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chartsheets/sheet17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worksheets/sheet24.xml" ContentType="application/vnd.openxmlformats-officedocument.spreadsheetml.work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chartsheets/sheet22.xml" ContentType="application/vnd.openxmlformats-officedocument.spreadsheetml.chartsheet+xml"/>
  <Override PartName="/xl/worksheets/sheet29.xml" ContentType="application/vnd.openxmlformats-officedocument.spreadsheetml.worksheet+xml"/>
  <Override PartName="/xl/chartsheets/sheet23.xml" ContentType="application/vnd.openxmlformats-officedocument.spreadsheetml.chartsheet+xml"/>
  <Override PartName="/xl/worksheets/sheet30.xml" ContentType="application/vnd.openxmlformats-officedocument.spreadsheetml.worksheet+xml"/>
  <Override PartName="/xl/chartsheets/sheet24.xml" ContentType="application/vnd.openxmlformats-officedocument.spreadsheetml.chartsheet+xml"/>
  <Override PartName="/xl/chartsheets/sheet25.xml" ContentType="application/vnd.openxmlformats-officedocument.spreadsheetml.chart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 defaultThemeVersion="124226"/>
  <bookViews>
    <workbookView xWindow="120" yWindow="45" windowWidth="15480" windowHeight="11640" tabRatio="917" firstSheet="6" activeTab="30"/>
  </bookViews>
  <sheets>
    <sheet name="MK_UAHD" sheetId="1" state="hidden" r:id="rId1"/>
    <sheet name="MK_USDD" sheetId="2" state="hidden" r:id="rId2"/>
    <sheet name="K_ALLD" sheetId="3" state="hidden" r:id="rId3"/>
    <sheet name="T_ALLD" sheetId="4" state="hidden" r:id="rId4"/>
    <sheet name="MTK2_UAH" sheetId="5" state="hidden" r:id="rId5"/>
    <sheet name="MTK2_USD" sheetId="6" state="hidden" r:id="rId6"/>
    <sheet name="DKT2" sheetId="30" r:id="rId7"/>
    <sheet name="MKT2_UAH" sheetId="7" r:id="rId8"/>
    <sheet name="MKT2_USD" sheetId="8" r:id="rId9"/>
    <sheet name="MT_UAHD" sheetId="9" state="hidden" r:id="rId10"/>
    <sheet name="MT_USDD" sheetId="10" state="hidden" r:id="rId11"/>
    <sheet name="MT_ALL" sheetId="11" state="hidden" r:id="rId12"/>
    <sheet name="MTM_ALL" sheetId="12" state="hidden" r:id="rId13"/>
    <sheet name="MK_ALL" sheetId="13" state="hidden" r:id="rId14"/>
    <sheet name="SRATED" sheetId="14" state="hidden" r:id="rId15"/>
    <sheet name="RATED" sheetId="15" state="hidden" r:id="rId16"/>
    <sheet name="RATEDS" sheetId="16" state="hidden" r:id="rId17"/>
    <sheet name="SRATE_M" sheetId="17" state="hidden" r:id="rId18"/>
    <sheet name="SRATE" sheetId="18" state="hidden" r:id="rId19"/>
    <sheet name="RATE_M" sheetId="19" r:id="rId20"/>
    <sheet name="RATE" sheetId="20" state="hidden" r:id="rId21"/>
    <sheet name="RATE_CMP" sheetId="21" state="hidden" r:id="rId22"/>
    <sheet name="CURD" sheetId="22" state="hidden" r:id="rId23"/>
    <sheet name="CURDS" sheetId="23" state="hidden" r:id="rId24"/>
    <sheet name="CUR_M" sheetId="24" r:id="rId25"/>
    <sheet name="CUR" sheetId="25" state="hidden" r:id="rId26"/>
    <sheet name="CUR_CMP" sheetId="26" state="hidden" r:id="rId27"/>
    <sheet name="CUR_M_EXT" sheetId="27" state="hidden" r:id="rId28"/>
    <sheet name="CUR_CMP_EXT" sheetId="28" state="hidden" r:id="rId29"/>
    <sheet name="DKT1" sheetId="29" state="hidden" r:id="rId30"/>
    <sheet name="DTK2" sheetId="31" r:id="rId31"/>
    <sheet name="DKRD" sheetId="32" state="hidden" r:id="rId32"/>
    <sheet name="DKR2DSTATE" sheetId="33" state="hidden" r:id="rId33"/>
    <sheet name="DKR2DGUAR" sheetId="34" state="hidden" r:id="rId34"/>
    <sheet name="DKR" sheetId="35" state="hidden" r:id="rId35"/>
    <sheet name="DKR2" sheetId="36" state="hidden" r:id="rId36"/>
    <sheet name="YT_ALL_USD_D" sheetId="37" state="hidden" r:id="rId37"/>
    <sheet name="YT_ALL_UAH_D" sheetId="38" state="hidden" r:id="rId38"/>
    <sheet name="YT_ALL_PER_D" sheetId="39" state="hidden" r:id="rId39"/>
    <sheet name="YT_ALL" sheetId="40" state="hidden" r:id="rId40"/>
    <sheet name="YTM_ALL_UAH_D" sheetId="41" state="hidden" r:id="rId41"/>
    <sheet name="YTM_ALL_USD_D" sheetId="42" state="hidden" r:id="rId42"/>
    <sheet name="YTM_ALL" sheetId="43" state="hidden" r:id="rId43"/>
    <sheet name="YKM_ALL_UAH_D" sheetId="44" state="hidden" r:id="rId44"/>
    <sheet name="YKM_ALL_USD_D" sheetId="45" state="hidden" r:id="rId45"/>
    <sheet name="YKM_ALL" sheetId="46" state="hidden" r:id="rId46"/>
    <sheet name="YK_ALL" sheetId="47" state="hidden" r:id="rId47"/>
    <sheet name="YKT2_UAH" sheetId="48" r:id="rId48"/>
    <sheet name="YKT2_USD" sheetId="49" r:id="rId49"/>
    <sheet name="KINDD" sheetId="50" state="hidden" r:id="rId50"/>
    <sheet name="KIND_CMP" sheetId="51" state="hidden" r:id="rId51"/>
    <sheet name="DTRD" sheetId="52" state="hidden" r:id="rId52"/>
    <sheet name="DTR" sheetId="53" state="hidden" r:id="rId53"/>
    <sheet name="DEBT_TERM1" sheetId="54" state="hidden" r:id="rId54"/>
    <sheet name="DEBT_TERM2" sheetId="55" state="hidden" r:id="rId55"/>
    <sheet name="DEBT_TERM" sheetId="56" state="hidden" r:id="rId56"/>
    <sheet name="K_ALL" sheetId="57" state="hidden" r:id="rId57"/>
    <sheet name="T_ALL" sheetId="58" state="hidden" r:id="rId58"/>
    <sheet name="YKT2_PRC" sheetId="59" state="hidden" r:id="rId59"/>
    <sheet name="TBL1" sheetId="60" state="hidden" r:id="rId60"/>
    <sheet name="DATA" sheetId="61" state="hidden" r:id="rId61"/>
    <sheet name="AVGRATE_DETAIL" sheetId="62" state="hidden" r:id="rId62"/>
  </sheets>
  <definedNames>
    <definedName name="AVGDTERM">DEBT_TERM!$A$8</definedName>
    <definedName name="CK_05">'DKT2'!$A$7</definedName>
    <definedName name="CK_05C6">DKR!$A$11</definedName>
    <definedName name="CK_05G6">DKR!$A$7</definedName>
    <definedName name="CKMDUAH">MKT2_UAH!$A$6</definedName>
    <definedName name="CKMDUSD">MKT2_USD!$A$6</definedName>
    <definedName name="CKMPERC">MK_ALL!$A$18</definedName>
    <definedName name="CKMUAH">MK_ALL!$A$6</definedName>
    <definedName name="CKMUSD">MK_ALL!$A$12</definedName>
    <definedName name="CKPERC">MK_ALL!#REF!</definedName>
    <definedName name="CKUAH">MK_ALL!#REF!</definedName>
    <definedName name="CKUSD">MK_ALL!#REF!</definedName>
    <definedName name="CUR_CMP1">CUR_M_EXT!$A$7</definedName>
    <definedName name="CUR_CMPD4">CUR_M_EXT!$B$5</definedName>
    <definedName name="CUR_CMPD5">CUR_M_EXT!$H$5</definedName>
    <definedName name="CUR_CMPEXT">CUR_CMP_EXT!$A$7</definedName>
    <definedName name="CUR_CMPEXTD4">CUR_CMP_EXT!$B$5</definedName>
    <definedName name="CUR_CMPEXTD5">CUR_CMP_EXT!$H$5</definedName>
    <definedName name="CUR_CMPEXTKD4">CUR_CMP_EXT!$B$24</definedName>
    <definedName name="CUR_CMPEXTKD5">CUR_CMP_EXT!$H$24</definedName>
    <definedName name="CUR_CMPEXTKIND">CUR_CMP_EXT!$A$26</definedName>
    <definedName name="CUR_CMPS1">CUR_CMP!$A$8</definedName>
    <definedName name="CUR_CMPS1D4">CUR_CMP!$B$6</definedName>
    <definedName name="CUR_CMPS1D5">CUR_CMP!$E$6</definedName>
    <definedName name="CUR_CMPS2">CUR_CMP!$A$24</definedName>
    <definedName name="CUR_CMPS2D4">CUR_CMP!$B$22</definedName>
    <definedName name="CUR_CMPS2D5">CUR_CMP!$E$22</definedName>
    <definedName name="CURNAME">CUR_M!$A$7</definedName>
    <definedName name="CURNAMECUR">CUR!$A$7</definedName>
    <definedName name="CURNAMEKIND">CUR!$A$23</definedName>
    <definedName name="DDELIMER">DATA!$B$4</definedName>
    <definedName name="DKRGUAR">'DKR2'!#REF!</definedName>
    <definedName name="DKRSTATE">'DKR2'!$A$8</definedName>
    <definedName name="DKT">'DKT1'!$A$7</definedName>
    <definedName name="DMLMLR">DATA!$F$4</definedName>
    <definedName name="DREPORTDATE">DATA!$B$3</definedName>
    <definedName name="DRUN">DATA!$A$1</definedName>
    <definedName name="DSESSION">DATA!$B$5</definedName>
    <definedName name="DT_05">'DTK2'!$A$7</definedName>
    <definedName name="DTKYPERC">YK_ALL!$A$18</definedName>
    <definedName name="DTKYUAH">YK_ALL!$A$6</definedName>
    <definedName name="DTKYUSD">YK_ALL!$A$12</definedName>
    <definedName name="DTMDUAH">MTK2_UAH!$A$6</definedName>
    <definedName name="DTMDUSD">MTK2_USD!$A$6</definedName>
    <definedName name="DTMPERC">MT_ALL!$A$18</definedName>
    <definedName name="DTMUAH">MT_ALL!$A$6</definedName>
    <definedName name="DTMUSD">MT_ALL!$A$12</definedName>
    <definedName name="DTR">DTR!$A$6</definedName>
    <definedName name="DTYPERC" localSheetId="46">YK_ALL!$A$18</definedName>
    <definedName name="DTYPERC">YT_ALL!$A$18</definedName>
    <definedName name="DTYUAH" localSheetId="46">YK_ALL!$A$6</definedName>
    <definedName name="DTYUAH">YT_ALL!$A$6</definedName>
    <definedName name="DTYUSD" localSheetId="46">YK_ALL!$A$12</definedName>
    <definedName name="DTYUSD">YT_ALL!$A$12</definedName>
    <definedName name="KINDCMP">KIND_CMP!$A$7</definedName>
    <definedName name="KINDKMPD4">KIND_CMP!$B$5</definedName>
    <definedName name="KINDKMPD5">KIND_CMP!$E$5</definedName>
    <definedName name="R0">#REF!</definedName>
    <definedName name="RATEGROUPKIND">SRATE!$A$14</definedName>
    <definedName name="RATEKIND">SRATE_M!$A$6</definedName>
    <definedName name="RATENAMEALL">RATE_M!$A$7</definedName>
    <definedName name="RATENAMESTRUCT1">RATE!$A$7</definedName>
    <definedName name="RATENAMESTRUCT2">RATE!$A$22</definedName>
    <definedName name="RATENAMESTRUCTCMP">RATE_CMP!$A$7</definedName>
    <definedName name="RATENAMESTRUCTCMP2">RATE_CMP!$A$20</definedName>
    <definedName name="RCMP2D4">RATE_CMP!$B$18</definedName>
    <definedName name="RCMP2D5">RATE_CMP!$E$18</definedName>
    <definedName name="RCMPD4">RATE_CMP!$B$5</definedName>
    <definedName name="RCMPD5">RATE_CMP!$E$5</definedName>
    <definedName name="REPORT_LANG">DATA!$A$9</definedName>
    <definedName name="REPORT_REGIME">DATA!$A$8</definedName>
    <definedName name="SRATED">SRATE!$A$7</definedName>
    <definedName name="VALUAH">DATA!$D$4</definedName>
    <definedName name="VALUSD">DATA!$C$4</definedName>
    <definedName name="VALVAL">DATA!$E$4</definedName>
    <definedName name="YKT2UAH">YKT2_UAH!$A$6</definedName>
    <definedName name="YKT2USD">YKT2_USD!$A$6</definedName>
    <definedName name="YKT2UФР">YKT2_UAH!$A$6</definedName>
  </definedNames>
  <calcPr calcId="145621"/>
</workbook>
</file>

<file path=xl/calcChain.xml><?xml version="1.0" encoding="utf-8"?>
<calcChain xmlns="http://schemas.openxmlformats.org/spreadsheetml/2006/main">
  <c r="E7" i="61" l="1"/>
  <c r="D7" i="61"/>
  <c r="C7" i="61"/>
  <c r="E6" i="61"/>
  <c r="D6" i="61"/>
  <c r="C6" i="61"/>
  <c r="G4" i="61"/>
  <c r="F4" i="61"/>
  <c r="E4" i="61"/>
  <c r="D4" i="61"/>
  <c r="C4" i="61"/>
  <c r="C3" i="61"/>
  <c r="J61" i="56"/>
  <c r="J60" i="56"/>
  <c r="J59" i="56"/>
  <c r="J58" i="56"/>
  <c r="J57" i="56"/>
  <c r="J56" i="56"/>
  <c r="J55" i="56"/>
  <c r="J54" i="56"/>
  <c r="J53" i="56"/>
  <c r="I53" i="56"/>
  <c r="J52" i="56"/>
  <c r="I52" i="56"/>
  <c r="J51" i="56"/>
  <c r="I51" i="56"/>
  <c r="J50" i="56"/>
  <c r="I50" i="56"/>
  <c r="J49" i="56"/>
  <c r="I49" i="56"/>
  <c r="J48" i="56"/>
  <c r="I48" i="56"/>
  <c r="J47" i="56"/>
  <c r="I47" i="56"/>
  <c r="J46" i="56"/>
  <c r="I46" i="56"/>
  <c r="J45" i="56"/>
  <c r="I45" i="56"/>
  <c r="J44" i="56"/>
  <c r="I44" i="56"/>
  <c r="J43" i="56"/>
  <c r="I43" i="56"/>
  <c r="J42" i="56"/>
  <c r="I42" i="56"/>
  <c r="J41" i="56"/>
  <c r="I41" i="56"/>
  <c r="J40" i="56"/>
  <c r="I40" i="56"/>
  <c r="J39" i="56"/>
  <c r="I39" i="56"/>
  <c r="J38" i="56"/>
  <c r="I38" i="56"/>
  <c r="J37" i="56"/>
  <c r="I37" i="56"/>
  <c r="J36" i="56"/>
  <c r="I36" i="56"/>
  <c r="J35" i="56"/>
  <c r="I35" i="56"/>
  <c r="J34" i="56"/>
  <c r="I34" i="56"/>
  <c r="J33" i="56"/>
  <c r="I33" i="56"/>
  <c r="J32" i="56"/>
  <c r="I32" i="56"/>
  <c r="J31" i="56"/>
  <c r="I31" i="56"/>
  <c r="J30" i="56"/>
  <c r="I30" i="56"/>
  <c r="J29" i="56"/>
  <c r="I29" i="56"/>
  <c r="J28" i="56"/>
  <c r="I28" i="56"/>
  <c r="J27" i="56"/>
  <c r="I27" i="56"/>
  <c r="J26" i="56"/>
  <c r="I26" i="56"/>
  <c r="J25" i="56"/>
  <c r="I25" i="56"/>
  <c r="J24" i="56"/>
  <c r="I24" i="56"/>
  <c r="J23" i="56"/>
  <c r="I23" i="56"/>
  <c r="J22" i="56"/>
  <c r="I22" i="56"/>
  <c r="J21" i="56"/>
  <c r="I21" i="56"/>
  <c r="J20" i="56"/>
  <c r="I20" i="56"/>
  <c r="J19" i="56"/>
  <c r="I19" i="56"/>
  <c r="J18" i="56"/>
  <c r="I18" i="56"/>
  <c r="J17" i="56"/>
  <c r="I17" i="56"/>
  <c r="J16" i="56"/>
  <c r="I16" i="56"/>
  <c r="J15" i="56"/>
  <c r="I15" i="56"/>
  <c r="J14" i="56"/>
  <c r="I14" i="56"/>
  <c r="J13" i="56"/>
  <c r="I13" i="56"/>
  <c r="J12" i="56"/>
  <c r="I12" i="56"/>
  <c r="J11" i="56"/>
  <c r="I11" i="56"/>
  <c r="J10" i="56"/>
  <c r="I10" i="56"/>
  <c r="J9" i="56"/>
  <c r="I9" i="56"/>
  <c r="E8" i="56"/>
  <c r="A4" i="56"/>
  <c r="D6" i="53"/>
  <c r="C6" i="53"/>
  <c r="B6" i="53"/>
  <c r="D4" i="53"/>
  <c r="I7" i="51"/>
  <c r="G7" i="51"/>
  <c r="F7" i="51"/>
  <c r="E7" i="51"/>
  <c r="D7" i="51"/>
  <c r="C7" i="51"/>
  <c r="B7" i="51"/>
  <c r="I4" i="51"/>
  <c r="B1" i="51"/>
  <c r="F123" i="49"/>
  <c r="E123" i="49"/>
  <c r="D123" i="49"/>
  <c r="C123" i="49"/>
  <c r="B123" i="49"/>
  <c r="F120" i="49"/>
  <c r="E120" i="49"/>
  <c r="D120" i="49"/>
  <c r="C120" i="49"/>
  <c r="B120" i="49"/>
  <c r="F107" i="49"/>
  <c r="E107" i="49"/>
  <c r="D107" i="49"/>
  <c r="C107" i="49"/>
  <c r="B107" i="49"/>
  <c r="F105" i="49"/>
  <c r="E105" i="49"/>
  <c r="D105" i="49"/>
  <c r="D98" i="49" s="1"/>
  <c r="C105" i="49"/>
  <c r="B105" i="49"/>
  <c r="F99" i="49"/>
  <c r="E99" i="49"/>
  <c r="E98" i="49" s="1"/>
  <c r="E80" i="49" s="1"/>
  <c r="D99" i="49"/>
  <c r="C99" i="49"/>
  <c r="B99" i="49"/>
  <c r="G98" i="49"/>
  <c r="G80" i="49" s="1"/>
  <c r="F98" i="49"/>
  <c r="C98" i="49"/>
  <c r="C80" i="49" s="1"/>
  <c r="B98" i="49"/>
  <c r="F96" i="49"/>
  <c r="E96" i="49"/>
  <c r="D96" i="49"/>
  <c r="C96" i="49"/>
  <c r="B96" i="49"/>
  <c r="F92" i="49"/>
  <c r="E92" i="49"/>
  <c r="E81" i="49" s="1"/>
  <c r="D92" i="49"/>
  <c r="C92" i="49"/>
  <c r="B92" i="49"/>
  <c r="F82" i="49"/>
  <c r="F81" i="49" s="1"/>
  <c r="E82" i="49"/>
  <c r="D82" i="49"/>
  <c r="C82" i="49"/>
  <c r="B82" i="49"/>
  <c r="B81" i="49" s="1"/>
  <c r="B80" i="49" s="1"/>
  <c r="G81" i="49"/>
  <c r="D81" i="49"/>
  <c r="D80" i="49" s="1"/>
  <c r="C81" i="49"/>
  <c r="F78" i="49"/>
  <c r="E78" i="49"/>
  <c r="D78" i="49"/>
  <c r="C78" i="49"/>
  <c r="B78" i="49"/>
  <c r="F65" i="49"/>
  <c r="E65" i="49"/>
  <c r="D65" i="49"/>
  <c r="C65" i="49"/>
  <c r="B65" i="49"/>
  <c r="F62" i="49"/>
  <c r="E62" i="49"/>
  <c r="D62" i="49"/>
  <c r="C62" i="49"/>
  <c r="B62" i="49"/>
  <c r="F56" i="49"/>
  <c r="F48" i="49" s="1"/>
  <c r="E56" i="49"/>
  <c r="D56" i="49"/>
  <c r="C56" i="49"/>
  <c r="B56" i="49"/>
  <c r="B48" i="49" s="1"/>
  <c r="F49" i="49"/>
  <c r="E49" i="49"/>
  <c r="D49" i="49"/>
  <c r="C49" i="49"/>
  <c r="C48" i="49" s="1"/>
  <c r="B49" i="49"/>
  <c r="G48" i="49"/>
  <c r="E48" i="49"/>
  <c r="D48" i="49"/>
  <c r="D7" i="49" s="1"/>
  <c r="D6" i="49" s="1"/>
  <c r="F46" i="49"/>
  <c r="F8" i="49" s="1"/>
  <c r="E46" i="49"/>
  <c r="D46" i="49"/>
  <c r="C46" i="49"/>
  <c r="B46" i="49"/>
  <c r="B8" i="49" s="1"/>
  <c r="F9" i="49"/>
  <c r="E9" i="49"/>
  <c r="D9" i="49"/>
  <c r="C9" i="49"/>
  <c r="C8" i="49" s="1"/>
  <c r="B9" i="49"/>
  <c r="G8" i="49"/>
  <c r="E8" i="49"/>
  <c r="E7" i="49" s="1"/>
  <c r="D8" i="49"/>
  <c r="G7" i="49"/>
  <c r="F7" i="49"/>
  <c r="B7" i="49"/>
  <c r="B6" i="49" s="1"/>
  <c r="F123" i="48"/>
  <c r="E123" i="48"/>
  <c r="D123" i="48"/>
  <c r="C123" i="48"/>
  <c r="B123" i="48"/>
  <c r="F120" i="48"/>
  <c r="E120" i="48"/>
  <c r="D120" i="48"/>
  <c r="C120" i="48"/>
  <c r="B120" i="48"/>
  <c r="F107" i="48"/>
  <c r="E107" i="48"/>
  <c r="D107" i="48"/>
  <c r="C107" i="48"/>
  <c r="B107" i="48"/>
  <c r="F105" i="48"/>
  <c r="E105" i="48"/>
  <c r="D105" i="48"/>
  <c r="C105" i="48"/>
  <c r="C98" i="48" s="1"/>
  <c r="B105" i="48"/>
  <c r="F99" i="48"/>
  <c r="E99" i="48"/>
  <c r="D99" i="48"/>
  <c r="D98" i="48" s="1"/>
  <c r="D80" i="48" s="1"/>
  <c r="C99" i="48"/>
  <c r="B99" i="48"/>
  <c r="G98" i="48"/>
  <c r="F98" i="48"/>
  <c r="F80" i="48" s="1"/>
  <c r="E98" i="48"/>
  <c r="B98" i="48"/>
  <c r="B80" i="48" s="1"/>
  <c r="F96" i="48"/>
  <c r="E96" i="48"/>
  <c r="D96" i="48"/>
  <c r="C96" i="48"/>
  <c r="B96" i="48"/>
  <c r="F92" i="48"/>
  <c r="E92" i="48"/>
  <c r="D92" i="48"/>
  <c r="D81" i="48" s="1"/>
  <c r="C92" i="48"/>
  <c r="B92" i="48"/>
  <c r="F82" i="48"/>
  <c r="E82" i="48"/>
  <c r="E81" i="48" s="1"/>
  <c r="D82" i="48"/>
  <c r="C82" i="48"/>
  <c r="B82" i="48"/>
  <c r="G81" i="48"/>
  <c r="G80" i="48" s="1"/>
  <c r="F81" i="48"/>
  <c r="C81" i="48"/>
  <c r="C80" i="48" s="1"/>
  <c r="B81" i="48"/>
  <c r="F78" i="48"/>
  <c r="E78" i="48"/>
  <c r="D78" i="48"/>
  <c r="C78" i="48"/>
  <c r="B78" i="48"/>
  <c r="F65" i="48"/>
  <c r="E65" i="48"/>
  <c r="D65" i="48"/>
  <c r="C65" i="48"/>
  <c r="B65" i="48"/>
  <c r="F62" i="48"/>
  <c r="E62" i="48"/>
  <c r="D62" i="48"/>
  <c r="C62" i="48"/>
  <c r="B62" i="48"/>
  <c r="F56" i="48"/>
  <c r="E56" i="48"/>
  <c r="E48" i="48" s="1"/>
  <c r="D56" i="48"/>
  <c r="C56" i="48"/>
  <c r="B56" i="48"/>
  <c r="F49" i="48"/>
  <c r="F48" i="48" s="1"/>
  <c r="E49" i="48"/>
  <c r="D49" i="48"/>
  <c r="C49" i="48"/>
  <c r="B49" i="48"/>
  <c r="B48" i="48" s="1"/>
  <c r="G48" i="48"/>
  <c r="D48" i="48"/>
  <c r="C48" i="48"/>
  <c r="C7" i="48" s="1"/>
  <c r="F46" i="48"/>
  <c r="E46" i="48"/>
  <c r="E8" i="48" s="1"/>
  <c r="E7" i="48" s="1"/>
  <c r="D46" i="48"/>
  <c r="C46" i="48"/>
  <c r="B46" i="48"/>
  <c r="F9" i="48"/>
  <c r="F8" i="48" s="1"/>
  <c r="F7" i="48" s="1"/>
  <c r="F6" i="48" s="1"/>
  <c r="E9" i="48"/>
  <c r="D9" i="48"/>
  <c r="C9" i="48"/>
  <c r="B9" i="48"/>
  <c r="B8" i="48" s="1"/>
  <c r="B7" i="48" s="1"/>
  <c r="B6" i="48" s="1"/>
  <c r="G8" i="48"/>
  <c r="D8" i="48"/>
  <c r="D7" i="48" s="1"/>
  <c r="C8" i="48"/>
  <c r="G7" i="48"/>
  <c r="G18" i="47"/>
  <c r="F18" i="47"/>
  <c r="E18" i="47"/>
  <c r="D18" i="47"/>
  <c r="C18" i="47"/>
  <c r="B18" i="47"/>
  <c r="G12" i="47"/>
  <c r="F12" i="47"/>
  <c r="E12" i="47"/>
  <c r="D12" i="47"/>
  <c r="C12" i="47"/>
  <c r="B12" i="47"/>
  <c r="G10" i="47"/>
  <c r="G6" i="47"/>
  <c r="F6" i="47"/>
  <c r="E6" i="47"/>
  <c r="D6" i="47"/>
  <c r="C6" i="47"/>
  <c r="B6" i="47"/>
  <c r="G4" i="47"/>
  <c r="G20" i="46"/>
  <c r="F20" i="46"/>
  <c r="E20" i="46"/>
  <c r="D20" i="46"/>
  <c r="D18" i="46" s="1"/>
  <c r="C20" i="46"/>
  <c r="B20" i="46"/>
  <c r="A20" i="46"/>
  <c r="G19" i="46"/>
  <c r="G18" i="46" s="1"/>
  <c r="F19" i="46"/>
  <c r="E19" i="46"/>
  <c r="D19" i="46"/>
  <c r="C19" i="46"/>
  <c r="C18" i="46" s="1"/>
  <c r="B19" i="46"/>
  <c r="A19" i="46"/>
  <c r="F18" i="46"/>
  <c r="E18" i="46"/>
  <c r="B18" i="46"/>
  <c r="G17" i="46"/>
  <c r="F17" i="46"/>
  <c r="E17" i="46"/>
  <c r="D17" i="46"/>
  <c r="C17" i="46"/>
  <c r="B17" i="46"/>
  <c r="G14" i="46"/>
  <c r="F14" i="46"/>
  <c r="E14" i="46"/>
  <c r="D14" i="46"/>
  <c r="C14" i="46"/>
  <c r="B14" i="46"/>
  <c r="A14" i="46"/>
  <c r="G13" i="46"/>
  <c r="F13" i="46"/>
  <c r="F12" i="46" s="1"/>
  <c r="E13" i="46"/>
  <c r="E12" i="46" s="1"/>
  <c r="D13" i="46"/>
  <c r="C13" i="46"/>
  <c r="B13" i="46"/>
  <c r="B12" i="46" s="1"/>
  <c r="A13" i="46"/>
  <c r="G12" i="46"/>
  <c r="D12" i="46"/>
  <c r="C12" i="46"/>
  <c r="G11" i="46"/>
  <c r="F11" i="46"/>
  <c r="E11" i="46"/>
  <c r="D11" i="46"/>
  <c r="C11" i="46"/>
  <c r="B11" i="46"/>
  <c r="G8" i="46"/>
  <c r="F8" i="46"/>
  <c r="E8" i="46"/>
  <c r="D8" i="46"/>
  <c r="C8" i="46"/>
  <c r="B8" i="46"/>
  <c r="A8" i="46"/>
  <c r="G7" i="46"/>
  <c r="G6" i="46" s="1"/>
  <c r="F7" i="46"/>
  <c r="E7" i="46"/>
  <c r="D7" i="46"/>
  <c r="D6" i="46" s="1"/>
  <c r="C7" i="46"/>
  <c r="C6" i="46" s="1"/>
  <c r="B7" i="46"/>
  <c r="A7" i="46"/>
  <c r="F6" i="46"/>
  <c r="E6" i="46"/>
  <c r="B6" i="46"/>
  <c r="G5" i="46"/>
  <c r="F5" i="46"/>
  <c r="E5" i="46"/>
  <c r="D5" i="46"/>
  <c r="C5" i="46"/>
  <c r="B5" i="46"/>
  <c r="G20" i="43"/>
  <c r="F20" i="43"/>
  <c r="F18" i="43" s="1"/>
  <c r="E20" i="43"/>
  <c r="D20" i="43"/>
  <c r="C20" i="43"/>
  <c r="B20" i="43"/>
  <c r="B18" i="43" s="1"/>
  <c r="A20" i="43"/>
  <c r="G19" i="43"/>
  <c r="F19" i="43"/>
  <c r="E19" i="43"/>
  <c r="E18" i="43" s="1"/>
  <c r="D19" i="43"/>
  <c r="C19" i="43"/>
  <c r="B19" i="43"/>
  <c r="A19" i="43"/>
  <c r="G18" i="43"/>
  <c r="D18" i="43"/>
  <c r="C18" i="43"/>
  <c r="G17" i="43"/>
  <c r="F17" i="43"/>
  <c r="E17" i="43"/>
  <c r="D17" i="43"/>
  <c r="C17" i="43"/>
  <c r="B17" i="43"/>
  <c r="G14" i="43"/>
  <c r="F14" i="43"/>
  <c r="E14" i="43"/>
  <c r="D14" i="43"/>
  <c r="C14" i="43"/>
  <c r="B14" i="43"/>
  <c r="A14" i="43"/>
  <c r="G13" i="43"/>
  <c r="G12" i="43" s="1"/>
  <c r="F13" i="43"/>
  <c r="E13" i="43"/>
  <c r="D13" i="43"/>
  <c r="D12" i="43" s="1"/>
  <c r="C13" i="43"/>
  <c r="C12" i="43" s="1"/>
  <c r="B13" i="43"/>
  <c r="A13" i="43"/>
  <c r="F12" i="43"/>
  <c r="E12" i="43"/>
  <c r="B12" i="43"/>
  <c r="G11" i="43"/>
  <c r="F11" i="43"/>
  <c r="E11" i="43"/>
  <c r="D11" i="43"/>
  <c r="C11" i="43"/>
  <c r="B11" i="43"/>
  <c r="G8" i="43"/>
  <c r="F8" i="43"/>
  <c r="E8" i="43"/>
  <c r="D8" i="43"/>
  <c r="C8" i="43"/>
  <c r="B8" i="43"/>
  <c r="A8" i="43"/>
  <c r="G7" i="43"/>
  <c r="F7" i="43"/>
  <c r="F6" i="43" s="1"/>
  <c r="E7" i="43"/>
  <c r="E6" i="43" s="1"/>
  <c r="D7" i="43"/>
  <c r="C7" i="43"/>
  <c r="B7" i="43"/>
  <c r="B6" i="43" s="1"/>
  <c r="A7" i="43"/>
  <c r="G6" i="43"/>
  <c r="D6" i="43"/>
  <c r="C6" i="43"/>
  <c r="G5" i="43"/>
  <c r="F5" i="43"/>
  <c r="E5" i="43"/>
  <c r="D5" i="43"/>
  <c r="C5" i="43"/>
  <c r="B5" i="43"/>
  <c r="G18" i="40"/>
  <c r="F18" i="40"/>
  <c r="E18" i="40"/>
  <c r="D18" i="40"/>
  <c r="C18" i="40"/>
  <c r="B18" i="40"/>
  <c r="G12" i="40"/>
  <c r="F12" i="40"/>
  <c r="E12" i="40"/>
  <c r="D12" i="40"/>
  <c r="C12" i="40"/>
  <c r="B12" i="40"/>
  <c r="G10" i="40"/>
  <c r="A10" i="40" s="1"/>
  <c r="G6" i="40"/>
  <c r="F6" i="40"/>
  <c r="E6" i="40"/>
  <c r="D6" i="40"/>
  <c r="C6" i="40"/>
  <c r="B6" i="40"/>
  <c r="G4" i="40"/>
  <c r="A4" i="40" s="1"/>
  <c r="C17" i="36"/>
  <c r="B17" i="36"/>
  <c r="C9" i="36"/>
  <c r="B9" i="36"/>
  <c r="C8" i="36"/>
  <c r="B8" i="36"/>
  <c r="D6" i="36"/>
  <c r="A3" i="36"/>
  <c r="A2" i="36"/>
  <c r="A1" i="36"/>
  <c r="D7" i="35"/>
  <c r="C7" i="35"/>
  <c r="B7" i="35"/>
  <c r="D5" i="35"/>
  <c r="A2" i="35"/>
  <c r="C104" i="31"/>
  <c r="B104" i="31"/>
  <c r="C95" i="31"/>
  <c r="B95" i="31"/>
  <c r="C93" i="31"/>
  <c r="B93" i="31"/>
  <c r="C87" i="31"/>
  <c r="C86" i="31" s="1"/>
  <c r="B87" i="31"/>
  <c r="D86" i="31"/>
  <c r="B86" i="31"/>
  <c r="C84" i="31"/>
  <c r="B84" i="31"/>
  <c r="C77" i="31"/>
  <c r="B77" i="31"/>
  <c r="C74" i="31"/>
  <c r="B74" i="31"/>
  <c r="C68" i="31"/>
  <c r="B68" i="31"/>
  <c r="C61" i="31"/>
  <c r="B61" i="31"/>
  <c r="D60" i="31"/>
  <c r="C60" i="31"/>
  <c r="B60" i="31"/>
  <c r="D59" i="31"/>
  <c r="B59" i="31"/>
  <c r="C57" i="31"/>
  <c r="B57" i="31"/>
  <c r="C53" i="31"/>
  <c r="B53" i="31"/>
  <c r="B47" i="31" s="1"/>
  <c r="C48" i="31"/>
  <c r="B48" i="31"/>
  <c r="D47" i="31"/>
  <c r="C47" i="31"/>
  <c r="C45" i="31"/>
  <c r="B45" i="31"/>
  <c r="C10" i="31"/>
  <c r="C9" i="31" s="1"/>
  <c r="C8" i="31" s="1"/>
  <c r="B10" i="31"/>
  <c r="D9" i="31"/>
  <c r="B9" i="31"/>
  <c r="D8" i="31"/>
  <c r="C104" i="30"/>
  <c r="B104" i="30"/>
  <c r="C95" i="30"/>
  <c r="B95" i="30"/>
  <c r="C93" i="30"/>
  <c r="B93" i="30"/>
  <c r="C87" i="30"/>
  <c r="B87" i="30"/>
  <c r="D86" i="30"/>
  <c r="C86" i="30"/>
  <c r="B86" i="30"/>
  <c r="C84" i="30"/>
  <c r="B84" i="30"/>
  <c r="C80" i="30"/>
  <c r="B80" i="30"/>
  <c r="C75" i="30"/>
  <c r="B75" i="30"/>
  <c r="B74" i="30" s="1"/>
  <c r="B73" i="30" s="1"/>
  <c r="D74" i="30"/>
  <c r="C74" i="30"/>
  <c r="D73" i="30"/>
  <c r="C73" i="30"/>
  <c r="C71" i="30"/>
  <c r="B71" i="30"/>
  <c r="C64" i="30"/>
  <c r="B64" i="30"/>
  <c r="C61" i="30"/>
  <c r="B61" i="30"/>
  <c r="C55" i="30"/>
  <c r="B55" i="30"/>
  <c r="C48" i="30"/>
  <c r="B48" i="30"/>
  <c r="B47" i="30" s="1"/>
  <c r="D47" i="30"/>
  <c r="C47" i="30"/>
  <c r="C45" i="30"/>
  <c r="C9" i="30" s="1"/>
  <c r="C8" i="30" s="1"/>
  <c r="C7" i="30" s="1"/>
  <c r="B45" i="30"/>
  <c r="C10" i="30"/>
  <c r="B10" i="30"/>
  <c r="D9" i="30"/>
  <c r="D8" i="30" s="1"/>
  <c r="B9" i="30"/>
  <c r="B8" i="30"/>
  <c r="B7" i="30" s="1"/>
  <c r="C23" i="29"/>
  <c r="B23" i="29"/>
  <c r="C19" i="29"/>
  <c r="B19" i="29"/>
  <c r="D18" i="29"/>
  <c r="C18" i="29"/>
  <c r="B18" i="29"/>
  <c r="C12" i="29"/>
  <c r="B12" i="29"/>
  <c r="C9" i="29"/>
  <c r="B9" i="29"/>
  <c r="D8" i="29"/>
  <c r="C8" i="29"/>
  <c r="B8" i="29"/>
  <c r="B7" i="29" s="1"/>
  <c r="D5" i="29"/>
  <c r="A2" i="29"/>
  <c r="M34" i="28"/>
  <c r="L34" i="28"/>
  <c r="K34" i="28"/>
  <c r="J34" i="28"/>
  <c r="I34" i="28"/>
  <c r="H34" i="28"/>
  <c r="G34" i="28"/>
  <c r="F34" i="28"/>
  <c r="E34" i="28"/>
  <c r="D34" i="28"/>
  <c r="C34" i="28"/>
  <c r="B34" i="28"/>
  <c r="M27" i="28"/>
  <c r="L27" i="28"/>
  <c r="K27" i="28"/>
  <c r="J27" i="28"/>
  <c r="I27" i="28"/>
  <c r="H27" i="28"/>
  <c r="G27" i="28"/>
  <c r="F27" i="28"/>
  <c r="E27" i="28"/>
  <c r="D27" i="28"/>
  <c r="C27" i="28"/>
  <c r="B27" i="28"/>
  <c r="M26" i="28"/>
  <c r="L26" i="28"/>
  <c r="K26" i="28"/>
  <c r="J26" i="28"/>
  <c r="I26" i="28"/>
  <c r="H26" i="28"/>
  <c r="G26" i="28"/>
  <c r="F26" i="28"/>
  <c r="E26" i="28"/>
  <c r="D26" i="28"/>
  <c r="C26" i="28"/>
  <c r="B26" i="28"/>
  <c r="N23" i="28"/>
  <c r="N7" i="28"/>
  <c r="M7" i="28"/>
  <c r="L7" i="28"/>
  <c r="K7" i="28"/>
  <c r="G7" i="28"/>
  <c r="F7" i="28"/>
  <c r="E7" i="28"/>
  <c r="N4" i="28"/>
  <c r="N7" i="27"/>
  <c r="M7" i="27"/>
  <c r="L7" i="27"/>
  <c r="K7" i="27"/>
  <c r="G7" i="27"/>
  <c r="F7" i="27"/>
  <c r="E7" i="27"/>
  <c r="N4" i="27"/>
  <c r="G32" i="26"/>
  <c r="F32" i="26"/>
  <c r="E32" i="26"/>
  <c r="D32" i="26"/>
  <c r="C32" i="26"/>
  <c r="B32" i="26"/>
  <c r="G25" i="26"/>
  <c r="F25" i="26"/>
  <c r="E25" i="26"/>
  <c r="D25" i="26"/>
  <c r="D24" i="26" s="1"/>
  <c r="C25" i="26"/>
  <c r="B25" i="26"/>
  <c r="G24" i="26"/>
  <c r="F24" i="26"/>
  <c r="E24" i="26"/>
  <c r="C24" i="26"/>
  <c r="B24" i="26"/>
  <c r="H21" i="26"/>
  <c r="H8" i="26"/>
  <c r="G8" i="26"/>
  <c r="F8" i="26"/>
  <c r="E8" i="26"/>
  <c r="D8" i="26"/>
  <c r="C8" i="26"/>
  <c r="B8" i="26"/>
  <c r="H5" i="26"/>
  <c r="C31" i="25"/>
  <c r="B31" i="25"/>
  <c r="C24" i="25"/>
  <c r="C23" i="25" s="1"/>
  <c r="B24" i="25"/>
  <c r="B23" i="25"/>
  <c r="D21" i="25"/>
  <c r="B21" i="25"/>
  <c r="D7" i="25"/>
  <c r="C7" i="25"/>
  <c r="B7" i="25"/>
  <c r="D5" i="25"/>
  <c r="A2" i="25"/>
  <c r="D7" i="24"/>
  <c r="C7" i="24"/>
  <c r="B7" i="24"/>
  <c r="G26" i="21"/>
  <c r="F26" i="21"/>
  <c r="E26" i="21"/>
  <c r="D26" i="21"/>
  <c r="C26" i="21"/>
  <c r="C20" i="21" s="1"/>
  <c r="B26" i="21"/>
  <c r="G21" i="21"/>
  <c r="F21" i="21"/>
  <c r="E21" i="21"/>
  <c r="E20" i="21" s="1"/>
  <c r="D21" i="21"/>
  <c r="C21" i="21"/>
  <c r="B21" i="21"/>
  <c r="G20" i="21"/>
  <c r="F20" i="21"/>
  <c r="D20" i="21"/>
  <c r="B20" i="21"/>
  <c r="H17" i="21"/>
  <c r="H13" i="21"/>
  <c r="H12" i="21"/>
  <c r="H7" i="21"/>
  <c r="G7" i="21"/>
  <c r="F7" i="21"/>
  <c r="E7" i="21"/>
  <c r="D7" i="21"/>
  <c r="C7" i="21"/>
  <c r="B7" i="21"/>
  <c r="H4" i="21"/>
  <c r="C28" i="20"/>
  <c r="B28" i="20"/>
  <c r="C23" i="20"/>
  <c r="B23" i="20"/>
  <c r="B22" i="20" s="1"/>
  <c r="C22" i="20"/>
  <c r="D20" i="20"/>
  <c r="B20" i="20"/>
  <c r="D7" i="20"/>
  <c r="C7" i="20"/>
  <c r="B7" i="20"/>
  <c r="D5" i="20"/>
  <c r="A2" i="20"/>
  <c r="D7" i="19"/>
  <c r="C7" i="19"/>
  <c r="B7" i="19"/>
  <c r="C18" i="18"/>
  <c r="B18" i="18"/>
  <c r="C15" i="18"/>
  <c r="B15" i="18"/>
  <c r="C14" i="18"/>
  <c r="B14" i="18"/>
  <c r="D12" i="18"/>
  <c r="D9" i="18"/>
  <c r="C9" i="18"/>
  <c r="B9" i="18"/>
  <c r="A9" i="18"/>
  <c r="D8" i="18"/>
  <c r="C8" i="18"/>
  <c r="B8" i="18"/>
  <c r="A8" i="18"/>
  <c r="D7" i="18"/>
  <c r="C7" i="18"/>
  <c r="B7" i="18"/>
  <c r="D5" i="18"/>
  <c r="A2" i="18"/>
  <c r="D6" i="17"/>
  <c r="C6" i="17"/>
  <c r="B6" i="17"/>
  <c r="D4" i="17"/>
  <c r="A2" i="17"/>
  <c r="C18" i="13"/>
  <c r="B18" i="13"/>
  <c r="C12" i="13"/>
  <c r="B12" i="13"/>
  <c r="C10" i="13"/>
  <c r="A10" i="13" s="1"/>
  <c r="C6" i="13"/>
  <c r="B6" i="13"/>
  <c r="C4" i="13"/>
  <c r="A4" i="13" s="1"/>
  <c r="C20" i="12"/>
  <c r="B20" i="12"/>
  <c r="A20" i="12"/>
  <c r="C19" i="12"/>
  <c r="B19" i="12"/>
  <c r="A19" i="12"/>
  <c r="A18" i="12"/>
  <c r="C17" i="12"/>
  <c r="B17" i="12"/>
  <c r="C14" i="12"/>
  <c r="B14" i="12"/>
  <c r="A14" i="12"/>
  <c r="C13" i="12"/>
  <c r="B13" i="12"/>
  <c r="A13" i="12"/>
  <c r="A12" i="12"/>
  <c r="C11" i="12"/>
  <c r="B11" i="12"/>
  <c r="C8" i="12"/>
  <c r="B8" i="12"/>
  <c r="A8" i="12"/>
  <c r="C7" i="12"/>
  <c r="B7" i="12"/>
  <c r="B6" i="12" s="1"/>
  <c r="A7" i="12"/>
  <c r="A6" i="12"/>
  <c r="C5" i="12"/>
  <c r="B5" i="12"/>
  <c r="C18" i="11"/>
  <c r="B18" i="11"/>
  <c r="C12" i="11"/>
  <c r="B12" i="11"/>
  <c r="C10" i="11"/>
  <c r="A10" i="11" s="1"/>
  <c r="C6" i="11"/>
  <c r="B6" i="11"/>
  <c r="C4" i="11"/>
  <c r="A4" i="11" s="1"/>
  <c r="B104" i="8"/>
  <c r="B95" i="8"/>
  <c r="B93" i="8"/>
  <c r="B87" i="8"/>
  <c r="C86" i="8"/>
  <c r="B84" i="8"/>
  <c r="B80" i="8"/>
  <c r="B75" i="8"/>
  <c r="C74" i="8"/>
  <c r="B71" i="8"/>
  <c r="B64" i="8"/>
  <c r="B61" i="8"/>
  <c r="B55" i="8"/>
  <c r="B48" i="8"/>
  <c r="C47" i="8"/>
  <c r="B45" i="8"/>
  <c r="B9" i="8"/>
  <c r="C8" i="8"/>
  <c r="B104" i="7"/>
  <c r="B95" i="7"/>
  <c r="B93" i="7"/>
  <c r="B87" i="7"/>
  <c r="C86" i="7"/>
  <c r="B84" i="7"/>
  <c r="B80" i="7"/>
  <c r="B75" i="7"/>
  <c r="C74" i="7"/>
  <c r="B71" i="7"/>
  <c r="B64" i="7"/>
  <c r="B61" i="7"/>
  <c r="B55" i="7"/>
  <c r="B48" i="7"/>
  <c r="C47" i="7"/>
  <c r="B45" i="7"/>
  <c r="B9" i="7"/>
  <c r="C8" i="7"/>
  <c r="B104" i="6"/>
  <c r="B95" i="6"/>
  <c r="B93" i="6"/>
  <c r="B87" i="6"/>
  <c r="C86" i="6"/>
  <c r="B84" i="6"/>
  <c r="B77" i="6"/>
  <c r="B74" i="6"/>
  <c r="B68" i="6"/>
  <c r="B61" i="6"/>
  <c r="C60" i="6"/>
  <c r="B57" i="6"/>
  <c r="B53" i="6"/>
  <c r="B48" i="6"/>
  <c r="C47" i="6"/>
  <c r="B45" i="6"/>
  <c r="B9" i="6"/>
  <c r="C8" i="6"/>
  <c r="C4" i="6"/>
  <c r="B104" i="5"/>
  <c r="B95" i="5"/>
  <c r="B93" i="5"/>
  <c r="B87" i="5"/>
  <c r="C86" i="5"/>
  <c r="B84" i="5"/>
  <c r="B77" i="5"/>
  <c r="B74" i="5"/>
  <c r="B68" i="5"/>
  <c r="B61" i="5"/>
  <c r="C60" i="5"/>
  <c r="B57" i="5"/>
  <c r="B53" i="5"/>
  <c r="B48" i="5"/>
  <c r="C47" i="5"/>
  <c r="B45" i="5"/>
  <c r="B9" i="5"/>
  <c r="C8" i="5"/>
  <c r="C4" i="5"/>
  <c r="B47" i="7" l="1"/>
  <c r="B8" i="7"/>
  <c r="C7" i="7"/>
  <c r="B74" i="7"/>
  <c r="B86" i="7"/>
  <c r="C73" i="7"/>
  <c r="B47" i="8"/>
  <c r="B86" i="8"/>
  <c r="C73" i="8"/>
  <c r="B8" i="8"/>
  <c r="C7" i="8"/>
  <c r="B74" i="8"/>
  <c r="C12" i="12"/>
  <c r="C18" i="12"/>
  <c r="B18" i="12"/>
  <c r="C6" i="12"/>
  <c r="B12" i="12"/>
  <c r="C59" i="6"/>
  <c r="B47" i="6"/>
  <c r="B8" i="6"/>
  <c r="B86" i="6"/>
  <c r="C7" i="6"/>
  <c r="B60" i="6"/>
  <c r="C7" i="5"/>
  <c r="C59" i="5"/>
  <c r="B8" i="5"/>
  <c r="B47" i="5"/>
  <c r="B86" i="5"/>
  <c r="B60" i="5"/>
  <c r="E6" i="48"/>
  <c r="C7" i="29"/>
  <c r="B8" i="31"/>
  <c r="B7" i="31" s="1"/>
  <c r="D6" i="48"/>
  <c r="C6" i="48"/>
  <c r="E80" i="48"/>
  <c r="C7" i="49"/>
  <c r="C6" i="49" s="1"/>
  <c r="C59" i="31"/>
  <c r="C7" i="31" s="1"/>
  <c r="E6" i="49"/>
  <c r="F80" i="49"/>
  <c r="F6" i="49" s="1"/>
  <c r="B73" i="7" l="1"/>
  <c r="B7" i="7"/>
  <c r="B6" i="7" s="1"/>
  <c r="B73" i="8"/>
  <c r="B7" i="8"/>
  <c r="B7" i="6"/>
  <c r="B59" i="6"/>
  <c r="B59" i="5"/>
  <c r="B7" i="5"/>
  <c r="B6" i="8" l="1"/>
  <c r="B6" i="6"/>
  <c r="B6" i="5"/>
</calcChain>
</file>

<file path=xl/sharedStrings.xml><?xml version="1.0" encoding="utf-8"?>
<sst xmlns="http://schemas.openxmlformats.org/spreadsheetml/2006/main" count="1319" uniqueCount="327">
  <si>
    <t>Облігації Укравтодору (5 - річні)</t>
  </si>
  <si>
    <t>Облігації ДІУ (7 - річні)</t>
  </si>
  <si>
    <t>ЄВРО</t>
  </si>
  <si>
    <t>Структура державного та гарантованого державою боргу
в розрізі термінів погашення</t>
  </si>
  <si>
    <t>оріг.</t>
  </si>
  <si>
    <t>ОВДП (23-річні)</t>
  </si>
  <si>
    <t xml:space="preserve">            ОВДП (3 - місячні)</t>
  </si>
  <si>
    <t>Структура боргу за ознакою умовності
на кінець попереднього року та на звітну дату</t>
  </si>
  <si>
    <t>Середня ставка,
 %</t>
  </si>
  <si>
    <t>Единицы измерения</t>
  </si>
  <si>
    <t>1</t>
  </si>
  <si>
    <t>Зовнішній борг за позиками, одержаними від іноземних комерційних банків, інших іноземних фінансових установ</t>
  </si>
  <si>
    <t>Гарантований державою борг</t>
  </si>
  <si>
    <t>Середній термін до погашення, років</t>
  </si>
  <si>
    <t>СПЗ</t>
  </si>
  <si>
    <t>Українська гривня</t>
  </si>
  <si>
    <t>Європейське Співтовариство</t>
  </si>
  <si>
    <t xml:space="preserve">            ОВДП (8 - річні)</t>
  </si>
  <si>
    <t>Сессия</t>
  </si>
  <si>
    <t xml:space="preserve">            ОВДП (18 - місячні)</t>
  </si>
  <si>
    <t>cc7def44-af8f-4d8b-abd1-0d65604266ec</t>
  </si>
  <si>
    <t>(в розрізі середнього терміну обігу та середньої ставки)</t>
  </si>
  <si>
    <t xml:space="preserve">    Державний борг</t>
  </si>
  <si>
    <t>ОЗДП 2018 року</t>
  </si>
  <si>
    <t>Японія</t>
  </si>
  <si>
    <t>ОВДП (16 - річні)</t>
  </si>
  <si>
    <t>Канада</t>
  </si>
  <si>
    <t>Національний банк України</t>
  </si>
  <si>
    <t xml:space="preserve">            Казначейські зобов'язання</t>
  </si>
  <si>
    <t>ОВДП (12 - місячні)</t>
  </si>
  <si>
    <t>ОВДП (29-річні)</t>
  </si>
  <si>
    <t xml:space="preserve">            ОВДП (3 - річні)</t>
  </si>
  <si>
    <t xml:space="preserve">      Гарантований внутрішній борг</t>
  </si>
  <si>
    <t>ОВДП (12 - річні)</t>
  </si>
  <si>
    <t xml:space="preserve">            ОВДП (15 - річні)</t>
  </si>
  <si>
    <t>Валютна структура боргу на кінець попереднього року та на звітну дату</t>
  </si>
  <si>
    <t xml:space="preserve">            ОВДП (11 - річні)</t>
  </si>
  <si>
    <t>ОВДП (7 - річні)</t>
  </si>
  <si>
    <t>%%</t>
  </si>
  <si>
    <t xml:space="preserve">            ОВДП (6 - місячні)</t>
  </si>
  <si>
    <t xml:space="preserve">            ОВДП (25-річні)</t>
  </si>
  <si>
    <t>2. Заборгованість за позиками, одержаними від органів управління іноземних держав</t>
  </si>
  <si>
    <t>ОВДП (30-річні)</t>
  </si>
  <si>
    <t>ОВДП (3 - річні)</t>
  </si>
  <si>
    <t>Борг, по якому сплата відсотків здійснюється за плаваючими процентними ставками</t>
  </si>
  <si>
    <t>ВАТ "Державний експортно-імпортний банк України"</t>
  </si>
  <si>
    <t>Внутрішній борг</t>
  </si>
  <si>
    <t>Німеччина</t>
  </si>
  <si>
    <t>ОВДП (1 - місячні)</t>
  </si>
  <si>
    <t>ОВДП (24-річні)</t>
  </si>
  <si>
    <t>Європейський банк реконструкції та розвитку</t>
  </si>
  <si>
    <t>4. Заборгованість за випущеними цінними паперами на зовнішньому ринку</t>
  </si>
  <si>
    <t>USD</t>
  </si>
  <si>
    <t>FORMAT</t>
  </si>
  <si>
    <t>ОВДП (3 - місячні)</t>
  </si>
  <si>
    <t>IS_OVDP</t>
  </si>
  <si>
    <t>2020-2024</t>
  </si>
  <si>
    <t xml:space="preserve">      Державний зовнішній борг</t>
  </si>
  <si>
    <t>Зовнішній борг</t>
  </si>
  <si>
    <t>Європейське співтоватиство з атомної енергії</t>
  </si>
  <si>
    <t>Зміна структури</t>
  </si>
  <si>
    <t xml:space="preserve">   Гарантований борг</t>
  </si>
  <si>
    <t>Державний борг</t>
  </si>
  <si>
    <t>Інші кредитори</t>
  </si>
  <si>
    <t xml:space="preserve">            ОВДП (9 - річні)</t>
  </si>
  <si>
    <t>Валютна структура державного боргу на кінець попереднього року та звітну дату</t>
  </si>
  <si>
    <t>Державний та гарантований державою борг України за станом на ReportDate 
(за ознакою умовності)</t>
  </si>
  <si>
    <t>UAH</t>
  </si>
  <si>
    <t>CENTRAL STORAGE SAFETY PROJECT TRUST</t>
  </si>
  <si>
    <t>Облігації ДІУ (10 - річні)</t>
  </si>
  <si>
    <t>SHORT</t>
  </si>
  <si>
    <t xml:space="preserve">      Гарантований зовнішній борг</t>
  </si>
  <si>
    <t>ОВДП (17 - річні)</t>
  </si>
  <si>
    <t xml:space="preserve">      Державний внутрішній борг</t>
  </si>
  <si>
    <t>Внутрішній борг за випущеними цінними паперами</t>
  </si>
  <si>
    <t>Державний та гарантований державою борг України за станом на ReportDate 
(за типом боргу)</t>
  </si>
  <si>
    <t xml:space="preserve">            ОВДП (4 - річні)</t>
  </si>
  <si>
    <t>ОВДП (13 - річні)</t>
  </si>
  <si>
    <t xml:space="preserve">            ОВДП (16 - річні)</t>
  </si>
  <si>
    <t>(за видами відсоткових ставок)</t>
  </si>
  <si>
    <t xml:space="preserve">            ОВДП (12 - річні)</t>
  </si>
  <si>
    <t>ОВДП (8 - річні)</t>
  </si>
  <si>
    <t xml:space="preserve">            ОВДП (26-річні)</t>
  </si>
  <si>
    <t>3</t>
  </si>
  <si>
    <t>ОВДП (26-річні)</t>
  </si>
  <si>
    <t>ОВДП (4 - річні)</t>
  </si>
  <si>
    <t>ПАТ АБ "Укргазбанк"</t>
  </si>
  <si>
    <t>Європейський Інвестиційний Банк</t>
  </si>
  <si>
    <t>млрд. дол.США</t>
  </si>
  <si>
    <t>IS_CHART_DATA</t>
  </si>
  <si>
    <t>млрд. грн.</t>
  </si>
  <si>
    <t>Японська єна</t>
  </si>
  <si>
    <t>ОВДП (25-річні)</t>
  </si>
  <si>
    <t>Експортно-імпортний банк Кореї</t>
  </si>
  <si>
    <t>Credit Suisse International</t>
  </si>
  <si>
    <t>Борг, по якому сплата відсотків здійснюється за фіксованими процентними ставками</t>
  </si>
  <si>
    <t>Державний та гарантований державою борг України за поточний рік</t>
  </si>
  <si>
    <t xml:space="preserve">            ОВДП (21-річні)</t>
  </si>
  <si>
    <t>Державні цінні папери</t>
  </si>
  <si>
    <t>ОВДП (21-річні)</t>
  </si>
  <si>
    <t>(в розрізі валют погашеня)</t>
  </si>
  <si>
    <t>Внутрішня заборгованість, не віднесена до інших категорій</t>
  </si>
  <si>
    <t>2. Заборгованість перед банківськими та іншими фінансовими установами</t>
  </si>
  <si>
    <t>Ставка МВФ</t>
  </si>
  <si>
    <t>ОЗДП 2013 року</t>
  </si>
  <si>
    <t>VTB Capital PLC</t>
  </si>
  <si>
    <t>Долар США</t>
  </si>
  <si>
    <t>Експортно-імпортний банк Китаю</t>
  </si>
  <si>
    <t>Росія</t>
  </si>
  <si>
    <t>ВАТ "Державний ощадний банк України"</t>
  </si>
  <si>
    <t xml:space="preserve">            ОВДП (6 - річні)</t>
  </si>
  <si>
    <t>Зовнішній борг за позиками, одержаними від органів управління іноземних держав</t>
  </si>
  <si>
    <t>UniCredit Bank Austria AG</t>
  </si>
  <si>
    <t>ОВДП (18 - річні)</t>
  </si>
  <si>
    <t xml:space="preserve">            ОВДП (9 - місячні)</t>
  </si>
  <si>
    <t>Міжнародний банк реконструкції та розвитку</t>
  </si>
  <si>
    <t xml:space="preserve">            ОВДП (5 - річні)</t>
  </si>
  <si>
    <t>ОВДП (14 - річні)</t>
  </si>
  <si>
    <t xml:space="preserve">            ОВДП (17 - річні)</t>
  </si>
  <si>
    <t>США</t>
  </si>
  <si>
    <t>3. Заборгованість, не віднесена до інших категорій</t>
  </si>
  <si>
    <t>тис.одиниць</t>
  </si>
  <si>
    <t>Дата отчета</t>
  </si>
  <si>
    <t xml:space="preserve">            ОВДП (27-річні)</t>
  </si>
  <si>
    <t>Фонд чистих технологій (МБРР)</t>
  </si>
  <si>
    <t>Середній термін обігу, років</t>
  </si>
  <si>
    <t>ОВДП (10 - річні)</t>
  </si>
  <si>
    <t>ОВДП (9 - річні)</t>
  </si>
  <si>
    <t xml:space="preserve">            ОВДП (13 - річні)</t>
  </si>
  <si>
    <t xml:space="preserve">            ОВДП (20 - річні)</t>
  </si>
  <si>
    <t>Міжнародний Валютний Фонд</t>
  </si>
  <si>
    <t xml:space="preserve">         в т.ч. ОВДП</t>
  </si>
  <si>
    <t>ОВДП (27-річні)</t>
  </si>
  <si>
    <t>UKR</t>
  </si>
  <si>
    <t>Державний банк розвитку КНР</t>
  </si>
  <si>
    <t>ОВДП (20 - річні)</t>
  </si>
  <si>
    <t>Загальна сума державного та гарантованого державою боргу</t>
  </si>
  <si>
    <t>ОВДП (5 - річні)</t>
  </si>
  <si>
    <t>2019.01.31-2019.12.31</t>
  </si>
  <si>
    <t>Державний та гарантований державою борг України</t>
  </si>
  <si>
    <t>Зовнішній борг за випущеними цінними паперами</t>
  </si>
  <si>
    <t>Фіксована</t>
  </si>
  <si>
    <t>Citibank, N.A. London</t>
  </si>
  <si>
    <t>ОВДП (6 - місячні)</t>
  </si>
  <si>
    <t xml:space="preserve">            ОВДП (1 - місячні)</t>
  </si>
  <si>
    <t xml:space="preserve">            ОВДП (23-річні)</t>
  </si>
  <si>
    <t>Канадський долар</t>
  </si>
  <si>
    <t>LIBOR</t>
  </si>
  <si>
    <t>В тому числі:</t>
  </si>
  <si>
    <t>2</t>
  </si>
  <si>
    <t>ОЗДП 2014 року</t>
  </si>
  <si>
    <t xml:space="preserve">            ОВДП (22-річні)</t>
  </si>
  <si>
    <t>(за типом кредитора)</t>
  </si>
  <si>
    <t>дол.США</t>
  </si>
  <si>
    <t>Зовнішній борг за позиками, одержаними від міжнародних фінансових організацій</t>
  </si>
  <si>
    <t>ОВДП (18 - місячні)</t>
  </si>
  <si>
    <t>грн.</t>
  </si>
  <si>
    <t>Citibank, N.A., Deutsche Bank AG</t>
  </si>
  <si>
    <t xml:space="preserve">            ОВДП (12 - місячні)</t>
  </si>
  <si>
    <t>ОВДП (22-річні)</t>
  </si>
  <si>
    <t>1. Заборгованість за позиками, одержаними від міжнародних фінансових організацій</t>
  </si>
  <si>
    <t>ОЗДП 2016 року</t>
  </si>
  <si>
    <t>Внутрішній борг перед банківськими та іншими фінансовими установами</t>
  </si>
  <si>
    <t>5. Заборгованість, не віднесена до інших категорій</t>
  </si>
  <si>
    <t>курс до USD</t>
  </si>
  <si>
    <t>Індекс споживчих цін (СРІ)</t>
  </si>
  <si>
    <t xml:space="preserve"> </t>
  </si>
  <si>
    <t>Зовнішній борг, не віднесений до інших категорій</t>
  </si>
  <si>
    <t xml:space="preserve">            ОВДП (7 - річні)</t>
  </si>
  <si>
    <t xml:space="preserve">            ОВДП (29-річні)</t>
  </si>
  <si>
    <t xml:space="preserve">            ОВДП (19 - річні)</t>
  </si>
  <si>
    <t>Chase Manhattan Bank Luxembourg S.A.</t>
  </si>
  <si>
    <t>2024-31.12.2060</t>
  </si>
  <si>
    <t>%</t>
  </si>
  <si>
    <t>ОВДП (19 - річні)</t>
  </si>
  <si>
    <t>ОВДП (9 - місячні)</t>
  </si>
  <si>
    <t>1. Заборгованість за випущеними цінними паперами на внутрішньому ринку</t>
  </si>
  <si>
    <t>ОВДП (15 - річні)</t>
  </si>
  <si>
    <t xml:space="preserve">            ОВДП (18 - річні)</t>
  </si>
  <si>
    <t xml:space="preserve">            ОВДП (28-річні)</t>
  </si>
  <si>
    <t>Державний та гарантований державою борг України за останні 5 років</t>
  </si>
  <si>
    <t xml:space="preserve">            ОВДП (30-річні)</t>
  </si>
  <si>
    <t xml:space="preserve">            ОВДП (2 - річні)</t>
  </si>
  <si>
    <t>ОЗДП 2015 року</t>
  </si>
  <si>
    <t>ОВДП (11 - річні)</t>
  </si>
  <si>
    <t>ОВДП (28-річні)</t>
  </si>
  <si>
    <t xml:space="preserve">            ОВДП (14 - річні)</t>
  </si>
  <si>
    <t>курс до UAH</t>
  </si>
  <si>
    <t>Структура боргу за типом ставки на кінець попереднього року та звітну дату</t>
  </si>
  <si>
    <t>ОВДП (6 - річні)</t>
  </si>
  <si>
    <t xml:space="preserve">            ОВДП (10 - річні)</t>
  </si>
  <si>
    <t>Deutsche Bank AG London</t>
  </si>
  <si>
    <t>Валютна структура боргу на кінець попереднього року та на звітну дату (розширений)</t>
  </si>
  <si>
    <t xml:space="preserve">         в т.ч. ОЗДП</t>
  </si>
  <si>
    <t xml:space="preserve">            ОВДП (24-річні)</t>
  </si>
  <si>
    <t>ОВДП (2 - річні)</t>
  </si>
  <si>
    <t>3. Заборгованість за позиками, одержаними від іноземних комерційних банків, інших іноземних фінансових установ</t>
  </si>
  <si>
    <t>ОЗДП 2017 року</t>
  </si>
  <si>
    <t>STOP</t>
  </si>
  <si>
    <t>State debt and State guaranteed debt of  Ukraine for the current year</t>
  </si>
  <si>
    <t>bn, UAH</t>
  </si>
  <si>
    <t>Total amount of state debt and state guaranteed debt</t>
  </si>
  <si>
    <t xml:space="preserve"> State Debt</t>
  </si>
  <si>
    <t>Domestic Debt</t>
  </si>
  <si>
    <t>1. Government securities issued on the domestic market</t>
  </si>
  <si>
    <t>T-bills (1 - month)</t>
  </si>
  <si>
    <t>T-bills (10 - years)</t>
  </si>
  <si>
    <t>T-bills (11 - years)</t>
  </si>
  <si>
    <t>T-bills (12 - months)</t>
  </si>
  <si>
    <t>T-bills (12 - years)</t>
  </si>
  <si>
    <t>T-bills (13 - years)</t>
  </si>
  <si>
    <t>T-bills (14 - years)</t>
  </si>
  <si>
    <t>T-bills (15 - years)</t>
  </si>
  <si>
    <t>T-bills (16 - years)</t>
  </si>
  <si>
    <t>T-bills (17 - years)</t>
  </si>
  <si>
    <t>T-bills (18 - months)</t>
  </si>
  <si>
    <t>T-bills (18 - years)</t>
  </si>
  <si>
    <t>T-bills (19 - years)</t>
  </si>
  <si>
    <t>T-bills (2 - years)</t>
  </si>
  <si>
    <t>T-bills (20 - years)</t>
  </si>
  <si>
    <t>T-bills (21 - years)</t>
  </si>
  <si>
    <t>T-bills (22 - years)</t>
  </si>
  <si>
    <t>T-bills (23 - years)</t>
  </si>
  <si>
    <t>T-bills (24 - years)</t>
  </si>
  <si>
    <t>T-bills (25 - years)</t>
  </si>
  <si>
    <t>T-bills (26 - years)</t>
  </si>
  <si>
    <t>T-bills (27 - years)</t>
  </si>
  <si>
    <t>T-bills (28 - years)</t>
  </si>
  <si>
    <t>T-bills (29 - years)</t>
  </si>
  <si>
    <t>T-bills (3 - months)</t>
  </si>
  <si>
    <t>T-bills (3 - years)</t>
  </si>
  <si>
    <t>T-bills (30 - years)</t>
  </si>
  <si>
    <t>T-bills (4 - years)</t>
  </si>
  <si>
    <t>T-bills (5 - years)</t>
  </si>
  <si>
    <t>T-bills (6 - months)</t>
  </si>
  <si>
    <t>T-bills (6 - years)</t>
  </si>
  <si>
    <t>T-bills (7 - years)</t>
  </si>
  <si>
    <t>T-bills (8 - years)</t>
  </si>
  <si>
    <t>T-bills (9 - months)</t>
  </si>
  <si>
    <t>T-bills (9 - years)</t>
  </si>
  <si>
    <t>External Debt</t>
  </si>
  <si>
    <t>1. IFO Loans</t>
  </si>
  <si>
    <t>EU</t>
  </si>
  <si>
    <t>EBRD</t>
  </si>
  <si>
    <t>EIB</t>
  </si>
  <si>
    <t>IBRD</t>
  </si>
  <si>
    <t>IMF</t>
  </si>
  <si>
    <t>Clean Technology Fund (IBRD)</t>
  </si>
  <si>
    <t>2. Official Loans</t>
  </si>
  <si>
    <t xml:space="preserve">Canada </t>
  </si>
  <si>
    <t>Germany</t>
  </si>
  <si>
    <t>Russia</t>
  </si>
  <si>
    <t>USA</t>
  </si>
  <si>
    <t>Japan</t>
  </si>
  <si>
    <t>3. External banks or commercial loans</t>
  </si>
  <si>
    <t>4. Government securities issued on the external market</t>
  </si>
  <si>
    <t xml:space="preserve">Eurobonds 2013 </t>
  </si>
  <si>
    <t xml:space="preserve">Eurobonds 2014 </t>
  </si>
  <si>
    <t xml:space="preserve">Eurobonds 2015 </t>
  </si>
  <si>
    <t>Eurobonds 2016</t>
  </si>
  <si>
    <t>Eurobonds 2017</t>
  </si>
  <si>
    <t>Eurobonds 2018</t>
  </si>
  <si>
    <t>5. Other liabilities</t>
  </si>
  <si>
    <t xml:space="preserve">State guaranteed debt </t>
  </si>
  <si>
    <t>1. Securities issued on the domestic market</t>
  </si>
  <si>
    <t>Government securities</t>
  </si>
  <si>
    <t>State Mortgage Institution Bonds (10 - years)</t>
  </si>
  <si>
    <t>State Mortgage Institution Bonds (5 - years)</t>
  </si>
  <si>
    <t>State Mortgage Institution Bonds (7 - years)</t>
  </si>
  <si>
    <t>'Ukravtodor'' Bonds  (5 - years)</t>
  </si>
  <si>
    <t>2. Domestic banks or commercial loans</t>
  </si>
  <si>
    <t>Ukreximbank</t>
  </si>
  <si>
    <t xml:space="preserve">State Savings Bank of Ukraine </t>
  </si>
  <si>
    <t>Ukrgazbank</t>
  </si>
  <si>
    <t>3. Other liabilities</t>
  </si>
  <si>
    <t>Other creditors</t>
  </si>
  <si>
    <t>European Atomic Energy Community</t>
  </si>
  <si>
    <t>China Development Bank</t>
  </si>
  <si>
    <t>China EximBank</t>
  </si>
  <si>
    <t>Korea EximBank</t>
  </si>
  <si>
    <t>4. Securities issued on the external market</t>
  </si>
  <si>
    <t>State debt and State guaranteed debt  of Ukraine as of 31.01.2019</t>
  </si>
  <si>
    <t>by conditionality</t>
  </si>
  <si>
    <t>bn, units</t>
  </si>
  <si>
    <t>NBU</t>
  </si>
  <si>
    <t>1. IFO loans</t>
  </si>
  <si>
    <t>2. Official loans</t>
  </si>
  <si>
    <t xml:space="preserve">bn, USD </t>
  </si>
  <si>
    <t>National bank of Ukraine</t>
  </si>
  <si>
    <t>State debt and State guaranteed debt of Ukraine as of 31.01.2019</t>
  </si>
  <si>
    <t>by interest rate types</t>
  </si>
  <si>
    <t>Consumer Price Index (СРІ)</t>
  </si>
  <si>
    <t>IMF rate</t>
  </si>
  <si>
    <t>Fixed rate</t>
  </si>
  <si>
    <t>EUR</t>
  </si>
  <si>
    <t>CAD</t>
  </si>
  <si>
    <t>SDR</t>
  </si>
  <si>
    <t>JPY</t>
  </si>
  <si>
    <t>by borrowing market (creditors)</t>
  </si>
  <si>
    <t>Total</t>
  </si>
  <si>
    <t>1. Liabilities for securities issued on the domestic market</t>
  </si>
  <si>
    <t>State debt and State guaranteed debt of Ukraine for the last 5 years</t>
  </si>
  <si>
    <t>Total amout of State debt and State guaranteed debt of Ukraine</t>
  </si>
  <si>
    <t>Retail T-bills</t>
  </si>
  <si>
    <t>T-bills (1 - months)</t>
  </si>
  <si>
    <t>T-bills (12 - month)</t>
  </si>
  <si>
    <t>T-bills (18 - month)</t>
  </si>
  <si>
    <t>T-bills (3 - month)</t>
  </si>
  <si>
    <t>T-bills (6 - month)</t>
  </si>
  <si>
    <t>T-bills (9 - month)</t>
  </si>
  <si>
    <t xml:space="preserve">Eurobonds 2005 </t>
  </si>
  <si>
    <t>Eurobonds 2006</t>
  </si>
  <si>
    <t xml:space="preserve">Eurobonds 2007 </t>
  </si>
  <si>
    <t xml:space="preserve">Eurobonds 2010 </t>
  </si>
  <si>
    <t>Eurobonds 2011</t>
  </si>
  <si>
    <t xml:space="preserve">Eurobonds 2012 </t>
  </si>
  <si>
    <t>Eurobonds 2013</t>
  </si>
  <si>
    <t>Eurobonds 2015</t>
  </si>
  <si>
    <t>Nadtogaz Bonds (3 - years)</t>
  </si>
  <si>
    <t>'Ukravtodor'' Bonds  (3 - years)</t>
  </si>
  <si>
    <t>Kharkiv aircraft enterprise Bonds  (5 - years)</t>
  </si>
  <si>
    <t>Kharkiv aircraft enterprise Bonds  (6 - years)</t>
  </si>
  <si>
    <t>Gazprombank</t>
  </si>
  <si>
    <t>Sberbank of Russia</t>
  </si>
  <si>
    <t>Fininpro Bonds (5 - years)</t>
  </si>
  <si>
    <t>Fininpro Bonds (7 - years)</t>
  </si>
  <si>
    <t>bn, 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</si>
</sst>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\-#,##0.00;"/>
    <numFmt numFmtId="165" formatCode="0.0000"/>
    <numFmt numFmtId="166" formatCode="dd\.mm\.yyyy;@"/>
  </numFmts>
  <fonts count="32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Arial Cyr"/>
      <charset val="204"/>
    </font>
    <font>
      <i/>
      <sz val="10"/>
      <name val="Arial Cyr"/>
      <charset val="204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12"/>
      <color indexed="9"/>
      <name val="Calibri"/>
      <family val="2"/>
      <charset val="204"/>
      <scheme val="minor"/>
    </font>
    <font>
      <sz val="10"/>
      <color indexed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b/>
      <sz val="11"/>
      <color indexed="9"/>
      <name val="Calibri"/>
      <family val="2"/>
      <charset val="204"/>
      <scheme val="minor"/>
    </font>
    <font>
      <sz val="10.5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0.5"/>
      <color indexed="8"/>
      <name val="Calibri"/>
      <family val="2"/>
      <charset val="204"/>
      <scheme val="minor"/>
    </font>
    <font>
      <i/>
      <sz val="10"/>
      <color indexed="9"/>
      <name val="Calibri"/>
      <family val="2"/>
      <charset val="204"/>
      <scheme val="minor"/>
    </font>
    <font>
      <sz val="8"/>
      <name val="Arial Cyr"/>
      <charset val="204"/>
    </font>
    <font>
      <i/>
      <sz val="10"/>
      <color theme="0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0"/>
      <color indexed="9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9" fontId="29" fillId="0" borderId="0" applyFont="0" applyFill="0" applyBorder="0" applyAlignment="0" applyProtection="0"/>
  </cellStyleXfs>
  <cellXfs count="281">
    <xf numFmtId="0" fontId="0" fillId="0" borderId="0" xfId="0"/>
    <xf numFmtId="0" fontId="1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6" fillId="0" borderId="0" xfId="0" applyFont="1" applyAlignment="1"/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center" vertical="center"/>
    </xf>
    <xf numFmtId="0" fontId="5" fillId="0" borderId="0" xfId="3" applyNumberFormat="1" applyFont="1" applyAlignment="1"/>
    <xf numFmtId="0" fontId="6" fillId="8" borderId="1" xfId="0" applyFont="1" applyFill="1" applyBorder="1" applyAlignment="1">
      <alignment horizontal="right" indent="1"/>
    </xf>
    <xf numFmtId="10" fontId="5" fillId="0" borderId="0" xfId="0" applyNumberFormat="1" applyFont="1"/>
    <xf numFmtId="0" fontId="7" fillId="0" borderId="1" xfId="0" applyFont="1" applyBorder="1"/>
    <xf numFmtId="49" fontId="8" fillId="9" borderId="1" xfId="0" applyNumberFormat="1" applyFont="1" applyFill="1" applyBorder="1" applyAlignment="1">
      <alignment horizontal="left" indent="2"/>
    </xf>
    <xf numFmtId="0" fontId="4" fillId="0" borderId="0" xfId="0" applyFont="1" applyAlignment="1">
      <alignment horizontal="right"/>
    </xf>
    <xf numFmtId="0" fontId="10" fillId="0" borderId="0" xfId="2" applyNumberFormat="1" applyFont="1" applyFill="1" applyAlignment="1">
      <alignment horizontal="center" vertical="center"/>
    </xf>
    <xf numFmtId="165" fontId="2" fillId="6" borderId="1" xfId="11" applyNumberFormat="1" applyBorder="1" applyAlignment="1">
      <alignment horizontal="right" vertical="center"/>
    </xf>
    <xf numFmtId="49" fontId="11" fillId="0" borderId="1" xfId="0" applyNumberFormat="1" applyFont="1" applyBorder="1"/>
    <xf numFmtId="4" fontId="12" fillId="10" borderId="1" xfId="12" applyNumberFormat="1" applyFont="1" applyFill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 indent="1"/>
    </xf>
    <xf numFmtId="0" fontId="5" fillId="0" borderId="0" xfId="3" applyNumberFormat="1" applyFont="1"/>
    <xf numFmtId="0" fontId="11" fillId="0" borderId="1" xfId="1" applyFont="1" applyBorder="1"/>
    <xf numFmtId="4" fontId="13" fillId="11" borderId="1" xfId="0" applyNumberFormat="1" applyFont="1" applyFill="1" applyBorder="1" applyAlignment="1"/>
    <xf numFmtId="164" fontId="12" fillId="12" borderId="1" xfId="12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left"/>
    </xf>
    <xf numFmtId="0" fontId="14" fillId="0" borderId="0" xfId="0" applyFont="1" applyAlignment="1">
      <alignment horizontal="center" vertical="center"/>
    </xf>
    <xf numFmtId="165" fontId="6" fillId="8" borderId="1" xfId="0" applyNumberFormat="1" applyFont="1" applyFill="1" applyBorder="1" applyAlignment="1"/>
    <xf numFmtId="164" fontId="15" fillId="9" borderId="1" xfId="4" applyNumberFormat="1" applyFont="1" applyFill="1" applyBorder="1" applyAlignment="1">
      <alignment horizontal="right" vertical="center"/>
    </xf>
    <xf numFmtId="0" fontId="16" fillId="0" borderId="0" xfId="3" applyNumberFormat="1" applyFont="1" applyAlignment="1">
      <alignment horizontal="center" vertical="center"/>
    </xf>
    <xf numFmtId="164" fontId="17" fillId="13" borderId="1" xfId="12" applyNumberFormat="1" applyFont="1" applyFill="1" applyBorder="1" applyAlignment="1">
      <alignment horizontal="right" vertical="center"/>
    </xf>
    <xf numFmtId="0" fontId="18" fillId="8" borderId="1" xfId="0" applyFont="1" applyFill="1" applyBorder="1" applyAlignment="1">
      <alignment horizontal="left" indent="3"/>
    </xf>
    <xf numFmtId="4" fontId="20" fillId="9" borderId="1" xfId="0" applyNumberFormat="1" applyFont="1" applyFill="1" applyBorder="1" applyAlignment="1">
      <alignment horizontal="right" vertical="center"/>
    </xf>
    <xf numFmtId="49" fontId="6" fillId="8" borderId="1" xfId="9" applyNumberFormat="1" applyFont="1" applyFill="1" applyBorder="1" applyAlignment="1">
      <alignment horizontal="left" vertical="center" indent="1"/>
    </xf>
    <xf numFmtId="165" fontId="5" fillId="0" borderId="0" xfId="0" applyNumberFormat="1" applyFont="1" applyAlignment="1"/>
    <xf numFmtId="0" fontId="21" fillId="0" borderId="0" xfId="0" applyFont="1" applyAlignment="1">
      <alignment horizontal="right"/>
    </xf>
    <xf numFmtId="164" fontId="16" fillId="6" borderId="1" xfId="11" applyNumberFormat="1" applyFont="1" applyBorder="1" applyAlignment="1">
      <alignment horizontal="right" vertical="center"/>
    </xf>
    <xf numFmtId="4" fontId="5" fillId="9" borderId="1" xfId="4" applyNumberFormat="1" applyFont="1" applyFill="1" applyBorder="1" applyAlignment="1">
      <alignment horizontal="right" vertical="center"/>
    </xf>
    <xf numFmtId="49" fontId="11" fillId="9" borderId="1" xfId="1" applyNumberFormat="1" applyFont="1" applyFill="1" applyBorder="1" applyAlignment="1">
      <alignment horizontal="left" vertical="center" wrapText="1"/>
    </xf>
    <xf numFmtId="49" fontId="11" fillId="9" borderId="1" xfId="1" applyNumberFormat="1" applyFont="1" applyFill="1" applyBorder="1" applyAlignment="1">
      <alignment wrapText="1"/>
    </xf>
    <xf numFmtId="49" fontId="8" fillId="9" borderId="1" xfId="0" applyNumberFormat="1" applyFont="1" applyFill="1" applyBorder="1" applyAlignment="1">
      <alignment horizontal="left" indent="1"/>
    </xf>
    <xf numFmtId="4" fontId="5" fillId="9" borderId="1" xfId="5" applyNumberFormat="1" applyFont="1" applyFill="1" applyBorder="1" applyAlignment="1">
      <alignment horizontal="right" vertical="center"/>
    </xf>
    <xf numFmtId="49" fontId="8" fillId="9" borderId="1" xfId="0" applyNumberFormat="1" applyFont="1" applyFill="1" applyBorder="1" applyAlignment="1">
      <alignment horizontal="left" vertical="center" indent="4"/>
    </xf>
    <xf numFmtId="4" fontId="13" fillId="11" borderId="1" xfId="8" applyNumberFormat="1" applyFont="1" applyFill="1" applyBorder="1" applyAlignment="1"/>
    <xf numFmtId="10" fontId="11" fillId="9" borderId="1" xfId="1" applyNumberFormat="1" applyFont="1" applyFill="1" applyBorder="1" applyAlignment="1">
      <alignment horizontal="center"/>
    </xf>
    <xf numFmtId="165" fontId="5" fillId="0" borderId="0" xfId="0" applyNumberFormat="1" applyFont="1"/>
    <xf numFmtId="0" fontId="5" fillId="0" borderId="0" xfId="0" applyFont="1" applyAlignment="1">
      <alignment horizontal="right"/>
    </xf>
    <xf numFmtId="10" fontId="8" fillId="9" borderId="1" xfId="0" applyNumberFormat="1" applyFont="1" applyFill="1" applyBorder="1" applyAlignment="1">
      <alignment horizontal="right" vertical="center"/>
    </xf>
    <xf numFmtId="49" fontId="11" fillId="14" borderId="1" xfId="1" applyNumberFormat="1" applyFont="1" applyFill="1" applyBorder="1" applyAlignment="1">
      <alignment horizontal="center" vertical="center" wrapText="1"/>
    </xf>
    <xf numFmtId="4" fontId="6" fillId="8" borderId="1" xfId="9" applyNumberFormat="1" applyFont="1" applyFill="1" applyBorder="1" applyAlignment="1">
      <alignment horizontal="right"/>
    </xf>
    <xf numFmtId="49" fontId="12" fillId="6" borderId="1" xfId="11" applyNumberFormat="1" applyFont="1" applyBorder="1" applyAlignment="1">
      <alignment horizontal="left" vertical="center"/>
    </xf>
    <xf numFmtId="49" fontId="6" fillId="8" borderId="1" xfId="8" applyNumberFormat="1" applyFont="1" applyFill="1" applyBorder="1" applyAlignment="1">
      <alignment horizontal="left" indent="1"/>
    </xf>
    <xf numFmtId="165" fontId="11" fillId="9" borderId="1" xfId="1" applyNumberFormat="1" applyFont="1" applyFill="1" applyBorder="1" applyAlignment="1"/>
    <xf numFmtId="4" fontId="2" fillId="10" borderId="1" xfId="12" applyNumberFormat="1" applyFill="1" applyBorder="1" applyAlignment="1">
      <alignment horizontal="right" vertical="center"/>
    </xf>
    <xf numFmtId="165" fontId="8" fillId="9" borderId="1" xfId="0" applyNumberFormat="1" applyFont="1" applyFill="1" applyBorder="1" applyAlignment="1"/>
    <xf numFmtId="10" fontId="2" fillId="12" borderId="1" xfId="13" applyNumberFormat="1" applyFont="1" applyFill="1" applyBorder="1" applyAlignment="1">
      <alignment horizontal="right"/>
    </xf>
    <xf numFmtId="0" fontId="11" fillId="0" borderId="0" xfId="1" applyFont="1" applyAlignment="1">
      <alignment horizontal="right"/>
    </xf>
    <xf numFmtId="0" fontId="11" fillId="0" borderId="0" xfId="0" applyFont="1"/>
    <xf numFmtId="49" fontId="15" fillId="9" borderId="1" xfId="4" applyNumberFormat="1" applyFont="1" applyFill="1" applyBorder="1" applyAlignment="1">
      <alignment horizontal="left" vertical="center" indent="2"/>
    </xf>
    <xf numFmtId="10" fontId="12" fillId="10" borderId="1" xfId="12" applyNumberFormat="1" applyFont="1" applyFill="1" applyBorder="1" applyAlignment="1">
      <alignment horizontal="right" vertical="center"/>
    </xf>
    <xf numFmtId="4" fontId="2" fillId="6" borderId="1" xfId="11" applyNumberFormat="1" applyBorder="1" applyAlignment="1">
      <alignment horizontal="right"/>
    </xf>
    <xf numFmtId="49" fontId="15" fillId="15" borderId="1" xfId="3" applyNumberFormat="1" applyFont="1" applyFill="1" applyBorder="1" applyAlignment="1">
      <alignment horizontal="left" vertical="center" indent="1"/>
    </xf>
    <xf numFmtId="49" fontId="9" fillId="9" borderId="1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7" fillId="0" borderId="0" xfId="0" applyFont="1" applyAlignment="1">
      <alignment horizontal="right"/>
    </xf>
    <xf numFmtId="49" fontId="2" fillId="12" borderId="1" xfId="12" applyNumberFormat="1" applyFont="1" applyFill="1" applyBorder="1" applyAlignment="1">
      <alignment horizontal="left"/>
    </xf>
    <xf numFmtId="49" fontId="5" fillId="0" borderId="0" xfId="0" applyNumberFormat="1" applyFont="1" applyAlignment="1">
      <alignment horizontal="left"/>
    </xf>
    <xf numFmtId="49" fontId="11" fillId="9" borderId="1" xfId="1" applyNumberFormat="1" applyFont="1" applyFill="1" applyBorder="1" applyAlignment="1">
      <alignment horizontal="center" vertical="center"/>
    </xf>
    <xf numFmtId="164" fontId="8" fillId="9" borderId="1" xfId="0" applyNumberFormat="1" applyFont="1" applyFill="1" applyBorder="1" applyAlignment="1">
      <alignment horizontal="right" vertical="center"/>
    </xf>
    <xf numFmtId="4" fontId="18" fillId="8" borderId="1" xfId="0" applyNumberFormat="1" applyFont="1" applyFill="1" applyBorder="1" applyAlignment="1"/>
    <xf numFmtId="0" fontId="23" fillId="0" borderId="0" xfId="0" applyFont="1" applyAlignment="1">
      <alignment horizontal="right"/>
    </xf>
    <xf numFmtId="4" fontId="9" fillId="9" borderId="1" xfId="0" applyNumberFormat="1" applyFont="1" applyFill="1" applyBorder="1" applyAlignment="1">
      <alignment horizontal="center" vertical="center"/>
    </xf>
    <xf numFmtId="49" fontId="17" fillId="11" borderId="1" xfId="11" applyNumberFormat="1" applyFont="1" applyFill="1" applyBorder="1" applyAlignment="1">
      <alignment horizontal="left" vertical="center" wrapText="1" indent="1"/>
    </xf>
    <xf numFmtId="49" fontId="24" fillId="16" borderId="1" xfId="2" applyNumberFormat="1" applyFont="1" applyFill="1" applyBorder="1" applyAlignment="1">
      <alignment horizontal="left" vertical="center" wrapText="1"/>
    </xf>
    <xf numFmtId="10" fontId="20" fillId="9" borderId="1" xfId="0" applyNumberFormat="1" applyFont="1" applyFill="1" applyBorder="1" applyAlignment="1">
      <alignment horizontal="right" vertical="center"/>
    </xf>
    <xf numFmtId="4" fontId="15" fillId="15" borderId="1" xfId="0" applyNumberFormat="1" applyFont="1" applyFill="1" applyBorder="1" applyAlignment="1"/>
    <xf numFmtId="10" fontId="18" fillId="8" borderId="1" xfId="13" applyNumberFormat="1" applyFont="1" applyFill="1" applyBorder="1" applyAlignment="1">
      <alignment horizontal="right" vertical="center"/>
    </xf>
    <xf numFmtId="164" fontId="12" fillId="10" borderId="1" xfId="12" applyNumberFormat="1" applyFont="1" applyFill="1" applyBorder="1" applyAlignment="1">
      <alignment horizontal="right" vertical="center"/>
    </xf>
    <xf numFmtId="4" fontId="8" fillId="9" borderId="1" xfId="0" applyNumberFormat="1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horizontal="left" indent="2"/>
    </xf>
    <xf numFmtId="49" fontId="15" fillId="8" borderId="1" xfId="9" applyNumberFormat="1" applyFont="1" applyFill="1" applyBorder="1" applyAlignment="1">
      <alignment horizontal="left" vertical="center" wrapText="1" indent="2"/>
    </xf>
    <xf numFmtId="4" fontId="5" fillId="0" borderId="1" xfId="0" applyNumberFormat="1" applyFont="1" applyBorder="1"/>
    <xf numFmtId="10" fontId="5" fillId="9" borderId="1" xfId="4" applyNumberFormat="1" applyFont="1" applyFill="1" applyBorder="1" applyAlignment="1">
      <alignment horizontal="right" vertical="center"/>
    </xf>
    <xf numFmtId="10" fontId="5" fillId="9" borderId="1" xfId="5" applyNumberFormat="1" applyFont="1" applyFill="1" applyBorder="1" applyAlignment="1">
      <alignment horizontal="right" vertical="center"/>
    </xf>
    <xf numFmtId="0" fontId="5" fillId="0" borderId="0" xfId="0" applyFont="1" applyAlignment="1"/>
    <xf numFmtId="0" fontId="5" fillId="0" borderId="0" xfId="0" applyFont="1" applyAlignment="1">
      <alignment horizontal="left" vertical="center"/>
    </xf>
    <xf numFmtId="49" fontId="2" fillId="6" borderId="1" xfId="11" applyNumberFormat="1" applyBorder="1" applyAlignment="1">
      <alignment horizontal="left" vertical="center"/>
    </xf>
    <xf numFmtId="10" fontId="6" fillId="8" borderId="1" xfId="13" applyNumberFormat="1" applyFont="1" applyFill="1" applyBorder="1" applyAlignment="1">
      <alignment horizontal="right"/>
    </xf>
    <xf numFmtId="164" fontId="15" fillId="8" borderId="1" xfId="10" applyNumberFormat="1" applyFont="1" applyFill="1" applyBorder="1" applyAlignment="1">
      <alignment horizontal="right" vertical="center"/>
    </xf>
    <xf numFmtId="10" fontId="15" fillId="15" borderId="1" xfId="13" applyNumberFormat="1" applyFont="1" applyFill="1" applyBorder="1" applyAlignment="1">
      <alignment horizontal="right" vertical="center"/>
    </xf>
    <xf numFmtId="4" fontId="15" fillId="9" borderId="1" xfId="0" applyNumberFormat="1" applyFont="1" applyFill="1" applyBorder="1" applyAlignment="1"/>
    <xf numFmtId="165" fontId="8" fillId="9" borderId="1" xfId="0" applyNumberFormat="1" applyFont="1" applyFill="1" applyBorder="1" applyAlignment="1">
      <alignment horizontal="right" vertical="center"/>
    </xf>
    <xf numFmtId="0" fontId="12" fillId="6" borderId="1" xfId="11" applyNumberFormat="1" applyFont="1" applyBorder="1" applyAlignment="1">
      <alignment horizontal="left" vertical="center"/>
    </xf>
    <xf numFmtId="10" fontId="8" fillId="9" borderId="1" xfId="13" applyNumberFormat="1" applyFont="1" applyFill="1" applyBorder="1" applyAlignment="1">
      <alignment horizontal="right"/>
    </xf>
    <xf numFmtId="10" fontId="6" fillId="8" borderId="1" xfId="9" applyNumberFormat="1" applyFont="1" applyFill="1" applyBorder="1" applyAlignment="1">
      <alignment horizontal="right"/>
    </xf>
    <xf numFmtId="0" fontId="5" fillId="0" borderId="0" xfId="0" applyFont="1"/>
    <xf numFmtId="4" fontId="8" fillId="0" borderId="1" xfId="0" applyNumberFormat="1" applyFont="1" applyFill="1" applyBorder="1" applyAlignment="1">
      <alignment horizontal="right" vertical="center"/>
    </xf>
    <xf numFmtId="10" fontId="2" fillId="10" borderId="1" xfId="12" applyNumberFormat="1" applyFill="1" applyBorder="1" applyAlignment="1">
      <alignment horizontal="right" vertical="center"/>
    </xf>
    <xf numFmtId="166" fontId="11" fillId="0" borderId="1" xfId="1" applyNumberFormat="1" applyFont="1" applyBorder="1" applyAlignment="1">
      <alignment horizontal="center" vertical="center"/>
    </xf>
    <xf numFmtId="0" fontId="15" fillId="15" borderId="1" xfId="0" applyFont="1" applyFill="1" applyBorder="1" applyAlignment="1">
      <alignment horizontal="left" indent="1"/>
    </xf>
    <xf numFmtId="4" fontId="11" fillId="9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9" borderId="1" xfId="0" applyFont="1" applyFill="1" applyBorder="1" applyAlignment="1">
      <alignment horizontal="left" indent="4"/>
    </xf>
    <xf numFmtId="164" fontId="24" fillId="16" borderId="1" xfId="2" applyNumberFormat="1" applyFont="1" applyFill="1" applyBorder="1" applyAlignment="1">
      <alignment horizontal="right" vertical="center"/>
    </xf>
    <xf numFmtId="4" fontId="14" fillId="0" borderId="0" xfId="0" applyNumberFormat="1" applyFont="1" applyAlignment="1">
      <alignment horizontal="center" vertical="center"/>
    </xf>
    <xf numFmtId="10" fontId="15" fillId="9" borderId="1" xfId="13" applyNumberFormat="1" applyFont="1" applyFill="1" applyBorder="1" applyAlignment="1">
      <alignment horizontal="right" vertical="center"/>
    </xf>
    <xf numFmtId="10" fontId="2" fillId="6" borderId="1" xfId="11" applyNumberFormat="1" applyBorder="1" applyAlignment="1">
      <alignment horizontal="right"/>
    </xf>
    <xf numFmtId="0" fontId="7" fillId="0" borderId="0" xfId="2" applyNumberFormat="1" applyFont="1" applyAlignment="1">
      <alignment horizontal="center" vertical="center"/>
    </xf>
    <xf numFmtId="4" fontId="12" fillId="6" borderId="1" xfId="11" applyNumberFormat="1" applyFont="1" applyBorder="1" applyAlignment="1">
      <alignment horizontal="right" vertical="center"/>
    </xf>
    <xf numFmtId="49" fontId="12" fillId="12" borderId="1" xfId="12" applyNumberFormat="1" applyFont="1" applyFill="1" applyBorder="1" applyAlignment="1">
      <alignment horizontal="left" vertical="center"/>
    </xf>
    <xf numFmtId="4" fontId="17" fillId="13" borderId="1" xfId="0" applyNumberFormat="1" applyFont="1" applyFill="1" applyBorder="1" applyAlignment="1"/>
    <xf numFmtId="0" fontId="7" fillId="0" borderId="0" xfId="0" applyFont="1" applyAlignment="1"/>
    <xf numFmtId="0" fontId="5" fillId="0" borderId="0" xfId="0" applyNumberFormat="1" applyFont="1" applyAlignment="1">
      <alignment horizontal="center" vertical="center"/>
    </xf>
    <xf numFmtId="49" fontId="11" fillId="15" borderId="1" xfId="3" applyNumberFormat="1" applyFont="1" applyFill="1" applyBorder="1" applyAlignment="1">
      <alignment horizontal="left" vertical="center"/>
    </xf>
    <xf numFmtId="0" fontId="14" fillId="0" borderId="0" xfId="0" applyFont="1" applyAlignment="1"/>
    <xf numFmtId="49" fontId="5" fillId="9" borderId="1" xfId="5" applyNumberFormat="1" applyFont="1" applyFill="1" applyBorder="1" applyAlignment="1">
      <alignment horizontal="left" vertical="center" indent="3"/>
    </xf>
    <xf numFmtId="49" fontId="7" fillId="0" borderId="0" xfId="0" applyNumberFormat="1" applyFont="1" applyAlignment="1">
      <alignment horizontal="right"/>
    </xf>
    <xf numFmtId="10" fontId="12" fillId="12" borderId="1" xfId="13" applyNumberFormat="1" applyFont="1" applyFill="1" applyBorder="1" applyAlignment="1">
      <alignment horizontal="right" vertical="center"/>
    </xf>
    <xf numFmtId="10" fontId="18" fillId="8" borderId="1" xfId="0" applyNumberFormat="1" applyFont="1" applyFill="1" applyBorder="1" applyAlignment="1"/>
    <xf numFmtId="0" fontId="23" fillId="0" borderId="0" xfId="2" applyNumberFormat="1" applyFont="1" applyAlignment="1">
      <alignment horizontal="center" vertical="center"/>
    </xf>
    <xf numFmtId="0" fontId="25" fillId="0" borderId="0" xfId="0" applyFont="1" applyAlignment="1"/>
    <xf numFmtId="4" fontId="6" fillId="8" borderId="1" xfId="0" applyNumberFormat="1" applyFont="1" applyFill="1" applyBorder="1" applyAlignment="1">
      <alignment horizontal="right"/>
    </xf>
    <xf numFmtId="0" fontId="5" fillId="9" borderId="1" xfId="0" applyFont="1" applyFill="1" applyBorder="1" applyAlignment="1">
      <alignment horizontal="left" indent="3"/>
    </xf>
    <xf numFmtId="0" fontId="7" fillId="0" borderId="0" xfId="0" applyFont="1"/>
    <xf numFmtId="164" fontId="6" fillId="8" borderId="1" xfId="9" applyNumberFormat="1" applyFont="1" applyFill="1" applyBorder="1" applyAlignment="1">
      <alignment horizontal="right"/>
    </xf>
    <xf numFmtId="0" fontId="14" fillId="0" borderId="0" xfId="0" applyFont="1"/>
    <xf numFmtId="49" fontId="16" fillId="6" borderId="1" xfId="11" applyNumberFormat="1" applyFont="1" applyBorder="1" applyAlignment="1">
      <alignment horizontal="left" vertical="center"/>
    </xf>
    <xf numFmtId="49" fontId="18" fillId="0" borderId="1" xfId="0" applyNumberFormat="1" applyFont="1" applyBorder="1" applyAlignment="1">
      <alignment horizontal="left" vertical="center"/>
    </xf>
    <xf numFmtId="0" fontId="24" fillId="16" borderId="1" xfId="2" applyNumberFormat="1" applyFont="1" applyFill="1" applyBorder="1" applyAlignment="1">
      <alignment horizontal="left" vertical="center" wrapText="1"/>
    </xf>
    <xf numFmtId="4" fontId="2" fillId="12" borderId="1" xfId="12" applyNumberFormat="1" applyFont="1" applyFill="1" applyBorder="1" applyAlignment="1">
      <alignment horizontal="right"/>
    </xf>
    <xf numFmtId="0" fontId="25" fillId="0" borderId="0" xfId="0" applyNumberFormat="1" applyFont="1" applyAlignment="1">
      <alignment horizontal="center" vertical="center"/>
    </xf>
    <xf numFmtId="166" fontId="11" fillId="0" borderId="1" xfId="0" applyNumberFormat="1" applyFont="1" applyBorder="1"/>
    <xf numFmtId="4" fontId="8" fillId="9" borderId="1" xfId="0" applyNumberFormat="1" applyFont="1" applyFill="1" applyBorder="1" applyAlignment="1">
      <alignment horizontal="right"/>
    </xf>
    <xf numFmtId="0" fontId="25" fillId="0" borderId="0" xfId="0" applyFont="1"/>
    <xf numFmtId="164" fontId="2" fillId="10" borderId="1" xfId="12" applyNumberFormat="1" applyFont="1" applyFill="1" applyBorder="1" applyAlignment="1">
      <alignment horizontal="right" vertical="center"/>
    </xf>
    <xf numFmtId="49" fontId="8" fillId="9" borderId="1" xfId="0" applyNumberFormat="1" applyFont="1" applyFill="1" applyBorder="1" applyAlignment="1">
      <alignment horizontal="left" vertical="center" indent="1"/>
    </xf>
    <xf numFmtId="0" fontId="11" fillId="0" borderId="0" xfId="1" applyFont="1"/>
    <xf numFmtId="10" fontId="15" fillId="15" borderId="1" xfId="0" applyNumberFormat="1" applyFont="1" applyFill="1" applyBorder="1" applyAlignment="1"/>
    <xf numFmtId="0" fontId="11" fillId="9" borderId="1" xfId="1" applyNumberFormat="1" applyFont="1" applyFill="1" applyBorder="1" applyAlignment="1">
      <alignment horizontal="center" vertical="center"/>
    </xf>
    <xf numFmtId="0" fontId="17" fillId="13" borderId="1" xfId="0" applyFont="1" applyFill="1" applyBorder="1" applyAlignment="1">
      <alignment horizontal="left" indent="1"/>
    </xf>
    <xf numFmtId="0" fontId="5" fillId="0" borderId="0" xfId="0" applyFont="1" applyAlignment="1">
      <alignment horizontal="center"/>
    </xf>
    <xf numFmtId="49" fontId="16" fillId="6" borderId="1" xfId="11" applyNumberFormat="1" applyFont="1" applyBorder="1"/>
    <xf numFmtId="10" fontId="5" fillId="0" borderId="1" xfId="0" applyNumberFormat="1" applyFont="1" applyBorder="1"/>
    <xf numFmtId="0" fontId="18" fillId="8" borderId="1" xfId="0" applyFont="1" applyFill="1" applyBorder="1" applyAlignment="1">
      <alignment horizontal="left" wrapText="1" indent="3"/>
    </xf>
    <xf numFmtId="0" fontId="15" fillId="8" borderId="1" xfId="0" applyFont="1" applyFill="1" applyBorder="1" applyAlignment="1">
      <alignment horizontal="left" indent="2"/>
    </xf>
    <xf numFmtId="4" fontId="5" fillId="0" borderId="0" xfId="0" applyNumberFormat="1" applyFont="1" applyFill="1" applyAlignment="1"/>
    <xf numFmtId="4" fontId="6" fillId="8" borderId="1" xfId="9" applyNumberFormat="1" applyFont="1" applyFill="1" applyBorder="1" applyAlignment="1">
      <alignment horizontal="right" vertical="center"/>
    </xf>
    <xf numFmtId="49" fontId="11" fillId="9" borderId="1" xfId="4" applyNumberFormat="1" applyFont="1" applyFill="1" applyBorder="1" applyAlignment="1">
      <alignment horizontal="left" vertical="center"/>
    </xf>
    <xf numFmtId="10" fontId="15" fillId="9" borderId="1" xfId="0" applyNumberFormat="1" applyFont="1" applyFill="1" applyBorder="1" applyAlignment="1"/>
    <xf numFmtId="0" fontId="11" fillId="0" borderId="0" xfId="1" applyNumberFormat="1" applyFont="1" applyAlignment="1">
      <alignment horizontal="center" vertical="center"/>
    </xf>
    <xf numFmtId="4" fontId="15" fillId="8" borderId="1" xfId="0" applyNumberFormat="1" applyFont="1" applyFill="1" applyBorder="1" applyAlignment="1"/>
    <xf numFmtId="10" fontId="11" fillId="9" borderId="1" xfId="1" applyNumberFormat="1" applyFont="1" applyFill="1" applyBorder="1" applyAlignment="1">
      <alignment horizontal="center" vertical="center"/>
    </xf>
    <xf numFmtId="4" fontId="2" fillId="6" borderId="1" xfId="11" applyNumberFormat="1" applyBorder="1" applyAlignment="1">
      <alignment horizontal="right" vertical="center"/>
    </xf>
    <xf numFmtId="4" fontId="7" fillId="0" borderId="0" xfId="0" applyNumberFormat="1" applyFont="1" applyAlignment="1">
      <alignment horizontal="right"/>
    </xf>
    <xf numFmtId="164" fontId="17" fillId="11" borderId="1" xfId="11" applyNumberFormat="1" applyFont="1" applyFill="1" applyBorder="1" applyAlignment="1">
      <alignment horizontal="right" vertical="center"/>
    </xf>
    <xf numFmtId="0" fontId="5" fillId="0" borderId="0" xfId="0" applyNumberFormat="1" applyFont="1" applyAlignment="1">
      <alignment horizontal="right"/>
    </xf>
    <xf numFmtId="0" fontId="5" fillId="0" borderId="0" xfId="3" applyNumberFormat="1" applyFont="1" applyAlignment="1">
      <alignment horizontal="center" vertical="center"/>
    </xf>
    <xf numFmtId="4" fontId="6" fillId="8" borderId="1" xfId="8" applyNumberFormat="1" applyFont="1" applyFill="1" applyBorder="1" applyAlignment="1">
      <alignment horizontal="right"/>
    </xf>
    <xf numFmtId="0" fontId="11" fillId="0" borderId="1" xfId="1" applyFont="1" applyBorder="1" applyAlignment="1">
      <alignment horizontal="center" vertical="center"/>
    </xf>
    <xf numFmtId="165" fontId="2" fillId="6" borderId="1" xfId="11" applyNumberFormat="1" applyBorder="1" applyAlignment="1">
      <alignment horizontal="right"/>
    </xf>
    <xf numFmtId="0" fontId="13" fillId="11" borderId="1" xfId="0" applyFont="1" applyFill="1" applyBorder="1" applyAlignment="1"/>
    <xf numFmtId="164" fontId="18" fillId="8" borderId="1" xfId="7" applyNumberFormat="1" applyFont="1" applyFill="1" applyBorder="1" applyAlignment="1">
      <alignment horizontal="right" vertical="center"/>
    </xf>
    <xf numFmtId="0" fontId="5" fillId="9" borderId="1" xfId="5" applyNumberFormat="1" applyFont="1" applyFill="1" applyBorder="1" applyAlignment="1">
      <alignment horizontal="left" vertical="center" indent="3"/>
    </xf>
    <xf numFmtId="0" fontId="23" fillId="0" borderId="0" xfId="2" applyNumberFormat="1" applyFont="1" applyAlignment="1">
      <alignment horizontal="right"/>
    </xf>
    <xf numFmtId="49" fontId="18" fillId="8" borderId="1" xfId="7" applyNumberFormat="1" applyFont="1" applyFill="1" applyBorder="1" applyAlignment="1">
      <alignment horizontal="left" vertical="center" indent="3"/>
    </xf>
    <xf numFmtId="49" fontId="5" fillId="0" borderId="1" xfId="0" applyNumberFormat="1" applyFont="1" applyBorder="1" applyAlignment="1">
      <alignment horizontal="left" indent="1"/>
    </xf>
    <xf numFmtId="166" fontId="0" fillId="0" borderId="0" xfId="0" applyNumberFormat="1"/>
    <xf numFmtId="49" fontId="5" fillId="0" borderId="0" xfId="0" applyNumberFormat="1" applyFont="1"/>
    <xf numFmtId="49" fontId="9" fillId="9" borderId="1" xfId="0" applyNumberFormat="1" applyFont="1" applyFill="1" applyBorder="1" applyAlignment="1">
      <alignment horizontal="center" vertical="center" wrapText="1"/>
    </xf>
    <xf numFmtId="49" fontId="20" fillId="9" borderId="1" xfId="0" applyNumberFormat="1" applyFont="1" applyFill="1" applyBorder="1" applyAlignment="1">
      <alignment horizontal="left" vertical="center" indent="1"/>
    </xf>
    <xf numFmtId="4" fontId="16" fillId="6" borderId="1" xfId="11" applyNumberFormat="1" applyFont="1" applyBorder="1"/>
    <xf numFmtId="10" fontId="6" fillId="8" borderId="1" xfId="0" applyNumberFormat="1" applyFont="1" applyFill="1" applyBorder="1" applyAlignment="1">
      <alignment horizontal="right"/>
    </xf>
    <xf numFmtId="0" fontId="5" fillId="0" borderId="0" xfId="4" applyNumberFormat="1" applyFont="1" applyAlignment="1">
      <alignment horizontal="center" vertical="center"/>
    </xf>
    <xf numFmtId="49" fontId="11" fillId="9" borderId="1" xfId="1" applyNumberFormat="1" applyFont="1" applyFill="1" applyBorder="1" applyAlignment="1">
      <alignment horizontal="center" vertical="center" wrapText="1"/>
    </xf>
    <xf numFmtId="0" fontId="5" fillId="0" borderId="0" xfId="5" applyNumberFormat="1" applyFont="1" applyAlignment="1">
      <alignment horizontal="center" vertical="center"/>
    </xf>
    <xf numFmtId="4" fontId="5" fillId="0" borderId="0" xfId="0" applyNumberFormat="1" applyFont="1" applyAlignment="1"/>
    <xf numFmtId="10" fontId="2" fillId="12" borderId="1" xfId="12" applyNumberFormat="1" applyFont="1" applyFill="1" applyBorder="1" applyAlignment="1">
      <alignment horizontal="right"/>
    </xf>
    <xf numFmtId="49" fontId="8" fillId="9" borderId="1" xfId="0" applyNumberFormat="1" applyFont="1" applyFill="1" applyBorder="1" applyAlignment="1">
      <alignment horizontal="left" vertical="center"/>
    </xf>
    <xf numFmtId="4" fontId="5" fillId="9" borderId="1" xfId="0" applyNumberFormat="1" applyFont="1" applyFill="1" applyBorder="1" applyAlignment="1"/>
    <xf numFmtId="10" fontId="12" fillId="10" borderId="1" xfId="13" applyNumberFormat="1" applyFont="1" applyFill="1" applyBorder="1" applyAlignment="1">
      <alignment horizontal="right" vertical="center"/>
    </xf>
    <xf numFmtId="4" fontId="18" fillId="17" borderId="1" xfId="0" applyNumberFormat="1" applyFont="1" applyFill="1" applyBorder="1" applyAlignment="1"/>
    <xf numFmtId="4" fontId="9" fillId="9" borderId="1" xfId="0" applyNumberFormat="1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left" indent="2"/>
    </xf>
    <xf numFmtId="164" fontId="12" fillId="6" borderId="1" xfId="11" applyNumberFormat="1" applyFont="1" applyBorder="1" applyAlignment="1">
      <alignment horizontal="right" vertical="center"/>
    </xf>
    <xf numFmtId="49" fontId="6" fillId="8" borderId="1" xfId="9" applyNumberFormat="1" applyFont="1" applyFill="1" applyBorder="1" applyAlignment="1">
      <alignment horizontal="left" indent="1"/>
    </xf>
    <xf numFmtId="165" fontId="11" fillId="9" borderId="1" xfId="1" applyNumberFormat="1" applyFont="1" applyFill="1" applyBorder="1" applyAlignment="1">
      <alignment horizontal="center" vertical="center"/>
    </xf>
    <xf numFmtId="4" fontId="6" fillId="8" borderId="1" xfId="0" applyNumberFormat="1" applyFont="1" applyFill="1" applyBorder="1" applyAlignment="1"/>
    <xf numFmtId="0" fontId="26" fillId="0" borderId="0" xfId="0" applyFont="1" applyAlignment="1"/>
    <xf numFmtId="49" fontId="11" fillId="14" borderId="1" xfId="1" applyNumberFormat="1" applyFont="1" applyFill="1" applyBorder="1" applyAlignment="1">
      <alignment horizontal="center" vertical="center"/>
    </xf>
    <xf numFmtId="164" fontId="18" fillId="17" borderId="1" xfId="6" applyNumberFormat="1" applyFont="1" applyFill="1" applyBorder="1" applyAlignment="1">
      <alignment horizontal="right" vertical="center"/>
    </xf>
    <xf numFmtId="164" fontId="18" fillId="8" borderId="1" xfId="0" applyNumberFormat="1" applyFont="1" applyFill="1" applyBorder="1" applyAlignment="1">
      <alignment horizontal="right" vertical="center"/>
    </xf>
    <xf numFmtId="49" fontId="18" fillId="8" borderId="1" xfId="0" applyNumberFormat="1" applyFont="1" applyFill="1" applyBorder="1" applyAlignment="1">
      <alignment horizontal="left" vertical="center" indent="3"/>
    </xf>
    <xf numFmtId="10" fontId="6" fillId="8" borderId="1" xfId="9" applyNumberFormat="1" applyFont="1" applyFill="1" applyBorder="1" applyAlignment="1">
      <alignment horizontal="right" vertical="center"/>
    </xf>
    <xf numFmtId="4" fontId="12" fillId="12" borderId="1" xfId="12" applyNumberFormat="1" applyFont="1" applyFill="1" applyBorder="1" applyAlignment="1">
      <alignment horizontal="right" vertical="center"/>
    </xf>
    <xf numFmtId="0" fontId="15" fillId="9" borderId="1" xfId="0" applyFont="1" applyFill="1" applyBorder="1" applyAlignment="1">
      <alignment horizontal="left" wrapText="1" indent="2"/>
    </xf>
    <xf numFmtId="164" fontId="15" fillId="8" borderId="1" xfId="9" applyNumberFormat="1" applyFont="1" applyFill="1" applyBorder="1" applyAlignment="1">
      <alignment horizontal="right" vertical="center"/>
    </xf>
    <xf numFmtId="4" fontId="11" fillId="9" borderId="1" xfId="1" applyNumberFormat="1" applyFont="1" applyFill="1" applyBorder="1" applyAlignment="1"/>
    <xf numFmtId="49" fontId="12" fillId="10" borderId="1" xfId="12" applyNumberFormat="1" applyFont="1" applyFill="1" applyBorder="1" applyAlignment="1">
      <alignment horizontal="left" vertical="center"/>
    </xf>
    <xf numFmtId="4" fontId="8" fillId="9" borderId="1" xfId="0" applyNumberFormat="1" applyFont="1" applyFill="1" applyBorder="1" applyAlignment="1"/>
    <xf numFmtId="0" fontId="7" fillId="0" borderId="1" xfId="0" applyFont="1" applyBorder="1" applyAlignment="1">
      <alignment horizontal="right"/>
    </xf>
    <xf numFmtId="0" fontId="26" fillId="0" borderId="0" xfId="0" applyFont="1"/>
    <xf numFmtId="10" fontId="8" fillId="9" borderId="1" xfId="0" applyNumberFormat="1" applyFont="1" applyFill="1" applyBorder="1" applyAlignment="1">
      <alignment horizontal="right"/>
    </xf>
    <xf numFmtId="49" fontId="17" fillId="13" borderId="1" xfId="12" applyNumberFormat="1" applyFont="1" applyFill="1" applyBorder="1" applyAlignment="1">
      <alignment horizontal="left" vertical="center" wrapText="1" indent="1"/>
    </xf>
    <xf numFmtId="0" fontId="5" fillId="0" borderId="0" xfId="0" applyFont="1" applyAlignment="1">
      <alignment wrapText="1"/>
    </xf>
    <xf numFmtId="10" fontId="18" fillId="17" borderId="1" xfId="13" applyNumberFormat="1" applyFont="1" applyFill="1" applyBorder="1" applyAlignment="1">
      <alignment horizontal="right" vertical="center"/>
    </xf>
    <xf numFmtId="4" fontId="8" fillId="0" borderId="0" xfId="0" applyNumberFormat="1" applyFont="1" applyFill="1" applyBorder="1" applyAlignment="1">
      <alignment horizontal="right" vertical="center"/>
    </xf>
    <xf numFmtId="4" fontId="17" fillId="11" borderId="1" xfId="0" applyNumberFormat="1" applyFont="1" applyFill="1" applyBorder="1" applyAlignment="1"/>
    <xf numFmtId="0" fontId="13" fillId="11" borderId="1" xfId="8" applyFont="1" applyFill="1" applyBorder="1" applyAlignment="1"/>
    <xf numFmtId="10" fontId="7" fillId="0" borderId="0" xfId="0" applyNumberFormat="1" applyFont="1" applyAlignment="1">
      <alignment horizontal="right"/>
    </xf>
    <xf numFmtId="164" fontId="2" fillId="12" borderId="1" xfId="12" applyNumberFormat="1" applyFont="1" applyFill="1" applyBorder="1" applyAlignment="1">
      <alignment horizontal="right"/>
    </xf>
    <xf numFmtId="0" fontId="7" fillId="0" borderId="0" xfId="2" applyNumberFormat="1" applyFont="1" applyAlignment="1"/>
    <xf numFmtId="4" fontId="5" fillId="0" borderId="0" xfId="0" applyNumberFormat="1" applyFont="1"/>
    <xf numFmtId="4" fontId="16" fillId="6" borderId="1" xfId="11" applyNumberFormat="1" applyFont="1" applyBorder="1" applyAlignment="1">
      <alignment horizontal="right" vertical="center"/>
    </xf>
    <xf numFmtId="166" fontId="11" fillId="9" borderId="1" xfId="1" applyNumberFormat="1" applyFont="1" applyFill="1" applyBorder="1" applyAlignment="1">
      <alignment horizontal="center" vertical="center"/>
    </xf>
    <xf numFmtId="164" fontId="8" fillId="9" borderId="1" xfId="0" applyNumberFormat="1" applyFont="1" applyFill="1" applyBorder="1" applyAlignment="1">
      <alignment horizontal="right"/>
    </xf>
    <xf numFmtId="10" fontId="12" fillId="6" borderId="1" xfId="13" applyNumberFormat="1" applyFont="1" applyFill="1" applyBorder="1" applyAlignment="1">
      <alignment horizontal="right" vertical="center"/>
    </xf>
    <xf numFmtId="4" fontId="25" fillId="0" borderId="0" xfId="0" applyNumberFormat="1" applyFont="1" applyAlignment="1"/>
    <xf numFmtId="0" fontId="6" fillId="8" borderId="1" xfId="0" applyFont="1" applyFill="1" applyBorder="1" applyAlignment="1">
      <alignment horizontal="left" indent="1"/>
    </xf>
    <xf numFmtId="0" fontId="15" fillId="15" borderId="1" xfId="0" applyFont="1" applyFill="1" applyBorder="1" applyAlignment="1">
      <alignment horizontal="left" wrapText="1" indent="1"/>
    </xf>
    <xf numFmtId="10" fontId="8" fillId="9" borderId="1" xfId="13" applyNumberFormat="1" applyFont="1" applyFill="1" applyBorder="1" applyAlignment="1">
      <alignment horizontal="right" vertical="center"/>
    </xf>
    <xf numFmtId="10" fontId="6" fillId="8" borderId="1" xfId="8" applyNumberFormat="1" applyFont="1" applyFill="1" applyBorder="1" applyAlignment="1">
      <alignment horizontal="right"/>
    </xf>
    <xf numFmtId="0" fontId="7" fillId="0" borderId="0" xfId="2" applyNumberFormat="1" applyFont="1"/>
    <xf numFmtId="4" fontId="25" fillId="0" borderId="0" xfId="0" applyNumberFormat="1" applyFont="1"/>
    <xf numFmtId="0" fontId="8" fillId="9" borderId="1" xfId="0" applyFont="1" applyFill="1" applyBorder="1" applyAlignment="1">
      <alignment horizontal="left" indent="1"/>
    </xf>
    <xf numFmtId="4" fontId="14" fillId="0" borderId="0" xfId="0" applyNumberFormat="1" applyFont="1" applyAlignment="1"/>
    <xf numFmtId="0" fontId="17" fillId="11" borderId="1" xfId="0" applyFont="1" applyFill="1" applyBorder="1" applyAlignment="1">
      <alignment horizontal="left" indent="1"/>
    </xf>
    <xf numFmtId="10" fontId="2" fillId="6" borderId="1" xfId="11" applyNumberFormat="1" applyBorder="1" applyAlignment="1">
      <alignment horizontal="right" vertical="center"/>
    </xf>
    <xf numFmtId="49" fontId="2" fillId="10" borderId="1" xfId="12" applyNumberFormat="1" applyFont="1" applyFill="1" applyBorder="1" applyAlignment="1">
      <alignment horizontal="left" vertical="center"/>
    </xf>
    <xf numFmtId="0" fontId="5" fillId="0" borderId="0" xfId="0" applyNumberFormat="1" applyFont="1" applyAlignment="1"/>
    <xf numFmtId="164" fontId="2" fillId="6" borderId="1" xfId="11" applyNumberFormat="1" applyBorder="1" applyAlignment="1">
      <alignment horizontal="right" vertical="center"/>
    </xf>
    <xf numFmtId="49" fontId="2" fillId="6" borderId="1" xfId="11" applyNumberFormat="1" applyBorder="1" applyAlignment="1">
      <alignment horizontal="left"/>
    </xf>
    <xf numFmtId="10" fontId="2" fillId="10" borderId="1" xfId="13" applyNumberFormat="1" applyFont="1" applyFill="1" applyBorder="1" applyAlignment="1">
      <alignment horizontal="right" vertical="center"/>
    </xf>
    <xf numFmtId="10" fontId="5" fillId="9" borderId="1" xfId="0" applyNumberFormat="1" applyFont="1" applyFill="1" applyBorder="1" applyAlignment="1"/>
    <xf numFmtId="0" fontId="23" fillId="0" borderId="0" xfId="2" applyNumberFormat="1" applyFont="1" applyAlignment="1"/>
    <xf numFmtId="49" fontId="15" fillId="8" borderId="1" xfId="10" applyNumberFormat="1" applyFont="1" applyFill="1" applyBorder="1" applyAlignment="1">
      <alignment horizontal="left" vertical="center" wrapText="1" indent="2"/>
    </xf>
    <xf numFmtId="49" fontId="16" fillId="6" borderId="1" xfId="11" applyNumberFormat="1" applyFont="1" applyBorder="1" applyAlignment="1">
      <alignment horizontal="left" vertical="center" wrapText="1"/>
    </xf>
    <xf numFmtId="0" fontId="26" fillId="0" borderId="0" xfId="0" applyFont="1" applyAlignment="1">
      <alignment horizontal="center"/>
    </xf>
    <xf numFmtId="165" fontId="8" fillId="9" borderId="1" xfId="0" applyNumberFormat="1" applyFont="1" applyFill="1" applyBorder="1" applyAlignment="1">
      <alignment horizontal="right"/>
    </xf>
    <xf numFmtId="10" fontId="2" fillId="6" borderId="1" xfId="13" applyNumberFormat="1" applyFont="1" applyFill="1" applyBorder="1" applyAlignment="1">
      <alignment horizontal="right" vertical="center"/>
    </xf>
    <xf numFmtId="0" fontId="5" fillId="0" borderId="0" xfId="0" applyNumberFormat="1" applyFont="1"/>
    <xf numFmtId="10" fontId="18" fillId="17" borderId="1" xfId="0" applyNumberFormat="1" applyFont="1" applyFill="1" applyBorder="1" applyAlignment="1"/>
    <xf numFmtId="164" fontId="6" fillId="8" borderId="1" xfId="8" applyNumberFormat="1" applyFont="1" applyFill="1" applyBorder="1" applyAlignment="1">
      <alignment horizontal="right"/>
    </xf>
    <xf numFmtId="49" fontId="2" fillId="10" borderId="1" xfId="12" applyNumberFormat="1" applyFill="1" applyBorder="1" applyAlignment="1">
      <alignment horizontal="left" vertical="center"/>
    </xf>
    <xf numFmtId="49" fontId="28" fillId="15" borderId="1" xfId="2" applyNumberFormat="1" applyFont="1" applyFill="1" applyBorder="1" applyAlignment="1">
      <alignment horizontal="left" vertical="center"/>
    </xf>
    <xf numFmtId="165" fontId="7" fillId="0" borderId="0" xfId="0" applyNumberFormat="1" applyFont="1" applyAlignment="1">
      <alignment horizontal="right"/>
    </xf>
    <xf numFmtId="10" fontId="6" fillId="8" borderId="1" xfId="0" applyNumberFormat="1" applyFont="1" applyFill="1" applyBorder="1" applyAlignment="1"/>
    <xf numFmtId="0" fontId="11" fillId="0" borderId="0" xfId="1" applyNumberFormat="1" applyFont="1" applyAlignment="1"/>
    <xf numFmtId="4" fontId="11" fillId="9" borderId="1" xfId="1" applyNumberFormat="1" applyFont="1" applyFill="1" applyBorder="1" applyAlignment="1">
      <alignment horizontal="center"/>
    </xf>
    <xf numFmtId="4" fontId="8" fillId="9" borderId="1" xfId="0" applyNumberFormat="1" applyFont="1" applyFill="1" applyBorder="1" applyAlignment="1">
      <alignment horizontal="right" vertical="center"/>
    </xf>
    <xf numFmtId="0" fontId="23" fillId="0" borderId="0" xfId="2" applyNumberFormat="1" applyFont="1"/>
    <xf numFmtId="10" fontId="12" fillId="12" borderId="1" xfId="12" applyNumberFormat="1" applyFont="1" applyFill="1" applyBorder="1" applyAlignment="1">
      <alignment horizontal="right" vertical="center"/>
    </xf>
    <xf numFmtId="0" fontId="12" fillId="10" borderId="1" xfId="12" applyNumberFormat="1" applyFont="1" applyFill="1" applyBorder="1" applyAlignment="1">
      <alignment horizontal="left" vertical="center"/>
    </xf>
    <xf numFmtId="10" fontId="5" fillId="0" borderId="0" xfId="0" applyNumberFormat="1" applyFont="1" applyAlignment="1"/>
    <xf numFmtId="10" fontId="11" fillId="9" borderId="1" xfId="1" applyNumberFormat="1" applyFont="1" applyFill="1" applyBorder="1" applyAlignment="1"/>
    <xf numFmtId="164" fontId="15" fillId="15" borderId="1" xfId="3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165" fontId="6" fillId="8" borderId="1" xfId="8" applyNumberFormat="1" applyFont="1" applyFill="1" applyBorder="1" applyAlignment="1">
      <alignment horizontal="right"/>
    </xf>
    <xf numFmtId="10" fontId="8" fillId="9" borderId="1" xfId="0" applyNumberFormat="1" applyFont="1" applyFill="1" applyBorder="1" applyAlignment="1"/>
    <xf numFmtId="0" fontId="11" fillId="0" borderId="0" xfId="1" applyNumberFormat="1" applyFont="1"/>
    <xf numFmtId="0" fontId="5" fillId="0" borderId="1" xfId="0" applyFont="1" applyBorder="1"/>
    <xf numFmtId="49" fontId="13" fillId="15" borderId="1" xfId="11" applyNumberFormat="1" applyFont="1" applyFill="1" applyBorder="1" applyAlignment="1">
      <alignment horizontal="left" vertical="center"/>
    </xf>
    <xf numFmtId="4" fontId="13" fillId="15" borderId="1" xfId="11" applyNumberFormat="1" applyFont="1" applyFill="1" applyBorder="1" applyAlignment="1">
      <alignment horizontal="right" vertical="center"/>
    </xf>
    <xf numFmtId="164" fontId="13" fillId="15" borderId="1" xfId="0" applyNumberFormat="1" applyFont="1" applyFill="1" applyBorder="1" applyAlignment="1">
      <alignment horizontal="right" vertical="center"/>
    </xf>
    <xf numFmtId="164" fontId="15" fillId="15" borderId="1" xfId="3" applyNumberFormat="1" applyFont="1" applyFill="1" applyBorder="1" applyAlignment="1">
      <alignment horizontal="left" vertical="center"/>
    </xf>
    <xf numFmtId="164" fontId="15" fillId="15" borderId="1" xfId="3" applyNumberFormat="1" applyFont="1" applyFill="1" applyBorder="1" applyAlignment="1">
      <alignment horizontal="right"/>
    </xf>
    <xf numFmtId="164" fontId="15" fillId="8" borderId="1" xfId="9" applyNumberFormat="1" applyFont="1" applyFill="1" applyBorder="1" applyAlignment="1">
      <alignment horizontal="left" vertical="center"/>
    </xf>
    <xf numFmtId="49" fontId="31" fillId="9" borderId="1" xfId="0" applyNumberFormat="1" applyFont="1" applyFill="1" applyBorder="1" applyAlignment="1">
      <alignment horizontal="left" vertical="center" indent="4"/>
    </xf>
    <xf numFmtId="0" fontId="31" fillId="9" borderId="1" xfId="0" applyFont="1" applyFill="1" applyBorder="1" applyAlignment="1">
      <alignment horizontal="left" indent="4"/>
    </xf>
    <xf numFmtId="0" fontId="8" fillId="9" borderId="1" xfId="0" applyFont="1" applyFill="1" applyBorder="1" applyAlignment="1">
      <alignment horizontal="left" wrapText="1" indent="4"/>
    </xf>
    <xf numFmtId="4" fontId="15" fillId="15" borderId="1" xfId="0" applyNumberFormat="1" applyFont="1" applyFill="1" applyBorder="1" applyAlignment="1">
      <alignment horizontal="left"/>
    </xf>
    <xf numFmtId="164" fontId="12" fillId="10" borderId="1" xfId="12" applyNumberFormat="1" applyFont="1" applyFill="1" applyBorder="1" applyAlignment="1">
      <alignment horizontal="left" vertical="center"/>
    </xf>
    <xf numFmtId="49" fontId="30" fillId="9" borderId="1" xfId="4" applyNumberFormat="1" applyFont="1" applyFill="1" applyBorder="1" applyAlignment="1">
      <alignment horizontal="left" vertical="center" indent="2"/>
    </xf>
    <xf numFmtId="0" fontId="5" fillId="9" borderId="1" xfId="0" applyFont="1" applyFill="1" applyBorder="1" applyAlignment="1">
      <alignment horizontal="left" indent="4"/>
    </xf>
    <xf numFmtId="166" fontId="9" fillId="9" borderId="2" xfId="0" applyNumberFormat="1" applyFont="1" applyFill="1" applyBorder="1" applyAlignment="1">
      <alignment horizontal="center" vertical="center"/>
    </xf>
    <xf numFmtId="166" fontId="9" fillId="9" borderId="4" xfId="0" applyNumberFormat="1" applyFont="1" applyFill="1" applyBorder="1" applyAlignment="1">
      <alignment horizontal="center" vertical="center"/>
    </xf>
    <xf numFmtId="166" fontId="9" fillId="9" borderId="3" xfId="0" applyNumberFormat="1" applyFont="1" applyFill="1" applyBorder="1" applyAlignment="1">
      <alignment horizontal="center" vertical="center"/>
    </xf>
    <xf numFmtId="14" fontId="9" fillId="9" borderId="2" xfId="0" applyNumberFormat="1" applyFont="1" applyFill="1" applyBorder="1" applyAlignment="1">
      <alignment horizontal="center" vertical="center"/>
    </xf>
    <xf numFmtId="14" fontId="9" fillId="9" borderId="4" xfId="0" applyNumberFormat="1" applyFont="1" applyFill="1" applyBorder="1" applyAlignment="1">
      <alignment horizontal="center" vertical="center"/>
    </xf>
    <xf numFmtId="14" fontId="9" fillId="9" borderId="3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center" wrapText="1"/>
    </xf>
    <xf numFmtId="0" fontId="14" fillId="0" borderId="0" xfId="0" applyFont="1" applyAlignment="1"/>
    <xf numFmtId="0" fontId="19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/>
    </xf>
  </cellXfs>
  <cellStyles count="14">
    <cellStyle name="20% - Акцент1" xfId="6" builtinId="30"/>
    <cellStyle name="20% - Акцент2" xfId="7" builtinId="34"/>
    <cellStyle name="40% - Акцент1" xfId="8" builtinId="31"/>
    <cellStyle name="40% - Акцент2" xfId="9" builtinId="35"/>
    <cellStyle name="40% – Акцентування1 2" xfId="10"/>
    <cellStyle name="Акцент1" xfId="11" builtinId="29"/>
    <cellStyle name="Акцент2" xfId="12" builtinId="33"/>
    <cellStyle name="Обычный" xfId="0" builtinId="0"/>
    <cellStyle name="Процентный" xfId="13" builtinId="5"/>
    <cellStyle name="УровеньСтрок_1" xfId="1" builtinId="1" iLevel="0"/>
    <cellStyle name="УровеньСтрок_2" xfId="2" builtinId="1" iLevel="1"/>
    <cellStyle name="УровеньСтрок_3" xfId="3" builtinId="1" iLevel="2"/>
    <cellStyle name="УровеньСтрок_4" xfId="4" builtinId="1" iLevel="3"/>
    <cellStyle name="УровеньСтрок_5" xfId="5" builtinId="1" iLevel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7.xml"/><Relationship Id="rId18" Type="http://schemas.openxmlformats.org/officeDocument/2006/relationships/worksheet" Target="worksheets/sheet9.xml"/><Relationship Id="rId26" Type="http://schemas.openxmlformats.org/officeDocument/2006/relationships/worksheet" Target="worksheets/sheet15.xml"/><Relationship Id="rId39" Type="http://schemas.openxmlformats.org/officeDocument/2006/relationships/chartsheet" Target="chartsheets/sheet17.xml"/><Relationship Id="rId21" Type="http://schemas.openxmlformats.org/officeDocument/2006/relationships/worksheet" Target="worksheets/sheet12.xml"/><Relationship Id="rId34" Type="http://schemas.openxmlformats.org/officeDocument/2006/relationships/chartsheet" Target="chartsheets/sheet14.xml"/><Relationship Id="rId42" Type="http://schemas.openxmlformats.org/officeDocument/2006/relationships/chartsheet" Target="chartsheets/sheet19.xml"/><Relationship Id="rId47" Type="http://schemas.openxmlformats.org/officeDocument/2006/relationships/worksheet" Target="worksheets/sheet26.xml"/><Relationship Id="rId50" Type="http://schemas.openxmlformats.org/officeDocument/2006/relationships/chartsheet" Target="chartsheets/sheet22.xml"/><Relationship Id="rId55" Type="http://schemas.openxmlformats.org/officeDocument/2006/relationships/chartsheet" Target="chartsheets/sheet25.xml"/><Relationship Id="rId63" Type="http://schemas.openxmlformats.org/officeDocument/2006/relationships/theme" Target="theme/theme1.xml"/><Relationship Id="rId68" Type="http://schemas.openxmlformats.org/officeDocument/2006/relationships/customXml" Target="../customXml/item2.xml"/><Relationship Id="rId7" Type="http://schemas.openxmlformats.org/officeDocument/2006/relationships/worksheet" Target="worksheets/sheet3.xml"/><Relationship Id="rId2" Type="http://schemas.openxmlformats.org/officeDocument/2006/relationships/chartsheet" Target="chartsheets/sheet2.xml"/><Relationship Id="rId16" Type="http://schemas.openxmlformats.org/officeDocument/2006/relationships/chartsheet" Target="chartsheets/sheet8.xml"/><Relationship Id="rId29" Type="http://schemas.openxmlformats.org/officeDocument/2006/relationships/worksheet" Target="worksheets/sheet18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11" Type="http://schemas.openxmlformats.org/officeDocument/2006/relationships/chartsheet" Target="chartsheets/sheet6.xml"/><Relationship Id="rId24" Type="http://schemas.openxmlformats.org/officeDocument/2006/relationships/chartsheet" Target="chartsheets/sheet11.xml"/><Relationship Id="rId32" Type="http://schemas.openxmlformats.org/officeDocument/2006/relationships/chartsheet" Target="chartsheets/sheet12.xml"/><Relationship Id="rId37" Type="http://schemas.openxmlformats.org/officeDocument/2006/relationships/chartsheet" Target="chartsheets/sheet15.xml"/><Relationship Id="rId40" Type="http://schemas.openxmlformats.org/officeDocument/2006/relationships/worksheet" Target="worksheets/sheet23.xml"/><Relationship Id="rId45" Type="http://schemas.openxmlformats.org/officeDocument/2006/relationships/chartsheet" Target="chartsheets/sheet21.xml"/><Relationship Id="rId53" Type="http://schemas.openxmlformats.org/officeDocument/2006/relationships/worksheet" Target="worksheets/sheet30.xml"/><Relationship Id="rId58" Type="http://schemas.openxmlformats.org/officeDocument/2006/relationships/worksheet" Target="worksheets/sheet33.xml"/><Relationship Id="rId66" Type="http://schemas.openxmlformats.org/officeDocument/2006/relationships/calcChain" Target="calcChain.xml"/><Relationship Id="rId5" Type="http://schemas.openxmlformats.org/officeDocument/2006/relationships/worksheet" Target="worksheets/sheet1.xml"/><Relationship Id="rId15" Type="http://schemas.openxmlformats.org/officeDocument/2006/relationships/chartsheet" Target="chartsheets/sheet7.xml"/><Relationship Id="rId23" Type="http://schemas.openxmlformats.org/officeDocument/2006/relationships/chartsheet" Target="chartsheets/sheet10.xml"/><Relationship Id="rId28" Type="http://schemas.openxmlformats.org/officeDocument/2006/relationships/worksheet" Target="worksheets/sheet17.xml"/><Relationship Id="rId36" Type="http://schemas.openxmlformats.org/officeDocument/2006/relationships/worksheet" Target="worksheets/sheet22.xml"/><Relationship Id="rId49" Type="http://schemas.openxmlformats.org/officeDocument/2006/relationships/worksheet" Target="worksheets/sheet28.xml"/><Relationship Id="rId57" Type="http://schemas.openxmlformats.org/officeDocument/2006/relationships/worksheet" Target="worksheets/sheet32.xml"/><Relationship Id="rId61" Type="http://schemas.openxmlformats.org/officeDocument/2006/relationships/worksheet" Target="worksheets/sheet36.xml"/><Relationship Id="rId10" Type="http://schemas.openxmlformats.org/officeDocument/2006/relationships/chartsheet" Target="chartsheets/sheet5.xml"/><Relationship Id="rId19" Type="http://schemas.openxmlformats.org/officeDocument/2006/relationships/worksheet" Target="worksheets/sheet10.xml"/><Relationship Id="rId31" Type="http://schemas.openxmlformats.org/officeDocument/2006/relationships/worksheet" Target="worksheets/sheet20.xml"/><Relationship Id="rId44" Type="http://schemas.openxmlformats.org/officeDocument/2006/relationships/chartsheet" Target="chartsheets/sheet20.xml"/><Relationship Id="rId52" Type="http://schemas.openxmlformats.org/officeDocument/2006/relationships/chartsheet" Target="chartsheets/sheet23.xml"/><Relationship Id="rId60" Type="http://schemas.openxmlformats.org/officeDocument/2006/relationships/worksheet" Target="worksheets/sheet35.xml"/><Relationship Id="rId65" Type="http://schemas.openxmlformats.org/officeDocument/2006/relationships/sharedStrings" Target="sharedStrings.xml"/><Relationship Id="rId4" Type="http://schemas.openxmlformats.org/officeDocument/2006/relationships/chartsheet" Target="chartsheets/sheet4.xml"/><Relationship Id="rId9" Type="http://schemas.openxmlformats.org/officeDocument/2006/relationships/worksheet" Target="worksheets/sheet5.xml"/><Relationship Id="rId14" Type="http://schemas.openxmlformats.org/officeDocument/2006/relationships/worksheet" Target="worksheets/sheet8.xml"/><Relationship Id="rId22" Type="http://schemas.openxmlformats.org/officeDocument/2006/relationships/worksheet" Target="worksheets/sheet13.xml"/><Relationship Id="rId27" Type="http://schemas.openxmlformats.org/officeDocument/2006/relationships/worksheet" Target="worksheets/sheet16.xml"/><Relationship Id="rId30" Type="http://schemas.openxmlformats.org/officeDocument/2006/relationships/worksheet" Target="worksheets/sheet19.xml"/><Relationship Id="rId35" Type="http://schemas.openxmlformats.org/officeDocument/2006/relationships/worksheet" Target="worksheets/sheet21.xml"/><Relationship Id="rId43" Type="http://schemas.openxmlformats.org/officeDocument/2006/relationships/worksheet" Target="worksheets/sheet24.xml"/><Relationship Id="rId48" Type="http://schemas.openxmlformats.org/officeDocument/2006/relationships/worksheet" Target="worksheets/sheet27.xml"/><Relationship Id="rId56" Type="http://schemas.openxmlformats.org/officeDocument/2006/relationships/worksheet" Target="worksheets/sheet31.xml"/><Relationship Id="rId64" Type="http://schemas.openxmlformats.org/officeDocument/2006/relationships/styles" Target="styles.xml"/><Relationship Id="rId69" Type="http://schemas.openxmlformats.org/officeDocument/2006/relationships/customXml" Target="../customXml/item3.xml"/><Relationship Id="rId8" Type="http://schemas.openxmlformats.org/officeDocument/2006/relationships/worksheet" Target="worksheets/sheet4.xml"/><Relationship Id="rId51" Type="http://schemas.openxmlformats.org/officeDocument/2006/relationships/worksheet" Target="worksheets/sheet29.xml"/><Relationship Id="rId3" Type="http://schemas.openxmlformats.org/officeDocument/2006/relationships/chartsheet" Target="chartsheets/sheet3.xml"/><Relationship Id="rId12" Type="http://schemas.openxmlformats.org/officeDocument/2006/relationships/worksheet" Target="worksheets/sheet6.xml"/><Relationship Id="rId17" Type="http://schemas.openxmlformats.org/officeDocument/2006/relationships/chartsheet" Target="chartsheets/sheet9.xml"/><Relationship Id="rId25" Type="http://schemas.openxmlformats.org/officeDocument/2006/relationships/worksheet" Target="worksheets/sheet14.xml"/><Relationship Id="rId33" Type="http://schemas.openxmlformats.org/officeDocument/2006/relationships/chartsheet" Target="chartsheets/sheet13.xml"/><Relationship Id="rId38" Type="http://schemas.openxmlformats.org/officeDocument/2006/relationships/chartsheet" Target="chartsheets/sheet16.xml"/><Relationship Id="rId46" Type="http://schemas.openxmlformats.org/officeDocument/2006/relationships/worksheet" Target="worksheets/sheet25.xml"/><Relationship Id="rId59" Type="http://schemas.openxmlformats.org/officeDocument/2006/relationships/worksheet" Target="worksheets/sheet34.xml"/><Relationship Id="rId67" Type="http://schemas.openxmlformats.org/officeDocument/2006/relationships/customXml" Target="../customXml/item1.xml"/><Relationship Id="rId20" Type="http://schemas.openxmlformats.org/officeDocument/2006/relationships/worksheet" Target="worksheets/sheet11.xml"/><Relationship Id="rId41" Type="http://schemas.openxmlformats.org/officeDocument/2006/relationships/chartsheet" Target="chartsheets/sheet18.xml"/><Relationship Id="rId54" Type="http://schemas.openxmlformats.org/officeDocument/2006/relationships/chartsheet" Target="chartsheets/sheet24.xml"/><Relationship Id="rId62" Type="http://schemas.openxmlformats.org/officeDocument/2006/relationships/worksheet" Target="worksheets/sheet37.xml"/><Relationship Id="rId70" Type="http://schemas.openxmlformats.org/officeDocument/2006/relationships/customXml" Target="../customXml/item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MK_ALL!$A$4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8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3367174280879865"/>
          <c:w val="0.86157024793388426"/>
          <c:h val="0.80033840947546531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MK_ALL!$A$7</c:f>
              <c:strCache>
                <c:ptCount val="1"/>
                <c:pt idx="0">
                  <c:v>Державний борг</c:v>
                </c:pt>
              </c:strCache>
            </c:strRef>
          </c:tx>
          <c:invertIfNegative val="0"/>
          <c:cat>
            <c:numRef>
              <c:f>MK_ALL!$B$5:$C$5</c:f>
              <c:numCache>
                <c:formatCode>dd\.mm\.yyyy;@</c:formatCode>
                <c:ptCount val="2"/>
                <c:pt idx="0">
                  <c:v>43465</c:v>
                </c:pt>
                <c:pt idx="1">
                  <c:v>43496</c:v>
                </c:pt>
              </c:numCache>
            </c:numRef>
          </c:cat>
          <c:val>
            <c:numRef>
              <c:f>MK_ALL!$B$7:$C$7</c:f>
              <c:numCache>
                <c:formatCode>#,##0.00</c:formatCode>
                <c:ptCount val="2"/>
                <c:pt idx="0">
                  <c:v>1860.29109558508</c:v>
                </c:pt>
                <c:pt idx="1">
                  <c:v>1866.5542963732801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52-4250-BE59-6DD9FA5D5AF2}"/>
            </c:ext>
          </c:extLst>
        </c:ser>
        <c:ser>
          <c:idx val="2"/>
          <c:order val="1"/>
          <c:tx>
            <c:strRef>
              <c:f>MK_ALL!$A$8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MK_ALL!$B$5:$C$5</c:f>
              <c:numCache>
                <c:formatCode>dd\.mm\.yyyy;@</c:formatCode>
                <c:ptCount val="2"/>
                <c:pt idx="0">
                  <c:v>43465</c:v>
                </c:pt>
                <c:pt idx="1">
                  <c:v>43496</c:v>
                </c:pt>
              </c:numCache>
            </c:numRef>
          </c:cat>
          <c:val>
            <c:numRef>
              <c:f>MK_ALL!$B$8:$C$8</c:f>
              <c:numCache>
                <c:formatCode>#,##0.00</c:formatCode>
                <c:ptCount val="2"/>
                <c:pt idx="0">
                  <c:v>308.13047207863002</c:v>
                </c:pt>
                <c:pt idx="1">
                  <c:v>305.36252350624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852-4250-BE59-6DD9FA5D5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1837184"/>
        <c:axId val="31867648"/>
        <c:axId val="0"/>
      </c:bar3DChart>
      <c:dateAx>
        <c:axId val="31837184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31867648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318676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318371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805787849424713"/>
          <c:y val="0.51030352397172929"/>
          <c:w val="9.1942121505752872E-2"/>
          <c:h val="0.141958877397378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CUR_M!$A$2</c:f>
          <c:strCache>
            <c:ptCount val="1"/>
            <c:pt idx="0">
              <c:v>State debt and State guaranteed debt of Ukraine as of 31.01.2019</c:v>
            </c:pt>
          </c:strCache>
        </c:strRef>
      </c:tx>
      <c:layout>
        <c:manualLayout>
          <c:xMode val="edge"/>
          <c:yMode val="edge"/>
          <c:x val="0.1818181620884433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B2C1-4CC0-840F-A39A1FC3A44B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B2C1-4CC0-840F-A39A1FC3A44B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B2C1-4CC0-840F-A39A1FC3A44B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B2C1-4CC0-840F-A39A1FC3A44B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CUR_M!$A$8:$A$13</c:f>
              <c:strCache>
                <c:ptCount val="6"/>
                <c:pt idx="0">
                  <c:v>USD</c:v>
                </c:pt>
                <c:pt idx="1">
                  <c:v>EUR</c:v>
                </c:pt>
                <c:pt idx="2">
                  <c:v>CAD</c:v>
                </c:pt>
                <c:pt idx="3">
                  <c:v>SDR</c:v>
                </c:pt>
                <c:pt idx="4">
                  <c:v>UAH</c:v>
                </c:pt>
                <c:pt idx="5">
                  <c:v>JPY</c:v>
                </c:pt>
              </c:strCache>
            </c:strRef>
          </c:cat>
          <c:val>
            <c:numRef>
              <c:f>CUR_M!$B$8:$B$13</c:f>
              <c:numCache>
                <c:formatCode>#,##0.00</c:formatCode>
                <c:ptCount val="6"/>
                <c:pt idx="0">
                  <c:v>34.104526809539998</c:v>
                </c:pt>
                <c:pt idx="1">
                  <c:v>7.1563212859899998</c:v>
                </c:pt>
                <c:pt idx="2">
                  <c:v>0.30253457643999998</c:v>
                </c:pt>
                <c:pt idx="3">
                  <c:v>13.08980531227</c:v>
                </c:pt>
                <c:pt idx="4">
                  <c:v>23.026467908010002</c:v>
                </c:pt>
                <c:pt idx="5">
                  <c:v>0.57203705446999997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2C1-4CC0-840F-A39A1FC3A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CUR!$B$21</c:f>
          <c:strCache>
            <c:ptCount val="1"/>
            <c:pt idx="0">
              <c:v>Державний борг України за станом на 31.01.2019</c:v>
            </c:pt>
          </c:strCache>
        </c:strRef>
      </c:tx>
      <c:layout>
        <c:manualLayout>
          <c:xMode val="edge"/>
          <c:yMode val="edge"/>
          <c:x val="0.297520638736867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EB29-4A8A-8345-5F350B55EC07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B29-4A8A-8345-5F350B55EC07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CUR!$A$25:$A$30</c:f>
              <c:strCache>
                <c:ptCount val="6"/>
                <c:pt idx="0">
                  <c:v>Долар США</c:v>
                </c:pt>
                <c:pt idx="1">
                  <c:v>ЄВРО</c:v>
                </c:pt>
                <c:pt idx="2">
                  <c:v>Канадський долар</c:v>
                </c:pt>
                <c:pt idx="3">
                  <c:v>СПЗ</c:v>
                </c:pt>
                <c:pt idx="4">
                  <c:v>Українська гривня</c:v>
                </c:pt>
                <c:pt idx="5">
                  <c:v>Японська єна</c:v>
                </c:pt>
              </c:strCache>
            </c:strRef>
          </c:cat>
          <c:val>
            <c:numRef>
              <c:f>CUR!$B$25:$B$30</c:f>
              <c:numCache>
                <c:formatCode>#,##0.00</c:formatCode>
                <c:ptCount val="6"/>
                <c:pt idx="0">
                  <c:v>32.140107578650003</c:v>
                </c:pt>
                <c:pt idx="1">
                  <c:v>6.3805345085100003</c:v>
                </c:pt>
                <c:pt idx="2">
                  <c:v>0.30253457643999998</c:v>
                </c:pt>
                <c:pt idx="3">
                  <c:v>5.1953833284500002</c:v>
                </c:pt>
                <c:pt idx="4">
                  <c:v>22.65923146039</c:v>
                </c:pt>
                <c:pt idx="5">
                  <c:v>0.57203705446999997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B29-4A8A-8345-5F350B55E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DKR!$A$2</c:f>
          <c:strCache>
            <c:ptCount val="1"/>
            <c:pt idx="0">
              <c:v>Державний та гарантований державою борг України за станом на 31.01.2019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75D5-46AB-A56E-03C832252013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5D5-46AB-A56E-03C832252013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D5-46AB-A56E-03C832252013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DKR!$A$8:$A$15</c:f>
              <c:strCache>
                <c:ptCount val="8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випущеними цінними паперами</c:v>
                </c:pt>
                <c:pt idx="4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5">
                  <c:v>Зовнішній борг за позиками, одержаними від міжнародних фінансових організацій</c:v>
                </c:pt>
                <c:pt idx="6">
                  <c:v>Зовнішній борг за позиками, одержаними від органів управління іноземних держав</c:v>
                </c:pt>
                <c:pt idx="7">
                  <c:v>Зовнішній борг, не віднесений до інших категорій</c:v>
                </c:pt>
              </c:strCache>
            </c:strRef>
          </c:cat>
          <c:val>
            <c:numRef>
              <c:f>DKR!$B$8:$B$15</c:f>
              <c:numCache>
                <c:formatCode>#,##0.00</c:formatCode>
                <c:ptCount val="8"/>
                <c:pt idx="0">
                  <c:v>27.684878257089998</c:v>
                </c:pt>
                <c:pt idx="1">
                  <c:v>0.23203189404999999</c:v>
                </c:pt>
                <c:pt idx="2">
                  <c:v>3.4394950000000002E-5</c:v>
                </c:pt>
                <c:pt idx="3">
                  <c:v>22.467272999999999</c:v>
                </c:pt>
                <c:pt idx="4">
                  <c:v>2.2670467892100001</c:v>
                </c:pt>
                <c:pt idx="5">
                  <c:v>21.997773477639999</c:v>
                </c:pt>
                <c:pt idx="6">
                  <c:v>1.7685209554300001</c:v>
                </c:pt>
                <c:pt idx="7">
                  <c:v>1.83413417835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5D5-46AB-A56E-03C832252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'DKR2'!$A$1</c:f>
          <c:strCache>
            <c:ptCount val="1"/>
            <c:pt idx="0">
              <c:v>Державний борг України за станом на 31.01.2019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8338-45B8-A2ED-8A501166431E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8338-45B8-A2ED-8A501166431E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38-45B8-A2ED-8A501166431E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'DKR2'!$A$10:$A$16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Зовнішній борг за випущеними цінними паперами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'DKR2'!$B$10:$B$16</c:f>
              <c:numCache>
                <c:formatCode>#,##0.00</c:formatCode>
                <c:ptCount val="7"/>
                <c:pt idx="0">
                  <c:v>27.46870466284</c:v>
                </c:pt>
                <c:pt idx="1">
                  <c:v>8.1003435629999995E-2</c:v>
                </c:pt>
                <c:pt idx="2">
                  <c:v>22.467272999999999</c:v>
                </c:pt>
                <c:pt idx="3">
                  <c:v>0.39928994972999998</c:v>
                </c:pt>
                <c:pt idx="4">
                  <c:v>13.369349369229999</c:v>
                </c:pt>
                <c:pt idx="5">
                  <c:v>1.7441514921700001</c:v>
                </c:pt>
                <c:pt idx="6">
                  <c:v>1.7200565973099999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338-45B8-A2ED-8A5011664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'DKR2'!$A$2</c:f>
          <c:strCache>
            <c:ptCount val="1"/>
            <c:pt idx="0">
              <c:v>Гарантований державою борг України за станом на 31.01.2019</c:v>
            </c:pt>
          </c:strCache>
        </c:strRef>
      </c:tx>
      <c:layout>
        <c:manualLayout>
          <c:xMode val="edge"/>
          <c:yMode val="edge"/>
          <c:x val="0.2407024458033748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8DF1-4682-9795-2CFD67E40282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8DF1-4682-9795-2CFD67E40282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F1-4682-9795-2CFD67E40282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'DKR2'!$A$18:$A$24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'DKR2'!$B$18:$B$24</c:f>
              <c:numCache>
                <c:formatCode>#,##0.00</c:formatCode>
                <c:ptCount val="7"/>
                <c:pt idx="0">
                  <c:v>0.21617359424999999</c:v>
                </c:pt>
                <c:pt idx="1">
                  <c:v>0.15102845842000001</c:v>
                </c:pt>
                <c:pt idx="2">
                  <c:v>3.4394950000000002E-5</c:v>
                </c:pt>
                <c:pt idx="3">
                  <c:v>1.8677568394799999</c:v>
                </c:pt>
                <c:pt idx="4">
                  <c:v>8.62842410841</c:v>
                </c:pt>
                <c:pt idx="5">
                  <c:v>2.4369463260000002E-2</c:v>
                </c:pt>
                <c:pt idx="6">
                  <c:v>0.11407758104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DF1-4682-9795-2CFD67E402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YT_ALL!$A$10</c:f>
          <c:strCache>
            <c:ptCount val="1"/>
            <c:pt idx="0">
              <c:v>Державний та гарантований державою борг України за останні 5 років (млрд. дол. США)</c:v>
            </c:pt>
          </c:strCache>
        </c:strRef>
      </c:tx>
      <c:layout>
        <c:manualLayout>
          <c:xMode val="edge"/>
          <c:yMode val="edge"/>
          <c:x val="0.13421837628658195"/>
          <c:y val="3.07483809954565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8.6776859504132234E-2"/>
          <c:y val="0.10490693739424704"/>
          <c:w val="0.77685950413223137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43496</c:v>
                </c:pt>
              </c:numCache>
            </c:numRef>
          </c:cat>
          <c:val>
            <c:numRef>
              <c:f>YT_ALL!$B$13:$G$13</c:f>
              <c:numCache>
                <c:formatCode>#,##0.00</c:formatCode>
                <c:ptCount val="6"/>
                <c:pt idx="0">
                  <c:v>31.002642687809999</c:v>
                </c:pt>
                <c:pt idx="1">
                  <c:v>22.060244326380001</c:v>
                </c:pt>
                <c:pt idx="2">
                  <c:v>25.366246471259998</c:v>
                </c:pt>
                <c:pt idx="3">
                  <c:v>27.315810366209998</c:v>
                </c:pt>
                <c:pt idx="4">
                  <c:v>27.860560115839998</c:v>
                </c:pt>
                <c:pt idx="5">
                  <c:v>27.916944546090001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26B-4BCA-814E-A8647FE6E943}"/>
            </c:ext>
          </c:extLst>
        </c:ser>
        <c:ser>
          <c:idx val="1"/>
          <c:order val="1"/>
          <c:tx>
            <c:strRef>
              <c:f>YT_ALL!$A$14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43496</c:v>
                </c:pt>
              </c:numCache>
            </c:numRef>
          </c:cat>
          <c:val>
            <c:numRef>
              <c:f>YT_ALL!$B$14:$G$14</c:f>
              <c:numCache>
                <c:formatCode>#,##0.00</c:formatCode>
                <c:ptCount val="6"/>
                <c:pt idx="0">
                  <c:v>38.809279068030001</c:v>
                </c:pt>
                <c:pt idx="1">
                  <c:v>43.445440578849997</c:v>
                </c:pt>
                <c:pt idx="2">
                  <c:v>45.606460608879999</c:v>
                </c:pt>
                <c:pt idx="3">
                  <c:v>48.989942718099996</c:v>
                </c:pt>
                <c:pt idx="4">
                  <c:v>50.454987860069998</c:v>
                </c:pt>
                <c:pt idx="5">
                  <c:v>50.334748400629998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26B-4BCA-814E-A8647FE6E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6024576"/>
        <c:axId val="256026112"/>
        <c:axId val="0"/>
      </c:bar3DChart>
      <c:dateAx>
        <c:axId val="256024576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56026112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56026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56024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YT_ALL!$A$4</c:f>
          <c:strCache>
            <c:ptCount val="1"/>
            <c:pt idx="0">
              <c:v>Державний та гарантований державою борг України за останні 5 років (млрд. грн)</c:v>
            </c:pt>
          </c:strCache>
        </c:strRef>
      </c:tx>
      <c:layout>
        <c:manualLayout>
          <c:xMode val="edge"/>
          <c:yMode val="edge"/>
          <c:x val="0.13993313805057647"/>
          <c:y val="2.239328961164449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9.4008264462809923E-2"/>
          <c:y val="0.10490693739424704"/>
          <c:w val="0.76962809917355368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43496</c:v>
                </c:pt>
              </c:numCache>
            </c:numRef>
          </c:cat>
          <c:val>
            <c:numRef>
              <c:f>YT_ALL!$B$7:$G$7</c:f>
              <c:numCache>
                <c:formatCode>#,##0.00</c:formatCode>
                <c:ptCount val="6"/>
                <c:pt idx="0">
                  <c:v>488.86690736498002</c:v>
                </c:pt>
                <c:pt idx="1">
                  <c:v>529.46057801728</c:v>
                </c:pt>
                <c:pt idx="2">
                  <c:v>689.73000579020004</c:v>
                </c:pt>
                <c:pt idx="3">
                  <c:v>766.67894097345004</c:v>
                </c:pt>
                <c:pt idx="4">
                  <c:v>771.41054367649997</c:v>
                </c:pt>
                <c:pt idx="5">
                  <c:v>774.84945227644005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9D6-48ED-A422-2618CB5E23FC}"/>
            </c:ext>
          </c:extLst>
        </c:ser>
        <c:ser>
          <c:idx val="1"/>
          <c:order val="1"/>
          <c:tx>
            <c:strRef>
              <c:f>YT_ALL!$A$8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43496</c:v>
                </c:pt>
              </c:numCache>
            </c:numRef>
          </c:cat>
          <c:val>
            <c:numRef>
              <c:f>YT_ALL!$B$8:$G$8</c:f>
              <c:numCache>
                <c:formatCode>#,##0.00</c:formatCode>
                <c:ptCount val="6"/>
                <c:pt idx="0">
                  <c:v>611.96629030359998</c:v>
                </c:pt>
                <c:pt idx="1">
                  <c:v>1042.7195520022001</c:v>
                </c:pt>
                <c:pt idx="2">
                  <c:v>1240.0787942992299</c:v>
                </c:pt>
                <c:pt idx="3">
                  <c:v>1375.0116470261601</c:v>
                </c:pt>
                <c:pt idx="4">
                  <c:v>1397.0110239872099</c:v>
                </c:pt>
                <c:pt idx="5">
                  <c:v>1397.0673676030799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9D6-48ED-A422-2618CB5E2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6110592"/>
        <c:axId val="256112128"/>
        <c:axId val="0"/>
      </c:bar3DChart>
      <c:dateAx>
        <c:axId val="25611059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56112128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561121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561105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Динаміка державного боргу за останні 5 років</a:t>
            </a:r>
          </a:p>
          <a:p>
            <a:pPr>
              <a:defRPr/>
            </a:pPr>
            <a:r>
              <a:rPr sz="1000" b="1"/>
              <a:t>(відсотокова структура)</a:t>
            </a:r>
          </a:p>
        </c:rich>
      </c:tx>
      <c:layout>
        <c:manualLayout>
          <c:xMode val="edge"/>
          <c:yMode val="edge"/>
          <c:x val="0.30785127040092064"/>
          <c:y val="2.0304568527918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79028925619834711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YT_ALL!$A$19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43496</c:v>
                </c:pt>
              </c:numCache>
            </c:numRef>
          </c:cat>
          <c:val>
            <c:numRef>
              <c:f>YT_ALL!$B$19:$G$19</c:f>
              <c:numCache>
                <c:formatCode>0.00%</c:formatCode>
                <c:ptCount val="6"/>
                <c:pt idx="0">
                  <c:v>0.44408799999999998</c:v>
                </c:pt>
                <c:pt idx="1">
                  <c:v>0.33676800000000001</c:v>
                </c:pt>
                <c:pt idx="2">
                  <c:v>0.357408</c:v>
                </c:pt>
                <c:pt idx="3">
                  <c:v>0.35797800000000002</c:v>
                </c:pt>
                <c:pt idx="4">
                  <c:v>0.35574699999999998</c:v>
                </c:pt>
                <c:pt idx="5">
                  <c:v>0.35675800000000002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BB2-4C26-8FA1-F5835FDAF121}"/>
            </c:ext>
          </c:extLst>
        </c:ser>
        <c:ser>
          <c:idx val="1"/>
          <c:order val="1"/>
          <c:tx>
            <c:strRef>
              <c:f>YT_ALL!$A$20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43496</c:v>
                </c:pt>
              </c:numCache>
            </c:numRef>
          </c:cat>
          <c:val>
            <c:numRef>
              <c:f>YT_ALL!$B$20:$G$20</c:f>
              <c:numCache>
                <c:formatCode>0.00%</c:formatCode>
                <c:ptCount val="6"/>
                <c:pt idx="0">
                  <c:v>0.55591199999999996</c:v>
                </c:pt>
                <c:pt idx="1">
                  <c:v>0.66323200000000004</c:v>
                </c:pt>
                <c:pt idx="2">
                  <c:v>0.64259200000000005</c:v>
                </c:pt>
                <c:pt idx="3">
                  <c:v>0.64202199999999998</c:v>
                </c:pt>
                <c:pt idx="4">
                  <c:v>0.64425299999999996</c:v>
                </c:pt>
                <c:pt idx="5">
                  <c:v>0.64324199999999998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BB2-4C26-8FA1-F5835FDAF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6225280"/>
        <c:axId val="256226816"/>
        <c:axId val="0"/>
      </c:bar3DChart>
      <c:dateAx>
        <c:axId val="25622528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56226816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56226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562252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128095932165668"/>
          <c:y val="8.9678688641077212E-2"/>
          <c:w val="0.11983475695320922"/>
          <c:h val="7.27580372250423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6E-4737-9117-69F37B98B22D}"/>
                </c:ext>
              </c:extLst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6E-4737-9117-69F37B98B22D}"/>
                </c:ext>
              </c:extLst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6E-4737-9117-69F37B98B22D}"/>
                </c:ext>
              </c:extLst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6E-4737-9117-69F37B98B22D}"/>
                </c:ext>
              </c:extLst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6E-4737-9117-69F37B98B22D}"/>
                </c:ext>
              </c:extLst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76E-4737-9117-69F37B98B22D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43496</c:v>
                </c:pt>
              </c:numCache>
            </c:numRef>
          </c:cat>
          <c:val>
            <c:numRef>
              <c:f>YTM_ALL!$B$6:$G$6</c:f>
              <c:numCache>
                <c:formatCode>#,##0.00;\-#,##0.00;</c:formatCode>
                <c:ptCount val="6"/>
                <c:pt idx="0">
                  <c:v>1100.8331976685799</c:v>
                </c:pt>
                <c:pt idx="1">
                  <c:v>1572.1801300194802</c:v>
                </c:pt>
                <c:pt idx="2">
                  <c:v>1929.80880008943</c:v>
                </c:pt>
                <c:pt idx="3">
                  <c:v>2141.6905879996102</c:v>
                </c:pt>
                <c:pt idx="4">
                  <c:v>2168.42156766371</c:v>
                </c:pt>
                <c:pt idx="5">
                  <c:v>2171.9168198795201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F76E-4737-9117-69F37B98B22D}"/>
            </c:ext>
          </c:extLst>
        </c:ser>
        <c:ser>
          <c:idx val="1"/>
          <c:order val="1"/>
          <c:tx>
            <c:strRef>
              <c:f>YTM_ALL!$A$7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76E-4737-9117-69F37B98B22D}"/>
                </c:ext>
              </c:extLst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76E-4737-9117-69F37B98B22D}"/>
                </c:ext>
              </c:extLst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76E-4737-9117-69F37B98B22D}"/>
                </c:ext>
              </c:extLst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76E-4737-9117-69F37B98B22D}"/>
                </c:ext>
              </c:extLst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76E-4737-9117-69F37B98B22D}"/>
                </c:ext>
              </c:extLst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76E-4737-9117-69F37B98B22D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43496</c:v>
                </c:pt>
              </c:numCache>
            </c:numRef>
          </c:cat>
          <c:val>
            <c:numRef>
              <c:f>YTM_ALL!$B$7:$G$7</c:f>
              <c:numCache>
                <c:formatCode>#,##0.00</c:formatCode>
                <c:ptCount val="6"/>
                <c:pt idx="0">
                  <c:v>488.86690736498002</c:v>
                </c:pt>
                <c:pt idx="1">
                  <c:v>529.46057801728</c:v>
                </c:pt>
                <c:pt idx="2">
                  <c:v>689.73000579020004</c:v>
                </c:pt>
                <c:pt idx="3">
                  <c:v>766.67894097345004</c:v>
                </c:pt>
                <c:pt idx="4">
                  <c:v>771.41054367649997</c:v>
                </c:pt>
                <c:pt idx="5">
                  <c:v>774.84945227644005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F76E-4737-9117-69F37B98B22D}"/>
            </c:ext>
          </c:extLst>
        </c:ser>
        <c:ser>
          <c:idx val="0"/>
          <c:order val="2"/>
          <c:tx>
            <c:strRef>
              <c:f>YTM_ALL!$A$8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76E-4737-9117-69F37B98B22D}"/>
                </c:ext>
              </c:extLst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76E-4737-9117-69F37B98B22D}"/>
                </c:ext>
              </c:extLst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76E-4737-9117-69F37B98B22D}"/>
                </c:ext>
              </c:extLst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76E-4737-9117-69F37B98B22D}"/>
                </c:ext>
              </c:extLst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76E-4737-9117-69F37B98B22D}"/>
                </c:ext>
              </c:extLst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76E-4737-9117-69F37B98B22D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43496</c:v>
                </c:pt>
              </c:numCache>
            </c:numRef>
          </c:cat>
          <c:val>
            <c:numRef>
              <c:f>YTM_ALL!$B$8:$G$8</c:f>
              <c:numCache>
                <c:formatCode>#,##0.00</c:formatCode>
                <c:ptCount val="6"/>
                <c:pt idx="0">
                  <c:v>611.96629030359998</c:v>
                </c:pt>
                <c:pt idx="1">
                  <c:v>1042.7195520022001</c:v>
                </c:pt>
                <c:pt idx="2">
                  <c:v>1240.0787942992299</c:v>
                </c:pt>
                <c:pt idx="3">
                  <c:v>1375.0116470261601</c:v>
                </c:pt>
                <c:pt idx="4">
                  <c:v>1397.0110239872099</c:v>
                </c:pt>
                <c:pt idx="5">
                  <c:v>1397.0673676030799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F76E-4737-9117-69F37B98B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8258816"/>
        <c:axId val="258260352"/>
        <c:axId val="0"/>
      </c:bar3DChart>
      <c:dateAx>
        <c:axId val="258258816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58260352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582603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582588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04-4783-AF15-B104777564CA}"/>
                </c:ext>
              </c:extLst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04-4783-AF15-B104777564CA}"/>
                </c:ext>
              </c:extLst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04-4783-AF15-B104777564CA}"/>
                </c:ext>
              </c:extLst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04-4783-AF15-B104777564CA}"/>
                </c:ext>
              </c:extLst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A04-4783-AF15-B104777564CA}"/>
                </c:ext>
              </c:extLst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A04-4783-AF15-B104777564CA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43496</c:v>
                </c:pt>
              </c:numCache>
            </c:numRef>
          </c:cat>
          <c:val>
            <c:numRef>
              <c:f>YTM_ALL!$B$12:$G$12</c:f>
              <c:numCache>
                <c:formatCode>#,##0.00;\-#,##0.00;</c:formatCode>
                <c:ptCount val="6"/>
                <c:pt idx="0">
                  <c:v>69.811921755840004</c:v>
                </c:pt>
                <c:pt idx="1">
                  <c:v>65.505684905229998</c:v>
                </c:pt>
                <c:pt idx="2">
                  <c:v>70.972707080139998</c:v>
                </c:pt>
                <c:pt idx="3">
                  <c:v>76.305753084309998</c:v>
                </c:pt>
                <c:pt idx="4">
                  <c:v>78.315547975909993</c:v>
                </c:pt>
                <c:pt idx="5">
                  <c:v>78.251692946719999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5A04-4783-AF15-B104777564CA}"/>
            </c:ext>
          </c:extLst>
        </c:ser>
        <c:ser>
          <c:idx val="1"/>
          <c:order val="1"/>
          <c:tx>
            <c:strRef>
              <c:f>YTM_ALL!$A$13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A04-4783-AF15-B104777564CA}"/>
                </c:ext>
              </c:extLst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A04-4783-AF15-B104777564CA}"/>
                </c:ext>
              </c:extLst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A04-4783-AF15-B104777564CA}"/>
                </c:ext>
              </c:extLst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A04-4783-AF15-B104777564CA}"/>
                </c:ext>
              </c:extLst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A04-4783-AF15-B104777564CA}"/>
                </c:ext>
              </c:extLst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A04-4783-AF15-B104777564CA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43496</c:v>
                </c:pt>
              </c:numCache>
            </c:numRef>
          </c:cat>
          <c:val>
            <c:numRef>
              <c:f>YTM_ALL!$B$13:$G$13</c:f>
              <c:numCache>
                <c:formatCode>#,##0.00</c:formatCode>
                <c:ptCount val="6"/>
                <c:pt idx="0">
                  <c:v>31.002642687809999</c:v>
                </c:pt>
                <c:pt idx="1">
                  <c:v>22.060244326380001</c:v>
                </c:pt>
                <c:pt idx="2">
                  <c:v>25.366246471259998</c:v>
                </c:pt>
                <c:pt idx="3">
                  <c:v>27.315810366209998</c:v>
                </c:pt>
                <c:pt idx="4">
                  <c:v>27.860560115839998</c:v>
                </c:pt>
                <c:pt idx="5">
                  <c:v>27.916944546090001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5A04-4783-AF15-B104777564CA}"/>
            </c:ext>
          </c:extLst>
        </c:ser>
        <c:ser>
          <c:idx val="0"/>
          <c:order val="2"/>
          <c:tx>
            <c:strRef>
              <c:f>YTM_ALL!$A$14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YTM_ALL!$B$11:$G$11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43496</c:v>
                </c:pt>
              </c:numCache>
            </c:numRef>
          </c:cat>
          <c:val>
            <c:numRef>
              <c:f>YTM_ALL!$B$14:$G$14</c:f>
              <c:numCache>
                <c:formatCode>#,##0.00</c:formatCode>
                <c:ptCount val="6"/>
                <c:pt idx="0">
                  <c:v>38.809279068030001</c:v>
                </c:pt>
                <c:pt idx="1">
                  <c:v>43.445440578849997</c:v>
                </c:pt>
                <c:pt idx="2">
                  <c:v>45.606460608879999</c:v>
                </c:pt>
                <c:pt idx="3">
                  <c:v>48.989942718099996</c:v>
                </c:pt>
                <c:pt idx="4">
                  <c:v>50.454987860069998</c:v>
                </c:pt>
                <c:pt idx="5">
                  <c:v>50.334748400629998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5A04-4783-AF15-B10477756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9588864"/>
        <c:axId val="259590400"/>
        <c:axId val="0"/>
      </c:bar3DChart>
      <c:dateAx>
        <c:axId val="25958886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259590400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59590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2595888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MK_ALL!$A$10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0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0490693739424704"/>
          <c:w val="0.86157024793388426"/>
          <c:h val="0.82910321489001693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MK_ALL!$B$11:$C$11</c:f>
              <c:numCache>
                <c:formatCode>dd\.mm\.yyyy;@</c:formatCode>
                <c:ptCount val="2"/>
                <c:pt idx="0">
                  <c:v>43465</c:v>
                </c:pt>
                <c:pt idx="1">
                  <c:v>43496</c:v>
                </c:pt>
              </c:numCache>
            </c:numRef>
          </c:cat>
          <c:val>
            <c:numRef>
              <c:f>MK_ALL!$B$13:$C$13</c:f>
              <c:numCache>
                <c:formatCode>#,##0.00</c:formatCode>
                <c:ptCount val="2"/>
                <c:pt idx="0">
                  <c:v>67.186989245060005</c:v>
                </c:pt>
                <c:pt idx="1">
                  <c:v>67.249828506910006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784-4E65-842C-FA6D1A5B7F7C}"/>
            </c:ext>
          </c:extLst>
        </c:ser>
        <c:ser>
          <c:idx val="2"/>
          <c:order val="1"/>
          <c:tx>
            <c:strRef>
              <c:f>MK_ALL!$A$14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MK_ALL!$B$11:$C$11</c:f>
              <c:numCache>
                <c:formatCode>dd\.mm\.yyyy;@</c:formatCode>
                <c:ptCount val="2"/>
                <c:pt idx="0">
                  <c:v>43465</c:v>
                </c:pt>
                <c:pt idx="1">
                  <c:v>43496</c:v>
                </c:pt>
              </c:numCache>
            </c:numRef>
          </c:cat>
          <c:val>
            <c:numRef>
              <c:f>MK_ALL!$B$14:$C$14</c:f>
              <c:numCache>
                <c:formatCode>#,##0.00</c:formatCode>
                <c:ptCount val="2"/>
                <c:pt idx="0">
                  <c:v>11.128558730849999</c:v>
                </c:pt>
                <c:pt idx="1">
                  <c:v>11.001864439809999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784-4E65-842C-FA6D1A5B7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1923200"/>
        <c:axId val="31929088"/>
        <c:axId val="0"/>
      </c:bar3DChart>
      <c:dateAx>
        <c:axId val="31923200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31929088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31929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31923200"/>
        <c:crosses val="autoZero"/>
        <c:crossBetween val="between"/>
      </c:valAx>
      <c:spPr>
        <a:noFill/>
        <a:ln w="25400">
          <a:noFill/>
        </a:ln>
      </c:spPr>
    </c:plotArea>
    <c:legend>
      <c:legendPos val="tr"/>
      <c:layout>
        <c:manualLayout>
          <c:xMode val="edge"/>
          <c:yMode val="edge"/>
          <c:x val="0.90805787849424713"/>
          <c:y val="0.45421124083627479"/>
          <c:w val="9.1942121505752872E-2"/>
          <c:h val="0.125239964126741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E9-47F4-BB18-8B5A8F543BE5}"/>
                </c:ext>
              </c:extLst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E9-47F4-BB18-8B5A8F543BE5}"/>
                </c:ext>
              </c:extLst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BE9-47F4-BB18-8B5A8F543BE5}"/>
                </c:ext>
              </c:extLst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BE9-47F4-BB18-8B5A8F543BE5}"/>
                </c:ext>
              </c:extLst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BE9-47F4-BB18-8B5A8F543BE5}"/>
                </c:ext>
              </c:extLst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BE9-47F4-BB18-8B5A8F543BE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43496</c:v>
                </c:pt>
              </c:numCache>
            </c:numRef>
          </c:cat>
          <c:val>
            <c:numRef>
              <c:f>YKM_ALL!$B$6:$G$6</c:f>
              <c:numCache>
                <c:formatCode>#,##0.00;\-#,##0.00;</c:formatCode>
                <c:ptCount val="6"/>
                <c:pt idx="0">
                  <c:v>1100.8331976685799</c:v>
                </c:pt>
                <c:pt idx="1">
                  <c:v>1572.18013001948</c:v>
                </c:pt>
                <c:pt idx="2">
                  <c:v>1929.80880008943</c:v>
                </c:pt>
                <c:pt idx="3">
                  <c:v>2141.6905879996102</c:v>
                </c:pt>
                <c:pt idx="4">
                  <c:v>2168.42156766371</c:v>
                </c:pt>
                <c:pt idx="5">
                  <c:v>2171.9168198795201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EBE9-47F4-BB18-8B5A8F543BE5}"/>
            </c:ext>
          </c:extLst>
        </c:ser>
        <c:ser>
          <c:idx val="1"/>
          <c:order val="1"/>
          <c:tx>
            <c:strRef>
              <c:f>YKM_ALL!$A$7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BE9-47F4-BB18-8B5A8F543BE5}"/>
                </c:ext>
              </c:extLst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BE9-47F4-BB18-8B5A8F543BE5}"/>
                </c:ext>
              </c:extLst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BE9-47F4-BB18-8B5A8F543BE5}"/>
                </c:ext>
              </c:extLst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BE9-47F4-BB18-8B5A8F543BE5}"/>
                </c:ext>
              </c:extLst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BE9-47F4-BB18-8B5A8F543BE5}"/>
                </c:ext>
              </c:extLst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BE9-47F4-BB18-8B5A8F543BE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43496</c:v>
                </c:pt>
              </c:numCache>
            </c:numRef>
          </c:cat>
          <c:val>
            <c:numRef>
              <c:f>YKM_ALL!$B$7:$G$7</c:f>
              <c:numCache>
                <c:formatCode>#,##0.00</c:formatCode>
                <c:ptCount val="6"/>
                <c:pt idx="0">
                  <c:v>947.03045011058998</c:v>
                </c:pt>
                <c:pt idx="1">
                  <c:v>1334.27157232031</c:v>
                </c:pt>
                <c:pt idx="2">
                  <c:v>1650.8332522282999</c:v>
                </c:pt>
                <c:pt idx="3">
                  <c:v>1833.70983091682</c:v>
                </c:pt>
                <c:pt idx="4">
                  <c:v>1860.29109558508</c:v>
                </c:pt>
                <c:pt idx="5">
                  <c:v>1866.5542963732801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EBE9-47F4-BB18-8B5A8F543BE5}"/>
            </c:ext>
          </c:extLst>
        </c:ser>
        <c:ser>
          <c:idx val="0"/>
          <c:order val="2"/>
          <c:tx>
            <c:strRef>
              <c:f>YKM_ALL!$A$8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BE9-47F4-BB18-8B5A8F543BE5}"/>
                </c:ext>
              </c:extLst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BE9-47F4-BB18-8B5A8F543BE5}"/>
                </c:ext>
              </c:extLst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BE9-47F4-BB18-8B5A8F543BE5}"/>
                </c:ext>
              </c:extLst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BE9-47F4-BB18-8B5A8F543BE5}"/>
                </c:ext>
              </c:extLst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BE9-47F4-BB18-8B5A8F543BE5}"/>
                </c:ext>
              </c:extLst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BE9-47F4-BB18-8B5A8F543BE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43496</c:v>
                </c:pt>
              </c:numCache>
            </c:numRef>
          </c:cat>
          <c:val>
            <c:numRef>
              <c:f>YKM_ALL!$B$8:$G$8</c:f>
              <c:numCache>
                <c:formatCode>#,##0.00</c:formatCode>
                <c:ptCount val="6"/>
                <c:pt idx="0">
                  <c:v>153.80274755798999</c:v>
                </c:pt>
                <c:pt idx="1">
                  <c:v>237.90855769916999</c:v>
                </c:pt>
                <c:pt idx="2">
                  <c:v>278.97554786113</c:v>
                </c:pt>
                <c:pt idx="3">
                  <c:v>307.98075708278998</c:v>
                </c:pt>
                <c:pt idx="4">
                  <c:v>308.13047207863002</c:v>
                </c:pt>
                <c:pt idx="5">
                  <c:v>305.36252350624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EBE9-47F4-BB18-8B5A8F543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9914368"/>
        <c:axId val="255955328"/>
        <c:axId val="0"/>
      </c:bar3DChart>
      <c:dateAx>
        <c:axId val="25991436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55955328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55955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599143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35C-490F-AF75-C2922530C489}"/>
                </c:ext>
              </c:extLst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5C-490F-AF75-C2922530C489}"/>
                </c:ext>
              </c:extLst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35C-490F-AF75-C2922530C489}"/>
                </c:ext>
              </c:extLst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35C-490F-AF75-C2922530C489}"/>
                </c:ext>
              </c:extLst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35C-490F-AF75-C2922530C489}"/>
                </c:ext>
              </c:extLst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35C-490F-AF75-C2922530C489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43496</c:v>
                </c:pt>
              </c:numCache>
            </c:numRef>
          </c:cat>
          <c:val>
            <c:numRef>
              <c:f>YKM_ALL!$B$12:$G$12</c:f>
              <c:numCache>
                <c:formatCode>#,##0.00;\-#,##0.00;</c:formatCode>
                <c:ptCount val="6"/>
                <c:pt idx="0">
                  <c:v>69.811921755840004</c:v>
                </c:pt>
                <c:pt idx="1">
                  <c:v>65.505684905229998</c:v>
                </c:pt>
                <c:pt idx="2">
                  <c:v>70.972707080139998</c:v>
                </c:pt>
                <c:pt idx="3">
                  <c:v>76.305753084309998</c:v>
                </c:pt>
                <c:pt idx="4">
                  <c:v>78.315547975910007</c:v>
                </c:pt>
                <c:pt idx="5">
                  <c:v>78.251692946719999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535C-490F-AF75-C2922530C489}"/>
            </c:ext>
          </c:extLst>
        </c:ser>
        <c:ser>
          <c:idx val="1"/>
          <c:order val="1"/>
          <c:tx>
            <c:strRef>
              <c:f>YKM_ALL!$A$13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35C-490F-AF75-C2922530C489}"/>
                </c:ext>
              </c:extLst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35C-490F-AF75-C2922530C489}"/>
                </c:ext>
              </c:extLst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35C-490F-AF75-C2922530C489}"/>
                </c:ext>
              </c:extLst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35C-490F-AF75-C2922530C489}"/>
                </c:ext>
              </c:extLst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35C-490F-AF75-C2922530C489}"/>
                </c:ext>
              </c:extLst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35C-490F-AF75-C2922530C489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43496</c:v>
                </c:pt>
              </c:numCache>
            </c:numRef>
          </c:cat>
          <c:val>
            <c:numRef>
              <c:f>YKM_ALL!$B$13:$G$13</c:f>
              <c:numCache>
                <c:formatCode>#,##0.00</c:formatCode>
                <c:ptCount val="6"/>
                <c:pt idx="0">
                  <c:v>60.058159422860001</c:v>
                </c:pt>
                <c:pt idx="1">
                  <c:v>55.593103821630002</c:v>
                </c:pt>
                <c:pt idx="2">
                  <c:v>60.712804731310001</c:v>
                </c:pt>
                <c:pt idx="3">
                  <c:v>65.332784469550006</c:v>
                </c:pt>
                <c:pt idx="4">
                  <c:v>67.186989245060005</c:v>
                </c:pt>
                <c:pt idx="5">
                  <c:v>67.249828506910006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535C-490F-AF75-C2922530C489}"/>
            </c:ext>
          </c:extLst>
        </c:ser>
        <c:ser>
          <c:idx val="0"/>
          <c:order val="2"/>
          <c:tx>
            <c:strRef>
              <c:f>YKM_ALL!$A$14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YKM_ALL!$B$11:$G$11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43496</c:v>
                </c:pt>
              </c:numCache>
            </c:numRef>
          </c:cat>
          <c:val>
            <c:numRef>
              <c:f>YKM_ALL!$B$14:$G$14</c:f>
              <c:numCache>
                <c:formatCode>#,##0.00</c:formatCode>
                <c:ptCount val="6"/>
                <c:pt idx="0">
                  <c:v>9.7537623329799992</c:v>
                </c:pt>
                <c:pt idx="1">
                  <c:v>9.9125810835999992</c:v>
                </c:pt>
                <c:pt idx="2">
                  <c:v>10.25990234883</c:v>
                </c:pt>
                <c:pt idx="3">
                  <c:v>10.972968614759999</c:v>
                </c:pt>
                <c:pt idx="4">
                  <c:v>11.128558730849999</c:v>
                </c:pt>
                <c:pt idx="5">
                  <c:v>11.001864439809999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535C-490F-AF75-C2922530C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60109824"/>
        <c:axId val="260111360"/>
        <c:axId val="0"/>
      </c:bar3DChart>
      <c:dateAx>
        <c:axId val="26010982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260111360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60111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2601098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KIND_CMP!$B$1</c:f>
          <c:strCache>
            <c:ptCount val="1"/>
            <c:pt idx="0">
              <c:v>Державний та гарантований державою борг України за станом на 31.01.2019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85950413223143"/>
          <c:y val="0.39932318104906939"/>
          <c:w val="0.4462809917355372"/>
          <c:h val="0.29103214890016921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D897-4BF2-8C9B-DC082A7F3C47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D897-4BF2-8C9B-DC082A7F3C47}"/>
              </c:ext>
            </c:extLst>
          </c:dPt>
          <c:dLbls>
            <c:dLbl>
              <c:idx val="0"/>
              <c:layout>
                <c:manualLayout>
                  <c:x val="2.5279264759873566E-2"/>
                  <c:y val="2.32298120095394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897-4BF2-8C9B-DC082A7F3C47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KIND_CMP!$A$8:$A$9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KIND_CMP!$F$8:$F$9</c:f>
              <c:numCache>
                <c:formatCode>#,##0.00</c:formatCode>
                <c:ptCount val="2"/>
                <c:pt idx="0">
                  <c:v>1866.5542963732801</c:v>
                </c:pt>
                <c:pt idx="1">
                  <c:v>305.36252350624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897-4BF2-8C9B-DC082A7F3C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Структура державного та гарантованого державою боргу</a:t>
            </a:r>
          </a:p>
          <a:p>
            <a:pPr>
              <a:defRPr/>
            </a:pPr>
            <a:r>
              <a:rPr lang="uk-UA" sz="1200" b="1"/>
              <a:t>в розрізі термінів погашення</a:t>
            </a:r>
          </a:p>
        </c:rich>
      </c:tx>
      <c:layout>
        <c:manualLayout>
          <c:xMode val="edge"/>
          <c:yMode val="edge"/>
          <c:x val="0.25542916235780766"/>
          <c:y val="2.033898305084745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335056876938985"/>
          <c:y val="0.42203389830508475"/>
          <c:w val="0.43329886246122029"/>
          <c:h val="0.2813559322033898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C12A-494C-864F-7930029FDB2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12A-494C-864F-7930029FDB2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12A-494C-864F-7930029FDB22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DTR!$A$7:$A$9</c:f>
              <c:strCache>
                <c:ptCount val="3"/>
                <c:pt idx="0">
                  <c:v>2019.01.31-2019.12.31</c:v>
                </c:pt>
                <c:pt idx="1">
                  <c:v>2020-2024</c:v>
                </c:pt>
                <c:pt idx="2">
                  <c:v>2024-31.12.2060</c:v>
                </c:pt>
              </c:strCache>
            </c:strRef>
          </c:cat>
          <c:val>
            <c:numRef>
              <c:f>DTR!$B$7:$B$9</c:f>
              <c:numCache>
                <c:formatCode>#,##0.00</c:formatCode>
                <c:ptCount val="3"/>
                <c:pt idx="0">
                  <c:v>9.2796013496499992</c:v>
                </c:pt>
                <c:pt idx="1">
                  <c:v>18.20594321319</c:v>
                </c:pt>
                <c:pt idx="2">
                  <c:v>50.766148383880001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C12A-494C-864F-7930029FD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31.01.2019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</a:p>
        </c:rich>
      </c:tx>
      <c:layout>
        <c:manualLayout>
          <c:xMode val="edge"/>
          <c:yMode val="edge"/>
          <c:x val="0.2654959434418524"/>
          <c:y val="2.03043549946749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615702479338845"/>
          <c:y val="0.44162436548223349"/>
          <c:w val="0.42768595041322316"/>
          <c:h val="0.27749576988155666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8026-466C-B8CE-89410022E98E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8026-466C-B8CE-89410022E98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8026-466C-B8CE-89410022E98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8026-466C-B8CE-89410022E98E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(DEBT_TERM!$I$11,DEBT_TERM!$I$62,DEBT_TERM!$I$65,DEBT_TERM!$I$66)</c:f>
              <c:numCache>
                <c:formatCode>General</c:formatCode>
                <c:ptCount val="4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8026-466C-B8CE-89410022E98E}"/>
            </c:ext>
          </c:extLst>
        </c:ser>
        <c:ser>
          <c:idx val="1"/>
          <c:order val="1"/>
          <c:val>
            <c:numRef>
              <c:f>(DEBT_TERM!$J$11,DEBT_TERM!$J$62,DEBT_TERM!$J$65,DEBT_TERM!$J$66)</c:f>
              <c:numCache>
                <c:formatCode>General</c:formatCode>
                <c:ptCount val="4"/>
                <c:pt idx="0" formatCode="#,##0.00">
                  <c:v>764656611.87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8026-466C-B8CE-89410022E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31.01.2019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</a:p>
        </c:rich>
      </c:tx>
      <c:layout>
        <c:manualLayout>
          <c:xMode val="edge"/>
          <c:yMode val="edge"/>
          <c:x val="0.26549585128125791"/>
          <c:y val="2.030439088514950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272727272727271"/>
          <c:y val="0.43147208121827413"/>
          <c:w val="0.45454545454545453"/>
          <c:h val="0.2961082910321489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D52-4ADD-BBF9-723A55DB7684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1D52-4ADD-BBF9-723A55DB7684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1D52-4ADD-BBF9-723A55DB7684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1D52-4ADD-BBF9-723A55DB7684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1D52-4ADD-BBF9-723A55DB7684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1D52-4ADD-BBF9-723A55DB7684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1D52-4ADD-BBF9-723A55DB7684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F-1D52-4ADD-BBF9-723A55DB7684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1-1D52-4ADD-BBF9-723A55DB7684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DEBT_TERM!$I$13:$I$61</c:f>
              <c:numCache>
                <c:formatCode>General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1D52-4ADD-BBF9-723A55DB7684}"/>
            </c:ext>
          </c:extLst>
        </c:ser>
        <c:ser>
          <c:idx val="1"/>
          <c:order val="1"/>
          <c:val>
            <c:numRef>
              <c:f>DEBT_TERM!$J$13:$J$61</c:f>
              <c:numCache>
                <c:formatCode>#,##0.00</c:formatCode>
                <c:ptCount val="49"/>
                <c:pt idx="0">
                  <c:v>0</c:v>
                </c:pt>
                <c:pt idx="1">
                  <c:v>61320439</c:v>
                </c:pt>
                <c:pt idx="2">
                  <c:v>19033000</c:v>
                </c:pt>
                <c:pt idx="3">
                  <c:v>17985968.27</c:v>
                </c:pt>
                <c:pt idx="4">
                  <c:v>36500000</c:v>
                </c:pt>
                <c:pt idx="5">
                  <c:v>28700001</c:v>
                </c:pt>
                <c:pt idx="6">
                  <c:v>46900000</c:v>
                </c:pt>
                <c:pt idx="7">
                  <c:v>93438657</c:v>
                </c:pt>
                <c:pt idx="8">
                  <c:v>12097744</c:v>
                </c:pt>
                <c:pt idx="9">
                  <c:v>12097744</c:v>
                </c:pt>
                <c:pt idx="10">
                  <c:v>37716767.140000001</c:v>
                </c:pt>
                <c:pt idx="11">
                  <c:v>12097744</c:v>
                </c:pt>
                <c:pt idx="12">
                  <c:v>12097744</c:v>
                </c:pt>
                <c:pt idx="13">
                  <c:v>22059128.239999998</c:v>
                </c:pt>
                <c:pt idx="14">
                  <c:v>12097744</c:v>
                </c:pt>
                <c:pt idx="15">
                  <c:v>12097744</c:v>
                </c:pt>
                <c:pt idx="16">
                  <c:v>12097744</c:v>
                </c:pt>
                <c:pt idx="17">
                  <c:v>12097744</c:v>
                </c:pt>
                <c:pt idx="18">
                  <c:v>12097744</c:v>
                </c:pt>
                <c:pt idx="19">
                  <c:v>12097744</c:v>
                </c:pt>
                <c:pt idx="20">
                  <c:v>12097744</c:v>
                </c:pt>
                <c:pt idx="21">
                  <c:v>12097744</c:v>
                </c:pt>
                <c:pt idx="22">
                  <c:v>12097744</c:v>
                </c:pt>
                <c:pt idx="23">
                  <c:v>12097744</c:v>
                </c:pt>
                <c:pt idx="24">
                  <c:v>30290571.719999999</c:v>
                </c:pt>
                <c:pt idx="25">
                  <c:v>63355086.539999999</c:v>
                </c:pt>
                <c:pt idx="26">
                  <c:v>12097751</c:v>
                </c:pt>
                <c:pt idx="27">
                  <c:v>30000</c:v>
                </c:pt>
                <c:pt idx="28">
                  <c:v>30373160.399999999</c:v>
                </c:pt>
                <c:pt idx="29">
                  <c:v>7067673.6699999999</c:v>
                </c:pt>
                <c:pt idx="30">
                  <c:v>5800100</c:v>
                </c:pt>
                <c:pt idx="31">
                  <c:v>14590319</c:v>
                </c:pt>
                <c:pt idx="32">
                  <c:v>17500000</c:v>
                </c:pt>
                <c:pt idx="33">
                  <c:v>24268270.030000001</c:v>
                </c:pt>
                <c:pt idx="34">
                  <c:v>19400000</c:v>
                </c:pt>
                <c:pt idx="35">
                  <c:v>0</c:v>
                </c:pt>
                <c:pt idx="36">
                  <c:v>0</c:v>
                </c:pt>
                <c:pt idx="37">
                  <c:v>1330000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3283010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3-1D52-4ADD-BBF9-723A55DB76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31.01.2019</c:v>
            </c:pt>
          </c:strCache>
        </c:strRef>
      </c:tx>
      <c:layout>
        <c:manualLayout>
          <c:xMode val="edge"/>
          <c:yMode val="edge"/>
          <c:x val="0.3081695966907963"/>
          <c:y val="2.03389830508474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81178903826267"/>
          <c:y val="0.3135593220338983"/>
          <c:w val="0.70837642192347461"/>
          <c:h val="0.4610169491525423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839E-4EED-9D1B-6DA61D9A13C2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839E-4EED-9D1B-6DA61D9A13C2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MK_ALL!$A$19:$A$20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MK_ALL!$C$19:$C$20</c:f>
              <c:numCache>
                <c:formatCode>0.00%</c:formatCode>
                <c:ptCount val="2"/>
                <c:pt idx="0">
                  <c:v>0.85940399999999995</c:v>
                </c:pt>
                <c:pt idx="1">
                  <c:v>0.140596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39E-4EED-9D1B-6DA61D9A1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31.01.2019</c:v>
            </c:pt>
          </c:strCache>
        </c:strRef>
      </c:tx>
      <c:layout>
        <c:manualLayout>
          <c:xMode val="edge"/>
          <c:yMode val="edge"/>
          <c:x val="0.30888431086755314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66115702479338"/>
          <c:y val="0.31302876480541453"/>
          <c:w val="0.70867768595041325"/>
          <c:h val="0.4619289340101522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097C-4256-99B6-079EBBCF21BF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097C-4256-99B6-079EBBCF21BF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MT_ALL!$A$19:$A$20</c:f>
              <c:strCache>
                <c:ptCount val="2"/>
                <c:pt idx="0">
                  <c:v>Внутрішній борг</c:v>
                </c:pt>
                <c:pt idx="1">
                  <c:v>Зовнішній борг</c:v>
                </c:pt>
              </c:strCache>
            </c:strRef>
          </c:cat>
          <c:val>
            <c:numRef>
              <c:f>MT_ALL!$C$19:$C$20</c:f>
              <c:numCache>
                <c:formatCode>0.00%</c:formatCode>
                <c:ptCount val="2"/>
                <c:pt idx="0">
                  <c:v>0.35675800000000002</c:v>
                </c:pt>
                <c:pt idx="1">
                  <c:v>0.64324199999999998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97C-4256-99B6-079EBBCF2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MT_ALL!$A$4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6.6115702479338845E-2"/>
          <c:y val="0.10490693739424704"/>
          <c:w val="0.93078512396694213"/>
          <c:h val="0.7918781725888325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MT_ALL!$A$7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MT_ALL!$B$5:$C$5</c:f>
              <c:numCache>
                <c:formatCode>dd\.mm\.yyyy;@</c:formatCode>
                <c:ptCount val="2"/>
                <c:pt idx="0">
                  <c:v>43465</c:v>
                </c:pt>
                <c:pt idx="1">
                  <c:v>43496</c:v>
                </c:pt>
              </c:numCache>
            </c:numRef>
          </c:cat>
          <c:val>
            <c:numRef>
              <c:f>MT_ALL!$B$7:$C$7</c:f>
              <c:numCache>
                <c:formatCode>#,##0.00</c:formatCode>
                <c:ptCount val="2"/>
                <c:pt idx="0">
                  <c:v>771.41054367649997</c:v>
                </c:pt>
                <c:pt idx="1">
                  <c:v>774.84945227644005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E45-4F33-8759-5E9E4ACF496B}"/>
            </c:ext>
          </c:extLst>
        </c:ser>
        <c:ser>
          <c:idx val="1"/>
          <c:order val="1"/>
          <c:tx>
            <c:strRef>
              <c:f>MT_ALL!$A$8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MT_ALL!$B$5:$C$5</c:f>
              <c:numCache>
                <c:formatCode>dd\.mm\.yyyy;@</c:formatCode>
                <c:ptCount val="2"/>
                <c:pt idx="0">
                  <c:v>43465</c:v>
                </c:pt>
                <c:pt idx="1">
                  <c:v>43496</c:v>
                </c:pt>
              </c:numCache>
            </c:numRef>
          </c:cat>
          <c:val>
            <c:numRef>
              <c:f>MT_ALL!$B$8:$C$8</c:f>
              <c:numCache>
                <c:formatCode>#,##0.00</c:formatCode>
                <c:ptCount val="2"/>
                <c:pt idx="0">
                  <c:v>1397.0110239872099</c:v>
                </c:pt>
                <c:pt idx="1">
                  <c:v>1397.0673676030799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E45-4F33-8759-5E9E4ACF4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2183424"/>
        <c:axId val="32184960"/>
        <c:axId val="0"/>
      </c:bar3DChart>
      <c:catAx>
        <c:axId val="32183424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32184960"/>
        <c:crosses val="autoZero"/>
        <c:auto val="0"/>
        <c:lblAlgn val="ctr"/>
        <c:lblOffset val="100"/>
        <c:tickLblSkip val="1"/>
        <c:noMultiLvlLbl val="1"/>
      </c:catAx>
      <c:valAx>
        <c:axId val="32184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321834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202479361263133"/>
          <c:y val="8.7986514361761123E-2"/>
          <c:w val="0.11983478159149896"/>
          <c:h val="7.27580348231118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MT_ALL!$A$10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92665289256198347"/>
          <c:h val="0.78680203045685282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MT_ALL!$B$11:$C$11</c:f>
              <c:numCache>
                <c:formatCode>dd\.mm\.yyyy;@</c:formatCode>
                <c:ptCount val="2"/>
                <c:pt idx="0">
                  <c:v>43465</c:v>
                </c:pt>
                <c:pt idx="1">
                  <c:v>43496</c:v>
                </c:pt>
              </c:numCache>
            </c:numRef>
          </c:cat>
          <c:val>
            <c:numRef>
              <c:f>MT_ALL!$B$13:$C$13</c:f>
              <c:numCache>
                <c:formatCode>#,##0.00</c:formatCode>
                <c:ptCount val="2"/>
                <c:pt idx="0">
                  <c:v>27.860560115839998</c:v>
                </c:pt>
                <c:pt idx="1">
                  <c:v>27.916944546090001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E64-4D62-9FF1-7AD78DC14364}"/>
            </c:ext>
          </c:extLst>
        </c:ser>
        <c:ser>
          <c:idx val="2"/>
          <c:order val="1"/>
          <c:tx>
            <c:strRef>
              <c:f>MT_ALL!$A$14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MT_ALL!$B$11:$C$11</c:f>
              <c:numCache>
                <c:formatCode>dd\.mm\.yyyy;@</c:formatCode>
                <c:ptCount val="2"/>
                <c:pt idx="0">
                  <c:v>43465</c:v>
                </c:pt>
                <c:pt idx="1">
                  <c:v>43496</c:v>
                </c:pt>
              </c:numCache>
            </c:numRef>
          </c:cat>
          <c:val>
            <c:numRef>
              <c:f>MT_ALL!$B$14:$C$14</c:f>
              <c:numCache>
                <c:formatCode>#,##0.00</c:formatCode>
                <c:ptCount val="2"/>
                <c:pt idx="0">
                  <c:v>50.454987860069998</c:v>
                </c:pt>
                <c:pt idx="1">
                  <c:v>50.334748400629998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E64-4D62-9FF1-7AD78DC14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2240768"/>
        <c:axId val="32242304"/>
        <c:axId val="0"/>
      </c:bar3DChart>
      <c:catAx>
        <c:axId val="32240768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 sz="1025"/>
            </a:pPr>
            <a:endParaRPr lang="uk-UA"/>
          </a:p>
        </c:txPr>
        <c:crossAx val="32242304"/>
        <c:crosses val="autoZero"/>
        <c:auto val="0"/>
        <c:lblAlgn val="ctr"/>
        <c:lblOffset val="100"/>
        <c:tickLblSkip val="1"/>
        <c:noMultiLvlLbl val="1"/>
      </c:catAx>
      <c:valAx>
        <c:axId val="322423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025"/>
            </a:pPr>
            <a:endParaRPr lang="uk-UA"/>
          </a:p>
        </c:txPr>
        <c:crossAx val="3224076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80785123832421202"/>
          <c:y val="2.707277364977265E-2"/>
          <c:w val="0.11983478159149896"/>
          <c:h val="7.275803482311191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SRATE_M!$A$2</c:f>
          <c:strCache>
            <c:ptCount val="1"/>
            <c:pt idx="0">
              <c:v>Державний та гарантований державою борг України
за станом на 31.01.2019 
(за видами відсоткових ставок)</c:v>
            </c:pt>
          </c:strCache>
        </c:strRef>
      </c:tx>
      <c:layout>
        <c:manualLayout>
          <c:xMode val="edge"/>
          <c:yMode val="edge"/>
          <c:x val="0.2117769117430989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723140495867769"/>
          <c:y val="0.38747884940778343"/>
          <c:w val="0.47933884297520662"/>
          <c:h val="0.31302876480541453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723-470A-BCC8-EE8451532B66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1723-470A-BCC8-EE8451532B66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SRATE!$A$8:$A$9</c:f>
              <c:strCache>
                <c:ptCount val="2"/>
                <c:pt idx="0">
                  <c:v>Борг, по якому сплата відсотків здійснюється за плаваючими процентними ставками</c:v>
                </c:pt>
                <c:pt idx="1">
                  <c:v>Борг, по якому сплата відсотків здійснюється за фіксованими процентними ставками</c:v>
                </c:pt>
              </c:strCache>
            </c:strRef>
          </c:cat>
          <c:val>
            <c:numRef>
              <c:f>SRATE!$B$8:$B$9</c:f>
              <c:numCache>
                <c:formatCode>#,##0.00</c:formatCode>
                <c:ptCount val="2"/>
                <c:pt idx="0">
                  <c:v>27.375339026239999</c:v>
                </c:pt>
                <c:pt idx="1">
                  <c:v>50.87635392048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723-470A-BCC8-EE8451532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RATE!$A$2</c:f>
          <c:strCache>
            <c:ptCount val="1"/>
            <c:pt idx="0">
              <c:v>Державний та гарантований державою борг України за станом на 31.01.2019</c:v>
            </c:pt>
          </c:strCache>
        </c:strRef>
      </c:tx>
      <c:layout>
        <c:manualLayout>
          <c:xMode val="edge"/>
          <c:yMode val="edge"/>
          <c:x val="0.14049587225262652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41624365482233505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45D5-4E2C-B807-CECB1E653106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45D5-4E2C-B807-CECB1E653106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45D5-4E2C-B807-CECB1E653106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RATE!$A$8:$A$11</c:f>
              <c:strCache>
                <c:ptCount val="4"/>
                <c:pt idx="0">
                  <c:v>LIBOR</c:v>
                </c:pt>
                <c:pt idx="1">
                  <c:v>Індекс споживчих цін (СРІ)</c:v>
                </c:pt>
                <c:pt idx="2">
                  <c:v>Ставка МВФ</c:v>
                </c:pt>
                <c:pt idx="3">
                  <c:v>Фіксована</c:v>
                </c:pt>
              </c:strCache>
            </c:strRef>
          </c:cat>
          <c:val>
            <c:numRef>
              <c:f>RATE!$B$8:$B$11</c:f>
              <c:numCache>
                <c:formatCode>#,##0.00</c:formatCode>
                <c:ptCount val="4"/>
                <c:pt idx="0">
                  <c:v>9.0551179679300002</c:v>
                </c:pt>
                <c:pt idx="1">
                  <c:v>5.2304157460400003</c:v>
                </c:pt>
                <c:pt idx="2">
                  <c:v>13.08980531227</c:v>
                </c:pt>
                <c:pt idx="3">
                  <c:v>50.87635392048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45D5-4E2C-B807-CECB1E653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31.01.2019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38747884940778343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0947-4DEE-96F1-C18C2DE46026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RATE!$A$24:$A$27</c:f>
              <c:strCache>
                <c:ptCount val="4"/>
                <c:pt idx="0">
                  <c:v>LIBOR</c:v>
                </c:pt>
                <c:pt idx="1">
                  <c:v>Індекс споживчих цін (СРІ)</c:v>
                </c:pt>
                <c:pt idx="2">
                  <c:v>Ставка МВФ</c:v>
                </c:pt>
                <c:pt idx="3">
                  <c:v>Фіксована</c:v>
                </c:pt>
              </c:strCache>
            </c:strRef>
          </c:cat>
          <c:val>
            <c:numRef>
              <c:f>RATE!$B$24:$B$27</c:f>
              <c:numCache>
                <c:formatCode>#,##0.00;\-#,##0.00;</c:formatCode>
                <c:ptCount val="4"/>
                <c:pt idx="0" formatCode="#,##0.00">
                  <c:v>6.8329435790700002</c:v>
                </c:pt>
                <c:pt idx="1">
                  <c:v>5.2304157460400003</c:v>
                </c:pt>
                <c:pt idx="2" formatCode="#,##0.00">
                  <c:v>5.1953833284500002</c:v>
                </c:pt>
                <c:pt idx="3" formatCode="#,##0.00">
                  <c:v>49.99108585335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947-4DEE-96F1-C18C2DE46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chart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chart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21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2.xml><?xml version="1.0" encoding="utf-8"?>
<chartsheet xmlns="http://schemas.openxmlformats.org/spreadsheetml/2006/main" xmlns:r="http://schemas.openxmlformats.org/officeDocument/2006/relationships">
  <sheetPr>
    <tabColor indexed="53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3.xml><?xml version="1.0" encoding="utf-8"?>
<chartsheet xmlns="http://schemas.openxmlformats.org/spreadsheetml/2006/main" xmlns:r="http://schemas.openxmlformats.org/officeDocument/2006/relationships">
  <sheetPr/>
  <sheetViews>
    <sheetView zoomScale="120" workbookViewId="0" zoomToFit="1"/>
  </sheetViews>
  <pageMargins left="0.75" right="0.75" top="1" bottom="1" header="0.5" footer="0.5"/>
  <pageSetup paperSize="9" orientation="landscape"/>
  <drawing r:id="rId1"/>
</chartsheet>
</file>

<file path=xl/chartsheets/sheet24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5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pageSetup paperSize="9" orientation="landscape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workbookViewId="0" zoomToFit="1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93457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93457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215438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indexed="57"/>
    <outlinePr applyStyles="1" summaryBelow="0"/>
    <pageSetUpPr fitToPage="1"/>
  </sheetPr>
  <dimension ref="A1:H180"/>
  <sheetViews>
    <sheetView workbookViewId="0">
      <selection activeCell="D26" sqref="D26"/>
    </sheetView>
  </sheetViews>
  <sheetFormatPr defaultRowHeight="11.25" outlineLevelRow="3" x14ac:dyDescent="0.2"/>
  <cols>
    <col min="1" max="1" width="52" style="130" customWidth="1"/>
    <col min="2" max="3" width="16.28515625" style="219" customWidth="1"/>
    <col min="4" max="16384" width="9.140625" style="130"/>
  </cols>
  <sheetData>
    <row r="1" spans="1:8" s="92" customFormat="1" ht="12.75" x14ac:dyDescent="0.2">
      <c r="B1" s="208"/>
      <c r="C1" s="208"/>
    </row>
    <row r="2" spans="1:8" s="197" customFormat="1" ht="18.75" x14ac:dyDescent="0.3">
      <c r="A2" s="5" t="s">
        <v>96</v>
      </c>
      <c r="B2" s="5"/>
      <c r="C2" s="5"/>
      <c r="D2" s="233"/>
      <c r="E2" s="233"/>
      <c r="F2" s="233"/>
      <c r="G2" s="233"/>
      <c r="H2" s="233"/>
    </row>
    <row r="3" spans="1:8" s="92" customFormat="1" ht="12.75" x14ac:dyDescent="0.2">
      <c r="B3" s="172"/>
      <c r="C3" s="172"/>
      <c r="D3" s="81"/>
      <c r="E3" s="81"/>
      <c r="F3" s="81"/>
    </row>
    <row r="4" spans="1:8" s="61" customFormat="1" ht="12.75" x14ac:dyDescent="0.2">
      <c r="B4" s="150"/>
      <c r="C4" s="150" t="str">
        <f>VALUAH</f>
        <v>млрд. грн</v>
      </c>
    </row>
    <row r="5" spans="1:8" s="16" customFormat="1" ht="12.75" x14ac:dyDescent="0.2">
      <c r="A5" s="170"/>
      <c r="B5" s="210">
        <v>43465</v>
      </c>
      <c r="C5" s="210">
        <v>43496</v>
      </c>
    </row>
    <row r="6" spans="1:8" s="104" customFormat="1" ht="31.5" x14ac:dyDescent="0.2">
      <c r="A6" s="70" t="s">
        <v>136</v>
      </c>
      <c r="B6" s="100">
        <f t="shared" ref="B6" si="0">B$59+B$7</f>
        <v>2168.42156766371</v>
      </c>
      <c r="C6" s="100">
        <v>2171.9168198795201</v>
      </c>
    </row>
    <row r="7" spans="1:8" s="26" customFormat="1" ht="15" x14ac:dyDescent="0.2">
      <c r="A7" s="199" t="s">
        <v>46</v>
      </c>
      <c r="B7" s="27">
        <f t="shared" ref="B7:C7" si="1">B$8+B$47</f>
        <v>771.41054367649986</v>
      </c>
      <c r="C7" s="27">
        <f t="shared" si="1"/>
        <v>774.84945227644005</v>
      </c>
    </row>
    <row r="8" spans="1:8" s="169" customFormat="1" ht="15" outlineLevel="1" x14ac:dyDescent="0.2">
      <c r="A8" s="77" t="s">
        <v>62</v>
      </c>
      <c r="B8" s="192">
        <f t="shared" ref="B8:C8" si="2">B$9+B$45</f>
        <v>761.09019182404984</v>
      </c>
      <c r="C8" s="192">
        <f t="shared" si="2"/>
        <v>764.65661187315004</v>
      </c>
    </row>
    <row r="9" spans="1:8" s="171" customFormat="1" ht="12.75" outlineLevel="2" x14ac:dyDescent="0.2">
      <c r="A9" s="112" t="s">
        <v>176</v>
      </c>
      <c r="B9" s="38">
        <f t="shared" ref="B9" si="3">SUM(B$10:B$44)</f>
        <v>758.84189894138979</v>
      </c>
      <c r="C9" s="38">
        <v>762.40831899048999</v>
      </c>
    </row>
    <row r="10" spans="1:8" s="127" customFormat="1" ht="12.75" outlineLevel="3" x14ac:dyDescent="0.2">
      <c r="A10" s="39" t="s">
        <v>48</v>
      </c>
      <c r="B10" s="245">
        <v>11.731711274649999</v>
      </c>
      <c r="C10" s="245">
        <v>0</v>
      </c>
    </row>
    <row r="11" spans="1:8" ht="12.75" outlineLevel="3" x14ac:dyDescent="0.2">
      <c r="A11" s="99" t="s">
        <v>126</v>
      </c>
      <c r="B11" s="195">
        <v>62.650438999999999</v>
      </c>
      <c r="C11" s="195">
        <v>62.650438999999999</v>
      </c>
      <c r="D11" s="117"/>
      <c r="E11" s="117"/>
      <c r="F11" s="117"/>
    </row>
    <row r="12" spans="1:8" ht="12.75" outlineLevel="3" x14ac:dyDescent="0.2">
      <c r="A12" s="99" t="s">
        <v>184</v>
      </c>
      <c r="B12" s="195">
        <v>19.033000000000001</v>
      </c>
      <c r="C12" s="195">
        <v>19.033000000000001</v>
      </c>
      <c r="D12" s="117"/>
      <c r="E12" s="117"/>
      <c r="F12" s="117"/>
    </row>
    <row r="13" spans="1:8" ht="12.75" outlineLevel="3" x14ac:dyDescent="0.2">
      <c r="A13" s="99" t="s">
        <v>29</v>
      </c>
      <c r="B13" s="195">
        <v>19.159217458000001</v>
      </c>
      <c r="C13" s="195">
        <v>17.98596826839</v>
      </c>
      <c r="D13" s="117"/>
      <c r="E13" s="117"/>
      <c r="F13" s="117"/>
    </row>
    <row r="14" spans="1:8" ht="12.75" outlineLevel="3" x14ac:dyDescent="0.2">
      <c r="A14" s="99" t="s">
        <v>33</v>
      </c>
      <c r="B14" s="195">
        <v>36.5</v>
      </c>
      <c r="C14" s="195">
        <v>36.5</v>
      </c>
      <c r="D14" s="117"/>
      <c r="E14" s="117"/>
      <c r="F14" s="117"/>
    </row>
    <row r="15" spans="1:8" ht="12.75" outlineLevel="3" x14ac:dyDescent="0.2">
      <c r="A15" s="99" t="s">
        <v>77</v>
      </c>
      <c r="B15" s="195">
        <v>28.700001</v>
      </c>
      <c r="C15" s="195">
        <v>28.700001</v>
      </c>
      <c r="D15" s="117"/>
      <c r="E15" s="117"/>
      <c r="F15" s="117"/>
    </row>
    <row r="16" spans="1:8" ht="12.75" outlineLevel="3" x14ac:dyDescent="0.2">
      <c r="A16" s="99" t="s">
        <v>117</v>
      </c>
      <c r="B16" s="195">
        <v>46.9</v>
      </c>
      <c r="C16" s="195">
        <v>46.9</v>
      </c>
      <c r="D16" s="117"/>
      <c r="E16" s="117"/>
      <c r="F16" s="117"/>
    </row>
    <row r="17" spans="1:6" ht="12.75" outlineLevel="3" x14ac:dyDescent="0.2">
      <c r="A17" s="99" t="s">
        <v>177</v>
      </c>
      <c r="B17" s="195">
        <v>93.438657000000006</v>
      </c>
      <c r="C17" s="195">
        <v>93.438657000000006</v>
      </c>
      <c r="D17" s="117"/>
      <c r="E17" s="117"/>
      <c r="F17" s="117"/>
    </row>
    <row r="18" spans="1:6" ht="12.75" outlineLevel="3" x14ac:dyDescent="0.2">
      <c r="A18" s="99" t="s">
        <v>25</v>
      </c>
      <c r="B18" s="195">
        <v>12.097744</v>
      </c>
      <c r="C18" s="195">
        <v>12.097744</v>
      </c>
      <c r="D18" s="117"/>
      <c r="E18" s="117"/>
      <c r="F18" s="117"/>
    </row>
    <row r="19" spans="1:6" ht="12.75" outlineLevel="3" x14ac:dyDescent="0.2">
      <c r="A19" s="99" t="s">
        <v>72</v>
      </c>
      <c r="B19" s="195">
        <v>12.097744</v>
      </c>
      <c r="C19" s="195">
        <v>12.097744</v>
      </c>
      <c r="D19" s="117"/>
      <c r="E19" s="117"/>
      <c r="F19" s="117"/>
    </row>
    <row r="20" spans="1:6" ht="12.75" outlineLevel="3" x14ac:dyDescent="0.2">
      <c r="A20" s="99" t="s">
        <v>155</v>
      </c>
      <c r="B20" s="195">
        <v>37.421561873549997</v>
      </c>
      <c r="C20" s="195">
        <v>37.716767139650003</v>
      </c>
      <c r="D20" s="117"/>
      <c r="E20" s="117"/>
      <c r="F20" s="117"/>
    </row>
    <row r="21" spans="1:6" ht="12.75" outlineLevel="3" x14ac:dyDescent="0.2">
      <c r="A21" s="99" t="s">
        <v>113</v>
      </c>
      <c r="B21" s="195">
        <v>12.097744</v>
      </c>
      <c r="C21" s="195">
        <v>12.097744</v>
      </c>
      <c r="D21" s="117"/>
      <c r="E21" s="117"/>
      <c r="F21" s="117"/>
    </row>
    <row r="22" spans="1:6" ht="12.75" outlineLevel="3" x14ac:dyDescent="0.2">
      <c r="A22" s="99" t="s">
        <v>174</v>
      </c>
      <c r="B22" s="195">
        <v>12.097744</v>
      </c>
      <c r="C22" s="195">
        <v>12.097744</v>
      </c>
      <c r="D22" s="117"/>
      <c r="E22" s="117"/>
      <c r="F22" s="117"/>
    </row>
    <row r="23" spans="1:6" ht="12.75" outlineLevel="3" x14ac:dyDescent="0.2">
      <c r="A23" s="99" t="s">
        <v>195</v>
      </c>
      <c r="B23" s="195">
        <v>19.184152653999998</v>
      </c>
      <c r="C23" s="195">
        <v>22.059128236700001</v>
      </c>
      <c r="D23" s="117"/>
      <c r="E23" s="117"/>
      <c r="F23" s="117"/>
    </row>
    <row r="24" spans="1:6" ht="12.75" outlineLevel="3" x14ac:dyDescent="0.2">
      <c r="A24" s="99" t="s">
        <v>135</v>
      </c>
      <c r="B24" s="195">
        <v>12.097744</v>
      </c>
      <c r="C24" s="195">
        <v>12.097744</v>
      </c>
      <c r="D24" s="117"/>
      <c r="E24" s="117"/>
      <c r="F24" s="117"/>
    </row>
    <row r="25" spans="1:6" ht="12.75" outlineLevel="3" x14ac:dyDescent="0.2">
      <c r="A25" s="99" t="s">
        <v>99</v>
      </c>
      <c r="B25" s="195">
        <v>12.097744</v>
      </c>
      <c r="C25" s="195">
        <v>12.097744</v>
      </c>
      <c r="D25" s="117"/>
      <c r="E25" s="117"/>
      <c r="F25" s="117"/>
    </row>
    <row r="26" spans="1:6" ht="12.75" outlineLevel="3" x14ac:dyDescent="0.2">
      <c r="A26" s="99" t="s">
        <v>159</v>
      </c>
      <c r="B26" s="195">
        <v>12.097744</v>
      </c>
      <c r="C26" s="195">
        <v>12.097744</v>
      </c>
      <c r="D26" s="117"/>
      <c r="E26" s="117"/>
      <c r="F26" s="117"/>
    </row>
    <row r="27" spans="1:6" ht="12.75" outlineLevel="3" x14ac:dyDescent="0.2">
      <c r="A27" s="99" t="s">
        <v>5</v>
      </c>
      <c r="B27" s="195">
        <v>12.097744</v>
      </c>
      <c r="C27" s="195">
        <v>12.097744</v>
      </c>
      <c r="D27" s="117"/>
      <c r="E27" s="117"/>
      <c r="F27" s="117"/>
    </row>
    <row r="28" spans="1:6" ht="12.75" outlineLevel="3" x14ac:dyDescent="0.2">
      <c r="A28" s="99" t="s">
        <v>49</v>
      </c>
      <c r="B28" s="195">
        <v>12.097744</v>
      </c>
      <c r="C28" s="195">
        <v>12.097744</v>
      </c>
      <c r="D28" s="117"/>
      <c r="E28" s="117"/>
      <c r="F28" s="117"/>
    </row>
    <row r="29" spans="1:6" ht="12.75" outlineLevel="3" x14ac:dyDescent="0.2">
      <c r="A29" s="99" t="s">
        <v>92</v>
      </c>
      <c r="B29" s="195">
        <v>12.097744</v>
      </c>
      <c r="C29" s="195">
        <v>12.097744</v>
      </c>
      <c r="D29" s="117"/>
      <c r="E29" s="117"/>
      <c r="F29" s="117"/>
    </row>
    <row r="30" spans="1:6" ht="12.75" outlineLevel="3" x14ac:dyDescent="0.2">
      <c r="A30" s="99" t="s">
        <v>84</v>
      </c>
      <c r="B30" s="195">
        <v>12.097744</v>
      </c>
      <c r="C30" s="195">
        <v>12.097744</v>
      </c>
      <c r="D30" s="117"/>
      <c r="E30" s="117"/>
      <c r="F30" s="117"/>
    </row>
    <row r="31" spans="1:6" ht="12.75" outlineLevel="3" x14ac:dyDescent="0.2">
      <c r="A31" s="99" t="s">
        <v>132</v>
      </c>
      <c r="B31" s="195">
        <v>12.097744</v>
      </c>
      <c r="C31" s="195">
        <v>12.097744</v>
      </c>
      <c r="D31" s="117"/>
      <c r="E31" s="117"/>
      <c r="F31" s="117"/>
    </row>
    <row r="32" spans="1:6" ht="12.75" outlineLevel="3" x14ac:dyDescent="0.2">
      <c r="A32" s="99" t="s">
        <v>185</v>
      </c>
      <c r="B32" s="195">
        <v>12.097744</v>
      </c>
      <c r="C32" s="195">
        <v>12.097744</v>
      </c>
      <c r="D32" s="117"/>
      <c r="E32" s="117"/>
      <c r="F32" s="117"/>
    </row>
    <row r="33" spans="1:6" ht="12.75" outlineLevel="3" x14ac:dyDescent="0.2">
      <c r="A33" s="99" t="s">
        <v>30</v>
      </c>
      <c r="B33" s="195">
        <v>12.097744</v>
      </c>
      <c r="C33" s="195">
        <v>12.097744</v>
      </c>
      <c r="D33" s="117"/>
      <c r="E33" s="117"/>
      <c r="F33" s="117"/>
    </row>
    <row r="34" spans="1:6" ht="12.75" outlineLevel="3" x14ac:dyDescent="0.2">
      <c r="A34" s="99" t="s">
        <v>54</v>
      </c>
      <c r="B34" s="195">
        <v>6.6407129999999999</v>
      </c>
      <c r="C34" s="195">
        <v>30.290571715159999</v>
      </c>
      <c r="D34" s="117"/>
      <c r="E34" s="117"/>
      <c r="F34" s="117"/>
    </row>
    <row r="35" spans="1:6" ht="12.75" outlineLevel="3" x14ac:dyDescent="0.2">
      <c r="A35" s="99" t="s">
        <v>43</v>
      </c>
      <c r="B35" s="195">
        <v>62.88869382435</v>
      </c>
      <c r="C35" s="195">
        <v>63.355086535550001</v>
      </c>
      <c r="D35" s="117"/>
      <c r="E35" s="117"/>
      <c r="F35" s="117"/>
    </row>
    <row r="36" spans="1:6" ht="12.75" outlineLevel="3" x14ac:dyDescent="0.2">
      <c r="A36" s="99" t="s">
        <v>42</v>
      </c>
      <c r="B36" s="195">
        <v>12.097751000000001</v>
      </c>
      <c r="C36" s="195">
        <v>12.097751000000001</v>
      </c>
      <c r="D36" s="117"/>
      <c r="E36" s="117"/>
      <c r="F36" s="117"/>
    </row>
    <row r="37" spans="1:6" ht="12.75" outlineLevel="3" x14ac:dyDescent="0.2">
      <c r="A37" s="99" t="s">
        <v>85</v>
      </c>
      <c r="B37" s="195">
        <v>0.03</v>
      </c>
      <c r="C37" s="195">
        <v>0.03</v>
      </c>
      <c r="D37" s="117"/>
      <c r="E37" s="117"/>
      <c r="F37" s="117"/>
    </row>
    <row r="38" spans="1:6" ht="12.75" outlineLevel="3" x14ac:dyDescent="0.2">
      <c r="A38" s="99" t="s">
        <v>137</v>
      </c>
      <c r="B38" s="195">
        <v>39.370320200000002</v>
      </c>
      <c r="C38" s="195">
        <v>30.3731604</v>
      </c>
      <c r="D38" s="117"/>
      <c r="E38" s="117"/>
      <c r="F38" s="117"/>
    </row>
    <row r="39" spans="1:6" ht="12.75" outlineLevel="3" x14ac:dyDescent="0.2">
      <c r="A39" s="99" t="s">
        <v>143</v>
      </c>
      <c r="B39" s="195">
        <v>8.97352198956</v>
      </c>
      <c r="C39" s="195">
        <v>7.0676736657800001</v>
      </c>
      <c r="D39" s="117"/>
      <c r="E39" s="117"/>
      <c r="F39" s="117"/>
    </row>
    <row r="40" spans="1:6" ht="12.75" outlineLevel="3" x14ac:dyDescent="0.2">
      <c r="A40" s="99" t="s">
        <v>189</v>
      </c>
      <c r="B40" s="195">
        <v>5.8000999999999996</v>
      </c>
      <c r="C40" s="195">
        <v>5.8000999999999996</v>
      </c>
      <c r="D40" s="117"/>
      <c r="E40" s="117"/>
      <c r="F40" s="117"/>
    </row>
    <row r="41" spans="1:6" ht="12.75" outlineLevel="3" x14ac:dyDescent="0.2">
      <c r="A41" s="99" t="s">
        <v>37</v>
      </c>
      <c r="B41" s="195">
        <v>17.873328999999998</v>
      </c>
      <c r="C41" s="195">
        <v>17.873328999999998</v>
      </c>
      <c r="D41" s="117"/>
      <c r="E41" s="117"/>
      <c r="F41" s="117"/>
    </row>
    <row r="42" spans="1:6" ht="12.75" outlineLevel="3" x14ac:dyDescent="0.2">
      <c r="A42" s="99" t="s">
        <v>81</v>
      </c>
      <c r="B42" s="195">
        <v>17.5</v>
      </c>
      <c r="C42" s="195">
        <v>17.5</v>
      </c>
      <c r="D42" s="117"/>
      <c r="E42" s="117"/>
      <c r="F42" s="117"/>
    </row>
    <row r="43" spans="1:6" ht="12.75" outlineLevel="3" x14ac:dyDescent="0.2">
      <c r="A43" s="99" t="s">
        <v>175</v>
      </c>
      <c r="B43" s="195">
        <v>24.18031366728</v>
      </c>
      <c r="C43" s="195">
        <v>24.268270029260002</v>
      </c>
      <c r="D43" s="117"/>
      <c r="E43" s="117"/>
      <c r="F43" s="117"/>
    </row>
    <row r="44" spans="1:6" ht="12.75" outlineLevel="3" x14ac:dyDescent="0.2">
      <c r="A44" s="99" t="s">
        <v>127</v>
      </c>
      <c r="B44" s="195">
        <v>19.399999999999999</v>
      </c>
      <c r="C44" s="195">
        <v>19.399999999999999</v>
      </c>
      <c r="D44" s="117"/>
      <c r="E44" s="117"/>
      <c r="F44" s="117"/>
    </row>
    <row r="45" spans="1:6" ht="12.75" outlineLevel="2" x14ac:dyDescent="0.2">
      <c r="A45" s="119" t="s">
        <v>102</v>
      </c>
      <c r="B45" s="175">
        <f t="shared" ref="B45" si="4">SUM(B$46:B$46)</f>
        <v>2.2482928826599999</v>
      </c>
      <c r="C45" s="175">
        <v>2.2482928826599999</v>
      </c>
      <c r="D45" s="117"/>
      <c r="E45" s="117"/>
      <c r="F45" s="117"/>
    </row>
    <row r="46" spans="1:6" ht="12.75" outlineLevel="3" x14ac:dyDescent="0.2">
      <c r="A46" s="99" t="s">
        <v>27</v>
      </c>
      <c r="B46" s="195">
        <v>2.2482928826599999</v>
      </c>
      <c r="C46" s="195">
        <v>2.2482928826599999</v>
      </c>
      <c r="D46" s="117"/>
      <c r="E46" s="117"/>
      <c r="F46" s="117"/>
    </row>
    <row r="47" spans="1:6" ht="15" outlineLevel="1" x14ac:dyDescent="0.25">
      <c r="A47" s="141" t="s">
        <v>12</v>
      </c>
      <c r="B47" s="147">
        <f t="shared" ref="B47:C47" si="5">B$48+B$53+B$57</f>
        <v>10.320351852449999</v>
      </c>
      <c r="C47" s="147">
        <f t="shared" si="5"/>
        <v>10.192840403289999</v>
      </c>
      <c r="D47" s="117"/>
      <c r="E47" s="117"/>
      <c r="F47" s="117"/>
    </row>
    <row r="48" spans="1:6" ht="12.75" outlineLevel="2" x14ac:dyDescent="0.2">
      <c r="A48" s="119" t="s">
        <v>176</v>
      </c>
      <c r="B48" s="175">
        <f t="shared" ref="B48" si="6">SUM(B$49:B$52)</f>
        <v>6.0000115999999997</v>
      </c>
      <c r="C48" s="175">
        <v>6.0000115999999997</v>
      </c>
      <c r="D48" s="117"/>
      <c r="E48" s="117"/>
      <c r="F48" s="117"/>
    </row>
    <row r="49" spans="1:6" ht="12.75" outlineLevel="3" x14ac:dyDescent="0.2">
      <c r="A49" s="99" t="s">
        <v>98</v>
      </c>
      <c r="B49" s="195">
        <v>1.1600000000000001E-5</v>
      </c>
      <c r="C49" s="195">
        <v>1.1600000000000001E-5</v>
      </c>
      <c r="D49" s="117"/>
      <c r="E49" s="117"/>
      <c r="F49" s="117"/>
    </row>
    <row r="50" spans="1:6" ht="12.75" outlineLevel="3" x14ac:dyDescent="0.2">
      <c r="A50" s="99" t="s">
        <v>69</v>
      </c>
      <c r="B50" s="195">
        <v>1</v>
      </c>
      <c r="C50" s="195">
        <v>1</v>
      </c>
      <c r="D50" s="117"/>
      <c r="E50" s="117"/>
      <c r="F50" s="117"/>
    </row>
    <row r="51" spans="1:6" ht="12.75" outlineLevel="3" x14ac:dyDescent="0.2">
      <c r="A51" s="99" t="s">
        <v>1</v>
      </c>
      <c r="B51" s="195">
        <v>3</v>
      </c>
      <c r="C51" s="195">
        <v>3</v>
      </c>
      <c r="D51" s="117"/>
      <c r="E51" s="117"/>
      <c r="F51" s="117"/>
    </row>
    <row r="52" spans="1:6" ht="12.75" outlineLevel="3" x14ac:dyDescent="0.2">
      <c r="A52" s="99" t="s">
        <v>0</v>
      </c>
      <c r="B52" s="195">
        <v>2</v>
      </c>
      <c r="C52" s="195">
        <v>2</v>
      </c>
      <c r="D52" s="117"/>
      <c r="E52" s="117"/>
      <c r="F52" s="117"/>
    </row>
    <row r="53" spans="1:6" ht="12.75" outlineLevel="2" x14ac:dyDescent="0.2">
      <c r="A53" s="119" t="s">
        <v>102</v>
      </c>
      <c r="B53" s="175">
        <f t="shared" ref="B53" si="7">SUM(B$54:B$56)</f>
        <v>4.3193856024499997</v>
      </c>
      <c r="C53" s="175">
        <v>4.1918741532899997</v>
      </c>
      <c r="D53" s="117"/>
      <c r="E53" s="117"/>
      <c r="F53" s="117"/>
    </row>
    <row r="54" spans="1:6" ht="12.75" outlineLevel="3" x14ac:dyDescent="0.2">
      <c r="A54" s="99" t="s">
        <v>45</v>
      </c>
      <c r="B54" s="195">
        <v>0.96711474372999995</v>
      </c>
      <c r="C54" s="195">
        <v>0.88627314268000001</v>
      </c>
      <c r="D54" s="117"/>
      <c r="E54" s="117"/>
      <c r="F54" s="117"/>
    </row>
    <row r="55" spans="1:6" ht="12.75" outlineLevel="3" x14ac:dyDescent="0.2">
      <c r="A55" s="99" t="s">
        <v>109</v>
      </c>
      <c r="B55" s="195">
        <v>3.2781614977000002</v>
      </c>
      <c r="C55" s="195">
        <v>3.2353249148700001</v>
      </c>
      <c r="D55" s="117"/>
      <c r="E55" s="117"/>
      <c r="F55" s="117"/>
    </row>
    <row r="56" spans="1:6" ht="12.75" outlineLevel="3" x14ac:dyDescent="0.2">
      <c r="A56" s="99" t="s">
        <v>86</v>
      </c>
      <c r="B56" s="195">
        <v>7.410936102E-2</v>
      </c>
      <c r="C56" s="195">
        <v>7.0276095740000002E-2</v>
      </c>
      <c r="D56" s="117"/>
      <c r="E56" s="117"/>
      <c r="F56" s="117"/>
    </row>
    <row r="57" spans="1:6" ht="12.75" outlineLevel="2" x14ac:dyDescent="0.2">
      <c r="A57" s="119" t="s">
        <v>120</v>
      </c>
      <c r="B57" s="175">
        <f t="shared" ref="B57" si="8">SUM(B$58:B$58)</f>
        <v>9.5465000000000003E-4</v>
      </c>
      <c r="C57" s="175">
        <v>9.5465000000000003E-4</v>
      </c>
      <c r="D57" s="117"/>
      <c r="E57" s="117"/>
      <c r="F57" s="117"/>
    </row>
    <row r="58" spans="1:6" ht="12.75" outlineLevel="3" x14ac:dyDescent="0.2">
      <c r="A58" s="99" t="s">
        <v>63</v>
      </c>
      <c r="B58" s="195">
        <v>9.5465000000000003E-4</v>
      </c>
      <c r="C58" s="195">
        <v>9.5465000000000003E-4</v>
      </c>
      <c r="D58" s="117"/>
      <c r="E58" s="117"/>
      <c r="F58" s="117"/>
    </row>
    <row r="59" spans="1:6" ht="15" x14ac:dyDescent="0.25">
      <c r="A59" s="136" t="s">
        <v>58</v>
      </c>
      <c r="B59" s="107">
        <f t="shared" ref="B59:C59" si="9">B$60+B$86</f>
        <v>1397.0110239872101</v>
      </c>
      <c r="C59" s="107">
        <f t="shared" si="9"/>
        <v>1397.0673676030801</v>
      </c>
      <c r="D59" s="117"/>
      <c r="E59" s="117"/>
      <c r="F59" s="117"/>
    </row>
    <row r="60" spans="1:6" ht="15" outlineLevel="1" x14ac:dyDescent="0.25">
      <c r="A60" s="141" t="s">
        <v>62</v>
      </c>
      <c r="B60" s="147">
        <f t="shared" ref="B60:C60" si="10">B$61+B$68+B$74+B$77+B$84</f>
        <v>1099.2009037610301</v>
      </c>
      <c r="C60" s="147">
        <f t="shared" si="10"/>
        <v>1101.89768450013</v>
      </c>
      <c r="D60" s="117"/>
      <c r="E60" s="117"/>
      <c r="F60" s="117"/>
    </row>
    <row r="61" spans="1:6" ht="12.75" outlineLevel="2" x14ac:dyDescent="0.2">
      <c r="A61" s="119" t="s">
        <v>160</v>
      </c>
      <c r="B61" s="175">
        <f t="shared" ref="B61" si="11">SUM(B$62:B$67)</f>
        <v>370.82150240537999</v>
      </c>
      <c r="C61" s="175">
        <v>371.07331065199998</v>
      </c>
      <c r="D61" s="117"/>
      <c r="E61" s="117"/>
      <c r="F61" s="117"/>
    </row>
    <row r="62" spans="1:6" ht="12.75" outlineLevel="3" x14ac:dyDescent="0.2">
      <c r="A62" s="99" t="s">
        <v>16</v>
      </c>
      <c r="B62" s="195">
        <v>104.97379678</v>
      </c>
      <c r="C62" s="195">
        <v>104.9991249</v>
      </c>
      <c r="D62" s="117"/>
      <c r="E62" s="117"/>
      <c r="F62" s="117"/>
    </row>
    <row r="63" spans="1:6" ht="12.75" outlineLevel="3" x14ac:dyDescent="0.2">
      <c r="A63" s="99" t="s">
        <v>50</v>
      </c>
      <c r="B63" s="195">
        <v>15.99855313966</v>
      </c>
      <c r="C63" s="195">
        <v>16.00241327701</v>
      </c>
      <c r="D63" s="117"/>
      <c r="E63" s="117"/>
      <c r="F63" s="117"/>
    </row>
    <row r="64" spans="1:6" ht="12.75" outlineLevel="3" x14ac:dyDescent="0.2">
      <c r="A64" s="99" t="s">
        <v>87</v>
      </c>
      <c r="B64" s="195">
        <v>18.849402313100001</v>
      </c>
      <c r="C64" s="195">
        <v>18.853950304480001</v>
      </c>
      <c r="D64" s="117"/>
      <c r="E64" s="117"/>
      <c r="F64" s="117"/>
    </row>
    <row r="65" spans="1:6" ht="12.75" outlineLevel="3" x14ac:dyDescent="0.2">
      <c r="A65" s="99" t="s">
        <v>115</v>
      </c>
      <c r="B65" s="195">
        <v>135.05662434153999</v>
      </c>
      <c r="C65" s="195">
        <v>134.33891045065999</v>
      </c>
      <c r="D65" s="117"/>
      <c r="E65" s="117"/>
      <c r="F65" s="117"/>
    </row>
    <row r="66" spans="1:6" ht="12.75" outlineLevel="3" x14ac:dyDescent="0.2">
      <c r="A66" s="99" t="s">
        <v>130</v>
      </c>
      <c r="B66" s="195">
        <v>95.545237728559997</v>
      </c>
      <c r="C66" s="195">
        <v>96.45951796944</v>
      </c>
      <c r="D66" s="117"/>
      <c r="E66" s="117"/>
      <c r="F66" s="117"/>
    </row>
    <row r="67" spans="1:6" ht="12.75" outlineLevel="3" x14ac:dyDescent="0.2">
      <c r="A67" s="99" t="s">
        <v>124</v>
      </c>
      <c r="B67" s="195">
        <v>0.39788810252000001</v>
      </c>
      <c r="C67" s="195">
        <v>0.41939375040999999</v>
      </c>
      <c r="D67" s="117"/>
      <c r="E67" s="117"/>
      <c r="F67" s="117"/>
    </row>
    <row r="68" spans="1:6" ht="12.75" outlineLevel="2" x14ac:dyDescent="0.2">
      <c r="A68" s="119" t="s">
        <v>41</v>
      </c>
      <c r="B68" s="175">
        <f t="shared" ref="B68" si="12">SUM(B$69:B$73)</f>
        <v>47.931220623000002</v>
      </c>
      <c r="C68" s="175">
        <v>48.409840344629998</v>
      </c>
      <c r="D68" s="117"/>
      <c r="E68" s="117"/>
      <c r="F68" s="117"/>
    </row>
    <row r="69" spans="1:6" ht="12.75" outlineLevel="3" x14ac:dyDescent="0.2">
      <c r="A69" s="99" t="s">
        <v>26</v>
      </c>
      <c r="B69" s="195">
        <v>8.1307875999999997</v>
      </c>
      <c r="C69" s="195">
        <v>8.3970059999999993</v>
      </c>
      <c r="D69" s="117"/>
      <c r="E69" s="117"/>
      <c r="F69" s="117"/>
    </row>
    <row r="70" spans="1:6" ht="12.75" outlineLevel="3" x14ac:dyDescent="0.2">
      <c r="A70" s="99" t="s">
        <v>47</v>
      </c>
      <c r="B70" s="195">
        <v>7.1863010601399999</v>
      </c>
      <c r="C70" s="195">
        <v>7.1880349737499998</v>
      </c>
      <c r="D70" s="117"/>
      <c r="E70" s="117"/>
      <c r="F70" s="117"/>
    </row>
    <row r="71" spans="1:6" ht="12.75" outlineLevel="3" x14ac:dyDescent="0.2">
      <c r="A71" s="99" t="s">
        <v>108</v>
      </c>
      <c r="B71" s="195">
        <v>16.775096997630001</v>
      </c>
      <c r="C71" s="195">
        <v>16.81584746863</v>
      </c>
      <c r="D71" s="117"/>
      <c r="E71" s="117"/>
      <c r="F71" s="117"/>
    </row>
    <row r="72" spans="1:6" ht="12.75" outlineLevel="3" x14ac:dyDescent="0.2">
      <c r="A72" s="99" t="s">
        <v>119</v>
      </c>
      <c r="B72" s="195">
        <v>0.13144382978999999</v>
      </c>
      <c r="C72" s="195">
        <v>0.13176313631</v>
      </c>
      <c r="D72" s="117"/>
      <c r="E72" s="117"/>
      <c r="F72" s="117"/>
    </row>
    <row r="73" spans="1:6" ht="12.75" outlineLevel="3" x14ac:dyDescent="0.2">
      <c r="A73" s="99" t="s">
        <v>24</v>
      </c>
      <c r="B73" s="195">
        <v>15.70759113544</v>
      </c>
      <c r="C73" s="195">
        <v>15.87718876594</v>
      </c>
      <c r="D73" s="117"/>
      <c r="E73" s="117"/>
      <c r="F73" s="117"/>
    </row>
    <row r="74" spans="1:6" ht="12.75" outlineLevel="2" x14ac:dyDescent="0.2">
      <c r="A74" s="119" t="s">
        <v>196</v>
      </c>
      <c r="B74" s="175">
        <f t="shared" ref="B74" si="13">SUM(B$75:B$76)</f>
        <v>11.079828836580001</v>
      </c>
      <c r="C74" s="175">
        <v>11.08250218215</v>
      </c>
      <c r="D74" s="117"/>
      <c r="E74" s="117"/>
      <c r="F74" s="117"/>
    </row>
    <row r="75" spans="1:6" ht="12.75" outlineLevel="3" x14ac:dyDescent="0.2">
      <c r="A75" s="99" t="s">
        <v>171</v>
      </c>
      <c r="B75" s="195">
        <v>1.6215184999999999E-3</v>
      </c>
      <c r="C75" s="195">
        <v>1.62190975E-3</v>
      </c>
      <c r="D75" s="117"/>
      <c r="E75" s="117"/>
      <c r="F75" s="117"/>
    </row>
    <row r="76" spans="1:6" ht="12.75" outlineLevel="3" x14ac:dyDescent="0.2">
      <c r="A76" s="99" t="s">
        <v>191</v>
      </c>
      <c r="B76" s="195">
        <v>11.07820731808</v>
      </c>
      <c r="C76" s="195">
        <v>11.0808802724</v>
      </c>
      <c r="D76" s="117"/>
      <c r="E76" s="117"/>
      <c r="F76" s="117"/>
    </row>
    <row r="77" spans="1:6" ht="12.75" outlineLevel="2" x14ac:dyDescent="0.2">
      <c r="A77" s="119" t="s">
        <v>51</v>
      </c>
      <c r="B77" s="175">
        <f t="shared" ref="B77" si="14">SUM(B$78:B$83)</f>
        <v>622.07978618407003</v>
      </c>
      <c r="C77" s="175">
        <v>623.59095743335001</v>
      </c>
      <c r="D77" s="117"/>
      <c r="E77" s="117"/>
      <c r="F77" s="117"/>
    </row>
    <row r="78" spans="1:6" ht="12.75" outlineLevel="3" x14ac:dyDescent="0.2">
      <c r="A78" s="99" t="s">
        <v>104</v>
      </c>
      <c r="B78" s="195">
        <v>83.064791999999997</v>
      </c>
      <c r="C78" s="195">
        <v>83.266575000000003</v>
      </c>
      <c r="D78" s="117"/>
      <c r="E78" s="117"/>
      <c r="F78" s="117"/>
    </row>
    <row r="79" spans="1:6" ht="12.75" outlineLevel="3" x14ac:dyDescent="0.2">
      <c r="A79" s="99" t="s">
        <v>150</v>
      </c>
      <c r="B79" s="195">
        <v>27.688264</v>
      </c>
      <c r="C79" s="195">
        <v>27.755524999999999</v>
      </c>
      <c r="D79" s="117"/>
      <c r="E79" s="117"/>
      <c r="F79" s="117"/>
    </row>
    <row r="80" spans="1:6" ht="12.75" outlineLevel="3" x14ac:dyDescent="0.2">
      <c r="A80" s="99" t="s">
        <v>183</v>
      </c>
      <c r="B80" s="195">
        <v>345.19714618406999</v>
      </c>
      <c r="C80" s="195">
        <v>346.03570743335001</v>
      </c>
      <c r="D80" s="117"/>
      <c r="E80" s="117"/>
      <c r="F80" s="117"/>
    </row>
    <row r="81" spans="1:6" ht="12.75" outlineLevel="3" x14ac:dyDescent="0.2">
      <c r="A81" s="99" t="s">
        <v>161</v>
      </c>
      <c r="B81" s="195">
        <v>27.688264</v>
      </c>
      <c r="C81" s="195">
        <v>27.755524999999999</v>
      </c>
      <c r="D81" s="117"/>
      <c r="E81" s="117"/>
      <c r="F81" s="117"/>
    </row>
    <row r="82" spans="1:6" ht="12.75" outlineLevel="3" x14ac:dyDescent="0.2">
      <c r="A82" s="99" t="s">
        <v>197</v>
      </c>
      <c r="B82" s="195">
        <v>83.064791999999997</v>
      </c>
      <c r="C82" s="195">
        <v>83.266575000000003</v>
      </c>
      <c r="D82" s="117"/>
      <c r="E82" s="117"/>
      <c r="F82" s="117"/>
    </row>
    <row r="83" spans="1:6" ht="12.75" outlineLevel="3" x14ac:dyDescent="0.2">
      <c r="A83" s="99" t="s">
        <v>23</v>
      </c>
      <c r="B83" s="195">
        <v>55.376528</v>
      </c>
      <c r="C83" s="195">
        <v>55.511049999999997</v>
      </c>
      <c r="D83" s="117"/>
      <c r="E83" s="117"/>
      <c r="F83" s="117"/>
    </row>
    <row r="84" spans="1:6" ht="12.75" outlineLevel="2" x14ac:dyDescent="0.2">
      <c r="A84" s="119" t="s">
        <v>163</v>
      </c>
      <c r="B84" s="175">
        <f t="shared" ref="B84" si="15">SUM(B$85:B$85)</f>
        <v>47.288565712</v>
      </c>
      <c r="C84" s="175">
        <v>47.741073888000003</v>
      </c>
      <c r="D84" s="117"/>
      <c r="E84" s="117"/>
      <c r="F84" s="117"/>
    </row>
    <row r="85" spans="1:6" ht="12.75" outlineLevel="3" x14ac:dyDescent="0.2">
      <c r="A85" s="99" t="s">
        <v>130</v>
      </c>
      <c r="B85" s="195">
        <v>47.288565712</v>
      </c>
      <c r="C85" s="195">
        <v>47.741073888000003</v>
      </c>
      <c r="D85" s="117"/>
      <c r="E85" s="117"/>
      <c r="F85" s="117"/>
    </row>
    <row r="86" spans="1:6" ht="15" outlineLevel="1" x14ac:dyDescent="0.25">
      <c r="A86" s="141" t="s">
        <v>12</v>
      </c>
      <c r="B86" s="147">
        <f t="shared" ref="B86:C86" si="16">B$87+B$93+B$95+B$103+B$104</f>
        <v>297.81012022618</v>
      </c>
      <c r="C86" s="147">
        <f t="shared" si="16"/>
        <v>295.16968310294999</v>
      </c>
      <c r="D86" s="117"/>
      <c r="E86" s="117"/>
      <c r="F86" s="117"/>
    </row>
    <row r="87" spans="1:6" ht="12.75" outlineLevel="2" x14ac:dyDescent="0.2">
      <c r="A87" s="119" t="s">
        <v>160</v>
      </c>
      <c r="B87" s="175">
        <f t="shared" ref="B87" si="17">SUM(B$88:B$92)</f>
        <v>236.99304515757001</v>
      </c>
      <c r="C87" s="175">
        <v>239.48644105167</v>
      </c>
      <c r="D87" s="117"/>
      <c r="E87" s="117"/>
      <c r="F87" s="117"/>
    </row>
    <row r="88" spans="1:6" ht="12.75" outlineLevel="3" x14ac:dyDescent="0.2">
      <c r="A88" s="99" t="s">
        <v>59</v>
      </c>
      <c r="B88" s="195">
        <v>3.1714137999999998</v>
      </c>
      <c r="C88" s="195">
        <v>3.1721789999999999</v>
      </c>
      <c r="D88" s="117"/>
      <c r="E88" s="117"/>
      <c r="F88" s="117"/>
    </row>
    <row r="89" spans="1:6" ht="12.75" outlineLevel="3" x14ac:dyDescent="0.2">
      <c r="A89" s="99" t="s">
        <v>50</v>
      </c>
      <c r="B89" s="195">
        <v>5.7115437652300001</v>
      </c>
      <c r="C89" s="195">
        <v>5.8410307773700003</v>
      </c>
      <c r="D89" s="117"/>
      <c r="E89" s="117"/>
      <c r="F89" s="117"/>
    </row>
    <row r="90" spans="1:6" ht="12.75" outlineLevel="3" x14ac:dyDescent="0.2">
      <c r="A90" s="99" t="s">
        <v>87</v>
      </c>
      <c r="B90" s="195">
        <v>1.553992762</v>
      </c>
      <c r="C90" s="195">
        <v>1.55436771</v>
      </c>
      <c r="D90" s="117"/>
      <c r="E90" s="117"/>
      <c r="F90" s="117"/>
    </row>
    <row r="91" spans="1:6" ht="12.75" outlineLevel="3" x14ac:dyDescent="0.2">
      <c r="A91" s="99" t="s">
        <v>115</v>
      </c>
      <c r="B91" s="195">
        <v>12.655384744099999</v>
      </c>
      <c r="C91" s="195">
        <v>12.97131998441</v>
      </c>
      <c r="D91" s="117"/>
      <c r="E91" s="117"/>
      <c r="F91" s="117"/>
    </row>
    <row r="92" spans="1:6" ht="12.75" outlineLevel="3" x14ac:dyDescent="0.2">
      <c r="A92" s="99" t="s">
        <v>130</v>
      </c>
      <c r="B92" s="195">
        <v>213.90071008624</v>
      </c>
      <c r="C92" s="195">
        <v>215.94754357989001</v>
      </c>
      <c r="D92" s="117"/>
      <c r="E92" s="117"/>
      <c r="F92" s="117"/>
    </row>
    <row r="93" spans="1:6" ht="12.75" outlineLevel="2" x14ac:dyDescent="0.2">
      <c r="A93" s="119" t="s">
        <v>41</v>
      </c>
      <c r="B93" s="175">
        <f t="shared" ref="B93" si="18">SUM(B$94:B$94)</f>
        <v>1.3494962667799999</v>
      </c>
      <c r="C93" s="175">
        <v>0.67638724674999995</v>
      </c>
      <c r="D93" s="117"/>
      <c r="E93" s="117"/>
      <c r="F93" s="117"/>
    </row>
    <row r="94" spans="1:6" ht="12.75" outlineLevel="3" x14ac:dyDescent="0.2">
      <c r="A94" s="99" t="s">
        <v>26</v>
      </c>
      <c r="B94" s="195">
        <v>1.3494962667799999</v>
      </c>
      <c r="C94" s="195">
        <v>0.67638724674999995</v>
      </c>
      <c r="D94" s="117"/>
      <c r="E94" s="117"/>
      <c r="F94" s="117"/>
    </row>
    <row r="95" spans="1:6" ht="12.75" outlineLevel="2" x14ac:dyDescent="0.2">
      <c r="A95" s="119" t="s">
        <v>196</v>
      </c>
      <c r="B95" s="175">
        <f t="shared" ref="B95" si="19">SUM(B$96:B$102)</f>
        <v>56.331306893259999</v>
      </c>
      <c r="C95" s="175">
        <v>51.840571652020003</v>
      </c>
      <c r="D95" s="117"/>
      <c r="E95" s="117"/>
      <c r="F95" s="117"/>
    </row>
    <row r="96" spans="1:6" ht="12.75" outlineLevel="3" x14ac:dyDescent="0.2">
      <c r="A96" s="99" t="s">
        <v>68</v>
      </c>
      <c r="B96" s="195">
        <v>2.21274739397</v>
      </c>
      <c r="C96" s="195">
        <v>2.21812265341</v>
      </c>
      <c r="D96" s="117"/>
      <c r="E96" s="117"/>
      <c r="F96" s="117"/>
    </row>
    <row r="97" spans="1:6" ht="12.75" outlineLevel="3" x14ac:dyDescent="0.2">
      <c r="A97" s="99" t="s">
        <v>157</v>
      </c>
      <c r="B97" s="195">
        <v>12.53187946503</v>
      </c>
      <c r="C97" s="195">
        <v>10.019645147069999</v>
      </c>
      <c r="D97" s="117"/>
      <c r="E97" s="117"/>
      <c r="F97" s="117"/>
    </row>
    <row r="98" spans="1:6" ht="12.75" outlineLevel="3" x14ac:dyDescent="0.2">
      <c r="A98" s="99" t="s">
        <v>191</v>
      </c>
      <c r="B98" s="195">
        <v>0.93949721320000001</v>
      </c>
      <c r="C98" s="195">
        <v>0.93972389547000001</v>
      </c>
      <c r="D98" s="117"/>
      <c r="E98" s="117"/>
      <c r="F98" s="117"/>
    </row>
    <row r="99" spans="1:6" ht="12.75" outlineLevel="3" x14ac:dyDescent="0.2">
      <c r="A99" s="99" t="s">
        <v>112</v>
      </c>
      <c r="B99" s="195">
        <v>0.53914034188000004</v>
      </c>
      <c r="C99" s="195">
        <v>0.53927042587999996</v>
      </c>
      <c r="D99" s="117"/>
      <c r="E99" s="117"/>
      <c r="F99" s="117"/>
    </row>
    <row r="100" spans="1:6" ht="12.75" outlineLevel="3" x14ac:dyDescent="0.2">
      <c r="A100" s="99" t="s">
        <v>134</v>
      </c>
      <c r="B100" s="195">
        <v>0.92257295648000004</v>
      </c>
      <c r="C100" s="195">
        <v>0.92481409299999995</v>
      </c>
      <c r="D100" s="117"/>
      <c r="E100" s="117"/>
      <c r="F100" s="117"/>
    </row>
    <row r="101" spans="1:6" ht="12.75" outlineLevel="3" x14ac:dyDescent="0.2">
      <c r="A101" s="99" t="s">
        <v>107</v>
      </c>
      <c r="B101" s="195">
        <v>37.379156399999999</v>
      </c>
      <c r="C101" s="195">
        <v>35.388294375000001</v>
      </c>
      <c r="D101" s="117"/>
      <c r="E101" s="117"/>
      <c r="F101" s="117"/>
    </row>
    <row r="102" spans="1:6" ht="12.75" outlineLevel="3" x14ac:dyDescent="0.2">
      <c r="A102" s="99" t="s">
        <v>93</v>
      </c>
      <c r="B102" s="195">
        <v>1.8063131227</v>
      </c>
      <c r="C102" s="195">
        <v>1.8107010621899999</v>
      </c>
      <c r="D102" s="117"/>
      <c r="E102" s="117"/>
      <c r="F102" s="117"/>
    </row>
    <row r="103" spans="1:6" ht="12.75" outlineLevel="2" x14ac:dyDescent="0.2">
      <c r="A103" s="119" t="s">
        <v>51</v>
      </c>
      <c r="B103" s="175"/>
      <c r="C103" s="175"/>
      <c r="D103" s="117"/>
      <c r="E103" s="117"/>
      <c r="F103" s="117"/>
    </row>
    <row r="104" spans="1:6" ht="12.75" outlineLevel="2" x14ac:dyDescent="0.2">
      <c r="A104" s="119" t="s">
        <v>163</v>
      </c>
      <c r="B104" s="175">
        <f t="shared" ref="B104" si="20">SUM(B$105:B$105)</f>
        <v>3.1362719085699999</v>
      </c>
      <c r="C104" s="175">
        <v>3.1662831525100001</v>
      </c>
      <c r="D104" s="117"/>
      <c r="E104" s="117"/>
      <c r="F104" s="117"/>
    </row>
    <row r="105" spans="1:6" ht="12.75" outlineLevel="3" x14ac:dyDescent="0.2">
      <c r="A105" s="99" t="s">
        <v>130</v>
      </c>
      <c r="B105" s="195">
        <v>3.1362719085699999</v>
      </c>
      <c r="C105" s="195">
        <v>3.1662831525100001</v>
      </c>
      <c r="D105" s="117"/>
      <c r="E105" s="117"/>
      <c r="F105" s="117"/>
    </row>
    <row r="106" spans="1:6" x14ac:dyDescent="0.2">
      <c r="B106" s="213"/>
      <c r="C106" s="213"/>
      <c r="D106" s="117"/>
      <c r="E106" s="117"/>
      <c r="F106" s="117"/>
    </row>
    <row r="107" spans="1:6" x14ac:dyDescent="0.2">
      <c r="B107" s="213"/>
      <c r="C107" s="213"/>
      <c r="D107" s="117"/>
      <c r="E107" s="117"/>
      <c r="F107" s="117"/>
    </row>
    <row r="108" spans="1:6" x14ac:dyDescent="0.2">
      <c r="B108" s="213"/>
      <c r="C108" s="213"/>
      <c r="D108" s="117"/>
      <c r="E108" s="117"/>
      <c r="F108" s="117"/>
    </row>
    <row r="109" spans="1:6" x14ac:dyDescent="0.2">
      <c r="B109" s="213"/>
      <c r="C109" s="213"/>
      <c r="D109" s="117"/>
      <c r="E109" s="117"/>
      <c r="F109" s="117"/>
    </row>
    <row r="110" spans="1:6" x14ac:dyDescent="0.2">
      <c r="B110" s="213"/>
      <c r="C110" s="213"/>
      <c r="D110" s="117"/>
      <c r="E110" s="117"/>
      <c r="F110" s="117"/>
    </row>
    <row r="111" spans="1:6" x14ac:dyDescent="0.2">
      <c r="B111" s="213"/>
      <c r="C111" s="213"/>
      <c r="D111" s="117"/>
      <c r="E111" s="117"/>
      <c r="F111" s="117"/>
    </row>
    <row r="112" spans="1:6" x14ac:dyDescent="0.2">
      <c r="B112" s="213"/>
      <c r="C112" s="213"/>
      <c r="D112" s="117"/>
      <c r="E112" s="117"/>
      <c r="F112" s="117"/>
    </row>
    <row r="113" spans="2:6" x14ac:dyDescent="0.2">
      <c r="B113" s="213"/>
      <c r="C113" s="213"/>
      <c r="D113" s="117"/>
      <c r="E113" s="117"/>
      <c r="F113" s="117"/>
    </row>
    <row r="114" spans="2:6" x14ac:dyDescent="0.2">
      <c r="B114" s="213"/>
      <c r="C114" s="213"/>
      <c r="D114" s="117"/>
      <c r="E114" s="117"/>
      <c r="F114" s="117"/>
    </row>
    <row r="115" spans="2:6" x14ac:dyDescent="0.2">
      <c r="B115" s="213"/>
      <c r="C115" s="213"/>
      <c r="D115" s="117"/>
      <c r="E115" s="117"/>
      <c r="F115" s="117"/>
    </row>
    <row r="116" spans="2:6" x14ac:dyDescent="0.2">
      <c r="B116" s="213"/>
      <c r="C116" s="213"/>
      <c r="D116" s="117"/>
      <c r="E116" s="117"/>
      <c r="F116" s="117"/>
    </row>
    <row r="117" spans="2:6" x14ac:dyDescent="0.2">
      <c r="B117" s="213"/>
      <c r="C117" s="213"/>
      <c r="D117" s="117"/>
      <c r="E117" s="117"/>
      <c r="F117" s="117"/>
    </row>
    <row r="118" spans="2:6" x14ac:dyDescent="0.2">
      <c r="B118" s="213"/>
      <c r="C118" s="213"/>
      <c r="D118" s="117"/>
      <c r="E118" s="117"/>
      <c r="F118" s="117"/>
    </row>
    <row r="119" spans="2:6" x14ac:dyDescent="0.2">
      <c r="B119" s="213"/>
      <c r="C119" s="213"/>
      <c r="D119" s="117"/>
      <c r="E119" s="117"/>
      <c r="F119" s="117"/>
    </row>
    <row r="120" spans="2:6" x14ac:dyDescent="0.2">
      <c r="B120" s="213"/>
      <c r="C120" s="213"/>
      <c r="D120" s="117"/>
      <c r="E120" s="117"/>
      <c r="F120" s="117"/>
    </row>
    <row r="121" spans="2:6" x14ac:dyDescent="0.2">
      <c r="B121" s="213"/>
      <c r="C121" s="213"/>
      <c r="D121" s="117"/>
      <c r="E121" s="117"/>
      <c r="F121" s="117"/>
    </row>
    <row r="122" spans="2:6" x14ac:dyDescent="0.2">
      <c r="B122" s="213"/>
      <c r="C122" s="213"/>
      <c r="D122" s="117"/>
      <c r="E122" s="117"/>
      <c r="F122" s="117"/>
    </row>
    <row r="123" spans="2:6" x14ac:dyDescent="0.2">
      <c r="B123" s="213"/>
      <c r="C123" s="213"/>
      <c r="D123" s="117"/>
      <c r="E123" s="117"/>
      <c r="F123" s="117"/>
    </row>
    <row r="124" spans="2:6" x14ac:dyDescent="0.2">
      <c r="B124" s="213"/>
      <c r="C124" s="213"/>
      <c r="D124" s="117"/>
      <c r="E124" s="117"/>
      <c r="F124" s="117"/>
    </row>
    <row r="125" spans="2:6" x14ac:dyDescent="0.2">
      <c r="B125" s="213"/>
      <c r="C125" s="213"/>
      <c r="D125" s="117"/>
      <c r="E125" s="117"/>
      <c r="F125" s="117"/>
    </row>
    <row r="126" spans="2:6" x14ac:dyDescent="0.2">
      <c r="B126" s="213"/>
      <c r="C126" s="213"/>
      <c r="D126" s="117"/>
      <c r="E126" s="117"/>
      <c r="F126" s="117"/>
    </row>
    <row r="127" spans="2:6" x14ac:dyDescent="0.2">
      <c r="B127" s="213"/>
      <c r="C127" s="213"/>
      <c r="D127" s="117"/>
      <c r="E127" s="117"/>
      <c r="F127" s="117"/>
    </row>
    <row r="128" spans="2:6" x14ac:dyDescent="0.2">
      <c r="B128" s="213"/>
      <c r="C128" s="213"/>
      <c r="D128" s="117"/>
      <c r="E128" s="117"/>
      <c r="F128" s="117"/>
    </row>
    <row r="129" spans="2:6" x14ac:dyDescent="0.2">
      <c r="B129" s="213"/>
      <c r="C129" s="213"/>
      <c r="D129" s="117"/>
      <c r="E129" s="117"/>
      <c r="F129" s="117"/>
    </row>
    <row r="130" spans="2:6" x14ac:dyDescent="0.2">
      <c r="B130" s="213"/>
      <c r="C130" s="213"/>
      <c r="D130" s="117"/>
      <c r="E130" s="117"/>
      <c r="F130" s="117"/>
    </row>
    <row r="131" spans="2:6" x14ac:dyDescent="0.2">
      <c r="B131" s="213"/>
      <c r="C131" s="213"/>
      <c r="D131" s="117"/>
      <c r="E131" s="117"/>
      <c r="F131" s="117"/>
    </row>
    <row r="132" spans="2:6" x14ac:dyDescent="0.2">
      <c r="B132" s="213"/>
      <c r="C132" s="213"/>
      <c r="D132" s="117"/>
      <c r="E132" s="117"/>
      <c r="F132" s="117"/>
    </row>
    <row r="133" spans="2:6" x14ac:dyDescent="0.2">
      <c r="B133" s="213"/>
      <c r="C133" s="213"/>
      <c r="D133" s="117"/>
      <c r="E133" s="117"/>
      <c r="F133" s="117"/>
    </row>
    <row r="134" spans="2:6" x14ac:dyDescent="0.2">
      <c r="B134" s="213"/>
      <c r="C134" s="213"/>
      <c r="D134" s="117"/>
      <c r="E134" s="117"/>
      <c r="F134" s="117"/>
    </row>
    <row r="135" spans="2:6" x14ac:dyDescent="0.2">
      <c r="B135" s="213"/>
      <c r="C135" s="213"/>
      <c r="D135" s="117"/>
      <c r="E135" s="117"/>
      <c r="F135" s="117"/>
    </row>
    <row r="136" spans="2:6" x14ac:dyDescent="0.2">
      <c r="B136" s="213"/>
      <c r="C136" s="213"/>
      <c r="D136" s="117"/>
      <c r="E136" s="117"/>
      <c r="F136" s="117"/>
    </row>
    <row r="137" spans="2:6" x14ac:dyDescent="0.2">
      <c r="B137" s="213"/>
      <c r="C137" s="213"/>
      <c r="D137" s="117"/>
      <c r="E137" s="117"/>
      <c r="F137" s="117"/>
    </row>
    <row r="138" spans="2:6" x14ac:dyDescent="0.2">
      <c r="B138" s="213"/>
      <c r="C138" s="213"/>
      <c r="D138" s="117"/>
      <c r="E138" s="117"/>
      <c r="F138" s="117"/>
    </row>
    <row r="139" spans="2:6" x14ac:dyDescent="0.2">
      <c r="B139" s="213"/>
      <c r="C139" s="213"/>
      <c r="D139" s="117"/>
      <c r="E139" s="117"/>
      <c r="F139" s="117"/>
    </row>
    <row r="140" spans="2:6" x14ac:dyDescent="0.2">
      <c r="B140" s="213"/>
      <c r="C140" s="213"/>
      <c r="D140" s="117"/>
      <c r="E140" s="117"/>
      <c r="F140" s="117"/>
    </row>
    <row r="141" spans="2:6" x14ac:dyDescent="0.2">
      <c r="B141" s="213"/>
      <c r="C141" s="213"/>
      <c r="D141" s="117"/>
      <c r="E141" s="117"/>
      <c r="F141" s="117"/>
    </row>
    <row r="142" spans="2:6" x14ac:dyDescent="0.2">
      <c r="B142" s="213"/>
      <c r="C142" s="213"/>
      <c r="D142" s="117"/>
      <c r="E142" s="117"/>
      <c r="F142" s="117"/>
    </row>
    <row r="143" spans="2:6" x14ac:dyDescent="0.2">
      <c r="B143" s="213"/>
      <c r="C143" s="213"/>
      <c r="D143" s="117"/>
      <c r="E143" s="117"/>
      <c r="F143" s="117"/>
    </row>
    <row r="144" spans="2:6" x14ac:dyDescent="0.2">
      <c r="B144" s="213"/>
      <c r="C144" s="213"/>
      <c r="D144" s="117"/>
      <c r="E144" s="117"/>
      <c r="F144" s="117"/>
    </row>
    <row r="145" spans="2:6" x14ac:dyDescent="0.2">
      <c r="B145" s="213"/>
      <c r="C145" s="213"/>
      <c r="D145" s="117"/>
      <c r="E145" s="117"/>
      <c r="F145" s="117"/>
    </row>
    <row r="146" spans="2:6" x14ac:dyDescent="0.2">
      <c r="B146" s="213"/>
      <c r="C146" s="213"/>
      <c r="D146" s="117"/>
      <c r="E146" s="117"/>
      <c r="F146" s="117"/>
    </row>
    <row r="147" spans="2:6" x14ac:dyDescent="0.2">
      <c r="B147" s="213"/>
      <c r="C147" s="213"/>
      <c r="D147" s="117"/>
      <c r="E147" s="117"/>
      <c r="F147" s="117"/>
    </row>
    <row r="148" spans="2:6" x14ac:dyDescent="0.2">
      <c r="B148" s="213"/>
      <c r="C148" s="213"/>
      <c r="D148" s="117"/>
      <c r="E148" s="117"/>
      <c r="F148" s="117"/>
    </row>
    <row r="149" spans="2:6" x14ac:dyDescent="0.2">
      <c r="B149" s="213"/>
      <c r="C149" s="213"/>
      <c r="D149" s="117"/>
      <c r="E149" s="117"/>
      <c r="F149" s="117"/>
    </row>
    <row r="150" spans="2:6" x14ac:dyDescent="0.2">
      <c r="B150" s="213"/>
      <c r="C150" s="213"/>
      <c r="D150" s="117"/>
      <c r="E150" s="117"/>
      <c r="F150" s="117"/>
    </row>
    <row r="151" spans="2:6" x14ac:dyDescent="0.2">
      <c r="B151" s="213"/>
      <c r="C151" s="213"/>
      <c r="D151" s="117"/>
      <c r="E151" s="117"/>
      <c r="F151" s="117"/>
    </row>
    <row r="152" spans="2:6" x14ac:dyDescent="0.2">
      <c r="B152" s="213"/>
      <c r="C152" s="213"/>
      <c r="D152" s="117"/>
      <c r="E152" s="117"/>
      <c r="F152" s="117"/>
    </row>
    <row r="153" spans="2:6" x14ac:dyDescent="0.2">
      <c r="B153" s="213"/>
      <c r="C153" s="213"/>
      <c r="D153" s="117"/>
      <c r="E153" s="117"/>
      <c r="F153" s="117"/>
    </row>
    <row r="154" spans="2:6" x14ac:dyDescent="0.2">
      <c r="B154" s="213"/>
      <c r="C154" s="213"/>
      <c r="D154" s="117"/>
      <c r="E154" s="117"/>
      <c r="F154" s="117"/>
    </row>
    <row r="155" spans="2:6" x14ac:dyDescent="0.2">
      <c r="B155" s="213"/>
      <c r="C155" s="213"/>
      <c r="D155" s="117"/>
      <c r="E155" s="117"/>
      <c r="F155" s="117"/>
    </row>
    <row r="156" spans="2:6" x14ac:dyDescent="0.2">
      <c r="B156" s="213"/>
      <c r="C156" s="213"/>
      <c r="D156" s="117"/>
      <c r="E156" s="117"/>
      <c r="F156" s="117"/>
    </row>
    <row r="157" spans="2:6" x14ac:dyDescent="0.2">
      <c r="B157" s="213"/>
      <c r="C157" s="213"/>
      <c r="D157" s="117"/>
      <c r="E157" s="117"/>
      <c r="F157" s="117"/>
    </row>
    <row r="158" spans="2:6" x14ac:dyDescent="0.2">
      <c r="B158" s="213"/>
      <c r="C158" s="213"/>
      <c r="D158" s="117"/>
      <c r="E158" s="117"/>
      <c r="F158" s="117"/>
    </row>
    <row r="159" spans="2:6" x14ac:dyDescent="0.2">
      <c r="B159" s="213"/>
      <c r="C159" s="213"/>
      <c r="D159" s="117"/>
      <c r="E159" s="117"/>
      <c r="F159" s="117"/>
    </row>
    <row r="160" spans="2:6" x14ac:dyDescent="0.2">
      <c r="B160" s="213"/>
      <c r="C160" s="213"/>
      <c r="D160" s="117"/>
      <c r="E160" s="117"/>
      <c r="F160" s="117"/>
    </row>
    <row r="161" spans="2:6" x14ac:dyDescent="0.2">
      <c r="B161" s="213"/>
      <c r="C161" s="213"/>
      <c r="D161" s="117"/>
      <c r="E161" s="117"/>
      <c r="F161" s="117"/>
    </row>
    <row r="162" spans="2:6" x14ac:dyDescent="0.2">
      <c r="B162" s="213"/>
      <c r="C162" s="213"/>
      <c r="D162" s="117"/>
      <c r="E162" s="117"/>
      <c r="F162" s="117"/>
    </row>
    <row r="163" spans="2:6" x14ac:dyDescent="0.2">
      <c r="B163" s="213"/>
      <c r="C163" s="213"/>
      <c r="D163" s="117"/>
      <c r="E163" s="117"/>
      <c r="F163" s="117"/>
    </row>
    <row r="164" spans="2:6" x14ac:dyDescent="0.2">
      <c r="B164" s="213"/>
      <c r="C164" s="213"/>
      <c r="D164" s="117"/>
      <c r="E164" s="117"/>
      <c r="F164" s="117"/>
    </row>
    <row r="165" spans="2:6" x14ac:dyDescent="0.2">
      <c r="B165" s="213"/>
      <c r="C165" s="213"/>
      <c r="D165" s="117"/>
      <c r="E165" s="117"/>
      <c r="F165" s="117"/>
    </row>
    <row r="166" spans="2:6" x14ac:dyDescent="0.2">
      <c r="B166" s="213"/>
      <c r="C166" s="213"/>
      <c r="D166" s="117"/>
      <c r="E166" s="117"/>
      <c r="F166" s="117"/>
    </row>
    <row r="167" spans="2:6" x14ac:dyDescent="0.2">
      <c r="B167" s="213"/>
      <c r="C167" s="213"/>
      <c r="D167" s="117"/>
      <c r="E167" s="117"/>
      <c r="F167" s="117"/>
    </row>
    <row r="168" spans="2:6" x14ac:dyDescent="0.2">
      <c r="B168" s="213"/>
      <c r="C168" s="213"/>
      <c r="D168" s="117"/>
      <c r="E168" s="117"/>
      <c r="F168" s="117"/>
    </row>
    <row r="169" spans="2:6" x14ac:dyDescent="0.2">
      <c r="B169" s="213"/>
      <c r="C169" s="213"/>
      <c r="D169" s="117"/>
      <c r="E169" s="117"/>
      <c r="F169" s="117"/>
    </row>
    <row r="170" spans="2:6" x14ac:dyDescent="0.2">
      <c r="B170" s="213"/>
      <c r="C170" s="213"/>
      <c r="D170" s="117"/>
      <c r="E170" s="117"/>
      <c r="F170" s="117"/>
    </row>
    <row r="171" spans="2:6" x14ac:dyDescent="0.2">
      <c r="B171" s="213"/>
      <c r="C171" s="213"/>
      <c r="D171" s="117"/>
      <c r="E171" s="117"/>
      <c r="F171" s="117"/>
    </row>
    <row r="172" spans="2:6" x14ac:dyDescent="0.2">
      <c r="B172" s="213"/>
      <c r="C172" s="213"/>
      <c r="D172" s="117"/>
      <c r="E172" s="117"/>
      <c r="F172" s="117"/>
    </row>
    <row r="173" spans="2:6" x14ac:dyDescent="0.2">
      <c r="B173" s="213"/>
      <c r="C173" s="213"/>
      <c r="D173" s="117"/>
      <c r="E173" s="117"/>
      <c r="F173" s="117"/>
    </row>
    <row r="174" spans="2:6" x14ac:dyDescent="0.2">
      <c r="B174" s="213"/>
      <c r="C174" s="213"/>
      <c r="D174" s="117"/>
      <c r="E174" s="117"/>
      <c r="F174" s="117"/>
    </row>
    <row r="175" spans="2:6" x14ac:dyDescent="0.2">
      <c r="B175" s="213"/>
      <c r="C175" s="213"/>
      <c r="D175" s="117"/>
      <c r="E175" s="117"/>
      <c r="F175" s="117"/>
    </row>
    <row r="176" spans="2:6" x14ac:dyDescent="0.2">
      <c r="B176" s="213"/>
      <c r="C176" s="213"/>
      <c r="D176" s="117"/>
      <c r="E176" s="117"/>
      <c r="F176" s="117"/>
    </row>
    <row r="177" spans="2:6" x14ac:dyDescent="0.2">
      <c r="B177" s="213"/>
      <c r="C177" s="213"/>
      <c r="D177" s="117"/>
      <c r="E177" s="117"/>
      <c r="F177" s="117"/>
    </row>
    <row r="178" spans="2:6" x14ac:dyDescent="0.2">
      <c r="B178" s="213"/>
      <c r="C178" s="213"/>
      <c r="D178" s="117"/>
      <c r="E178" s="117"/>
      <c r="F178" s="117"/>
    </row>
    <row r="179" spans="2:6" x14ac:dyDescent="0.2">
      <c r="B179" s="213"/>
      <c r="C179" s="213"/>
      <c r="D179" s="117"/>
      <c r="E179" s="117"/>
      <c r="F179" s="117"/>
    </row>
    <row r="180" spans="2:6" x14ac:dyDescent="0.2">
      <c r="B180" s="213"/>
      <c r="C180" s="213"/>
      <c r="D180" s="117"/>
      <c r="E180" s="117"/>
      <c r="F180" s="117"/>
    </row>
  </sheetData>
  <mergeCells count="1">
    <mergeCell ref="A2:C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tabColor indexed="48"/>
    <outlinePr applyStyles="1" summaryBelow="0"/>
    <pageSetUpPr fitToPage="1"/>
  </sheetPr>
  <dimension ref="A2:S248"/>
  <sheetViews>
    <sheetView workbookViewId="0">
      <selection activeCell="D12" sqref="D12"/>
    </sheetView>
  </sheetViews>
  <sheetFormatPr defaultRowHeight="12.75" outlineLevelRow="1" x14ac:dyDescent="0.2"/>
  <cols>
    <col min="1" max="1" width="75.5703125" style="92" bestFit="1" customWidth="1"/>
    <col min="2" max="2" width="18" style="92" customWidth="1"/>
    <col min="3" max="3" width="19.85546875" style="92" customWidth="1"/>
    <col min="4" max="4" width="11.42578125" style="92" bestFit="1" customWidth="1"/>
    <col min="5" max="16384" width="9.140625" style="92"/>
  </cols>
  <sheetData>
    <row r="2" spans="1:19" ht="18.75" customHeight="1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31.01.2019</v>
      </c>
      <c r="B2" s="3"/>
      <c r="C2" s="3"/>
      <c r="D2" s="3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19" ht="18.75" x14ac:dyDescent="0.3">
      <c r="A3" s="2" t="s">
        <v>79</v>
      </c>
      <c r="B3" s="2"/>
      <c r="C3" s="2"/>
      <c r="D3" s="2"/>
    </row>
    <row r="4" spans="1:19" x14ac:dyDescent="0.2"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</row>
    <row r="5" spans="1:19" s="61" customFormat="1" x14ac:dyDescent="0.2">
      <c r="D5" s="61" t="str">
        <f>VALVAL</f>
        <v>млрд. одиниць</v>
      </c>
    </row>
    <row r="6" spans="1:19" s="16" customFormat="1" x14ac:dyDescent="0.2">
      <c r="A6" s="155"/>
      <c r="B6" s="64" t="s">
        <v>153</v>
      </c>
      <c r="C6" s="64" t="s">
        <v>156</v>
      </c>
      <c r="D6" s="64" t="s">
        <v>173</v>
      </c>
    </row>
    <row r="7" spans="1:19" s="116" customFormat="1" ht="15.75" x14ac:dyDescent="0.2">
      <c r="A7" s="106" t="s">
        <v>136</v>
      </c>
      <c r="B7" s="21">
        <f t="shared" ref="B7:D7" si="0">SUM(B$8+ B$9)</f>
        <v>78.251692946719999</v>
      </c>
      <c r="C7" s="21">
        <f t="shared" si="0"/>
        <v>2171.9168198795201</v>
      </c>
      <c r="D7" s="114">
        <f t="shared" si="0"/>
        <v>1</v>
      </c>
    </row>
    <row r="8" spans="1:19" s="109" customFormat="1" ht="14.25" x14ac:dyDescent="0.2">
      <c r="A8" s="124" t="str">
        <f>SRATE_M!A7</f>
        <v>Борг, по якому сплата відсотків здійснюється за плаваючими процентними ставками</v>
      </c>
      <c r="B8" s="29">
        <f>SRATE_M!B7</f>
        <v>27.375339026239999</v>
      </c>
      <c r="C8" s="29">
        <f>SRATE_M!C7</f>
        <v>759.81690672682998</v>
      </c>
      <c r="D8" s="71">
        <f>SRATE_M!D7</f>
        <v>0.34983700000000001</v>
      </c>
    </row>
    <row r="9" spans="1:19" s="109" customFormat="1" ht="14.25" x14ac:dyDescent="0.2">
      <c r="A9" s="124" t="str">
        <f>SRATE_M!A8</f>
        <v>Борг, по якому сплата відсотків здійснюється за фіксованими процентними ставками</v>
      </c>
      <c r="B9" s="29">
        <f>SRATE_M!B8</f>
        <v>50.87635392048</v>
      </c>
      <c r="C9" s="29">
        <f>SRATE_M!C8</f>
        <v>1412.0999131526901</v>
      </c>
      <c r="D9" s="71">
        <f>SRATE_M!D8</f>
        <v>0.65016300000000005</v>
      </c>
    </row>
    <row r="10" spans="1:19" x14ac:dyDescent="0.2"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</row>
    <row r="11" spans="1:19" x14ac:dyDescent="0.2">
      <c r="A11" s="164" t="s">
        <v>148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</row>
    <row r="12" spans="1:19" x14ac:dyDescent="0.2">
      <c r="B12" s="81"/>
      <c r="C12" s="81"/>
      <c r="D12" s="61" t="str">
        <f>VALVAL</f>
        <v>млрд. одиниць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</row>
    <row r="13" spans="1:19" s="133" customFormat="1" x14ac:dyDescent="0.2">
      <c r="A13" s="170"/>
      <c r="B13" s="64" t="s">
        <v>153</v>
      </c>
      <c r="C13" s="64" t="s">
        <v>156</v>
      </c>
      <c r="D13" s="64" t="s">
        <v>173</v>
      </c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</row>
    <row r="14" spans="1:19" s="246" customFormat="1" ht="15" x14ac:dyDescent="0.25">
      <c r="A14" s="62" t="s">
        <v>136</v>
      </c>
      <c r="B14" s="206">
        <f t="shared" ref="B14:C14" si="1">B$15+B$18</f>
        <v>78.251692946719999</v>
      </c>
      <c r="C14" s="206">
        <f t="shared" si="1"/>
        <v>2171.9168198795201</v>
      </c>
      <c r="D14" s="52">
        <v>1</v>
      </c>
      <c r="E14" s="230"/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</row>
    <row r="15" spans="1:19" s="18" customFormat="1" ht="15" x14ac:dyDescent="0.25">
      <c r="A15" s="181" t="s">
        <v>62</v>
      </c>
      <c r="B15" s="121">
        <f t="shared" ref="B15:C15" si="2">SUM(B$16:B$17)</f>
        <v>67.249828506910006</v>
      </c>
      <c r="C15" s="121">
        <f t="shared" si="2"/>
        <v>1866.5542963732801</v>
      </c>
      <c r="D15" s="84">
        <v>1.079958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1:19" s="236" customFormat="1" outlineLevel="1" x14ac:dyDescent="0.2">
      <c r="A16" s="10" t="s">
        <v>44</v>
      </c>
      <c r="B16" s="129">
        <v>17.258742653559999</v>
      </c>
      <c r="C16" s="129">
        <v>479.02546318998998</v>
      </c>
      <c r="D16" s="198">
        <v>0.220554</v>
      </c>
      <c r="E16" s="225"/>
      <c r="F16" s="225"/>
      <c r="G16" s="225"/>
      <c r="H16" s="225"/>
      <c r="I16" s="225"/>
      <c r="J16" s="225"/>
      <c r="K16" s="225"/>
      <c r="L16" s="225"/>
      <c r="M16" s="225"/>
      <c r="N16" s="225"/>
      <c r="O16" s="225"/>
      <c r="P16" s="225"/>
      <c r="Q16" s="225"/>
    </row>
    <row r="17" spans="1:17" s="236" customFormat="1" outlineLevel="1" x14ac:dyDescent="0.2">
      <c r="A17" s="10" t="s">
        <v>95</v>
      </c>
      <c r="B17" s="129">
        <v>49.99108585335</v>
      </c>
      <c r="C17" s="129">
        <v>1387.5288331832901</v>
      </c>
      <c r="D17" s="198">
        <v>0.63885000000000003</v>
      </c>
      <c r="E17" s="225"/>
      <c r="F17" s="225"/>
      <c r="G17" s="225"/>
      <c r="H17" s="225"/>
      <c r="I17" s="225"/>
      <c r="J17" s="225"/>
      <c r="K17" s="225"/>
      <c r="L17" s="225"/>
      <c r="M17" s="225"/>
      <c r="N17" s="225"/>
      <c r="O17" s="225"/>
      <c r="P17" s="225"/>
      <c r="Q17" s="225"/>
    </row>
    <row r="18" spans="1:17" s="18" customFormat="1" ht="15" x14ac:dyDescent="0.25">
      <c r="A18" s="181" t="s">
        <v>12</v>
      </c>
      <c r="B18" s="121">
        <f t="shared" ref="B18:C18" si="3">SUM(B$19:B$20)</f>
        <v>11.001864439809999</v>
      </c>
      <c r="C18" s="121">
        <f t="shared" si="3"/>
        <v>305.36252350624</v>
      </c>
      <c r="D18" s="84">
        <v>0.26987899999999998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</row>
    <row r="19" spans="1:17" s="236" customFormat="1" outlineLevel="1" x14ac:dyDescent="0.2">
      <c r="A19" s="10" t="s">
        <v>44</v>
      </c>
      <c r="B19" s="129">
        <v>10.11659637268</v>
      </c>
      <c r="C19" s="129">
        <v>280.79144353684001</v>
      </c>
      <c r="D19" s="198">
        <v>0.12928300000000001</v>
      </c>
      <c r="E19" s="225"/>
      <c r="F19" s="225"/>
      <c r="G19" s="225"/>
      <c r="H19" s="225"/>
      <c r="I19" s="225"/>
      <c r="J19" s="225"/>
      <c r="K19" s="225"/>
      <c r="L19" s="225"/>
      <c r="M19" s="225"/>
      <c r="N19" s="225"/>
      <c r="O19" s="225"/>
      <c r="P19" s="225"/>
      <c r="Q19" s="225"/>
    </row>
    <row r="20" spans="1:17" s="236" customFormat="1" outlineLevel="1" x14ac:dyDescent="0.2">
      <c r="A20" s="10" t="s">
        <v>95</v>
      </c>
      <c r="B20" s="129">
        <v>0.88526806712999995</v>
      </c>
      <c r="C20" s="129">
        <v>24.571079969399999</v>
      </c>
      <c r="D20" s="198">
        <v>1.1313E-2</v>
      </c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</row>
    <row r="21" spans="1:17" x14ac:dyDescent="0.2">
      <c r="B21" s="172"/>
      <c r="C21" s="172"/>
      <c r="D21" s="249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</row>
    <row r="22" spans="1:17" x14ac:dyDescent="0.2">
      <c r="B22" s="172"/>
      <c r="C22" s="172"/>
      <c r="D22" s="249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</row>
    <row r="23" spans="1:17" x14ac:dyDescent="0.2">
      <c r="B23" s="172"/>
      <c r="C23" s="172"/>
      <c r="D23" s="249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</row>
    <row r="24" spans="1:17" x14ac:dyDescent="0.2">
      <c r="B24" s="172"/>
      <c r="C24" s="172"/>
      <c r="D24" s="249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</row>
    <row r="25" spans="1:17" x14ac:dyDescent="0.2">
      <c r="B25" s="172"/>
      <c r="C25" s="172"/>
      <c r="D25" s="249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</row>
    <row r="26" spans="1:17" x14ac:dyDescent="0.2">
      <c r="B26" s="172"/>
      <c r="C26" s="172"/>
      <c r="D26" s="249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</row>
    <row r="27" spans="1:17" x14ac:dyDescent="0.2">
      <c r="B27" s="172"/>
      <c r="C27" s="172"/>
      <c r="D27" s="249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</row>
    <row r="28" spans="1:17" x14ac:dyDescent="0.2">
      <c r="B28" s="172"/>
      <c r="C28" s="172"/>
      <c r="D28" s="249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</row>
    <row r="29" spans="1:17" x14ac:dyDescent="0.2">
      <c r="B29" s="172"/>
      <c r="C29" s="172"/>
      <c r="D29" s="249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</row>
    <row r="30" spans="1:17" x14ac:dyDescent="0.2">
      <c r="B30" s="172"/>
      <c r="C30" s="172"/>
      <c r="D30" s="249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</row>
    <row r="31" spans="1:17" x14ac:dyDescent="0.2">
      <c r="B31" s="172"/>
      <c r="C31" s="172"/>
      <c r="D31" s="249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</row>
    <row r="32" spans="1:17" x14ac:dyDescent="0.2">
      <c r="B32" s="172"/>
      <c r="C32" s="172"/>
      <c r="D32" s="249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</row>
    <row r="33" spans="2:17" x14ac:dyDescent="0.2">
      <c r="B33" s="172"/>
      <c r="C33" s="172"/>
      <c r="D33" s="249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</row>
    <row r="34" spans="2:17" x14ac:dyDescent="0.2">
      <c r="B34" s="172"/>
      <c r="C34" s="172"/>
      <c r="D34" s="249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</row>
    <row r="35" spans="2:17" x14ac:dyDescent="0.2">
      <c r="B35" s="172"/>
      <c r="C35" s="172"/>
      <c r="D35" s="249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</row>
    <row r="36" spans="2:17" x14ac:dyDescent="0.2">
      <c r="B36" s="172"/>
      <c r="C36" s="172"/>
      <c r="D36" s="249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</row>
    <row r="37" spans="2:17" x14ac:dyDescent="0.2">
      <c r="B37" s="172"/>
      <c r="C37" s="172"/>
      <c r="D37" s="249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</row>
    <row r="38" spans="2:17" x14ac:dyDescent="0.2">
      <c r="B38" s="172"/>
      <c r="C38" s="172"/>
      <c r="D38" s="249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</row>
    <row r="39" spans="2:17" x14ac:dyDescent="0.2">
      <c r="B39" s="172"/>
      <c r="C39" s="172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</row>
    <row r="40" spans="2:17" x14ac:dyDescent="0.2"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</row>
    <row r="41" spans="2:17" x14ac:dyDescent="0.2"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</row>
    <row r="42" spans="2:17" x14ac:dyDescent="0.2"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</row>
    <row r="43" spans="2:17" x14ac:dyDescent="0.2"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</row>
    <row r="44" spans="2:17" x14ac:dyDescent="0.2"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</row>
    <row r="45" spans="2:17" x14ac:dyDescent="0.2"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</row>
    <row r="46" spans="2:17" x14ac:dyDescent="0.2"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</row>
    <row r="47" spans="2:17" x14ac:dyDescent="0.2"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</row>
    <row r="48" spans="2:17" x14ac:dyDescent="0.2"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</row>
    <row r="49" spans="2:17" x14ac:dyDescent="0.2"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</row>
    <row r="50" spans="2:17" x14ac:dyDescent="0.2"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</row>
    <row r="51" spans="2:17" x14ac:dyDescent="0.2"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</row>
    <row r="52" spans="2:17" x14ac:dyDescent="0.2"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</row>
    <row r="53" spans="2:17" x14ac:dyDescent="0.2"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</row>
    <row r="54" spans="2:17" x14ac:dyDescent="0.2"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</row>
    <row r="55" spans="2:17" x14ac:dyDescent="0.2"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</row>
    <row r="56" spans="2:17" x14ac:dyDescent="0.2"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</row>
    <row r="57" spans="2:17" x14ac:dyDescent="0.2"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</row>
    <row r="58" spans="2:17" x14ac:dyDescent="0.2"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</row>
    <row r="59" spans="2:17" x14ac:dyDescent="0.2"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</row>
    <row r="60" spans="2:17" x14ac:dyDescent="0.2"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</row>
    <row r="61" spans="2:17" x14ac:dyDescent="0.2"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</row>
    <row r="62" spans="2:17" x14ac:dyDescent="0.2"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</row>
    <row r="63" spans="2:17" x14ac:dyDescent="0.2"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</row>
    <row r="64" spans="2:17" x14ac:dyDescent="0.2"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</row>
    <row r="65" spans="2:17" x14ac:dyDescent="0.2"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</row>
    <row r="66" spans="2:17" x14ac:dyDescent="0.2"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</row>
    <row r="67" spans="2:17" x14ac:dyDescent="0.2"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</row>
    <row r="68" spans="2:17" x14ac:dyDescent="0.2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</row>
    <row r="69" spans="2:17" x14ac:dyDescent="0.2"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</row>
    <row r="70" spans="2:17" x14ac:dyDescent="0.2"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</row>
    <row r="71" spans="2:17" x14ac:dyDescent="0.2"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</row>
    <row r="72" spans="2:17" x14ac:dyDescent="0.2"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</row>
    <row r="73" spans="2:17" x14ac:dyDescent="0.2"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</row>
    <row r="74" spans="2:17" x14ac:dyDescent="0.2"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</row>
    <row r="75" spans="2:17" x14ac:dyDescent="0.2">
      <c r="B75" s="81"/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</row>
    <row r="76" spans="2:17" x14ac:dyDescent="0.2"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</row>
    <row r="77" spans="2:17" x14ac:dyDescent="0.2"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</row>
    <row r="78" spans="2:17" x14ac:dyDescent="0.2"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</row>
    <row r="79" spans="2:17" x14ac:dyDescent="0.2"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</row>
    <row r="80" spans="2:17" x14ac:dyDescent="0.2"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</row>
    <row r="81" spans="2:17" x14ac:dyDescent="0.2"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</row>
    <row r="82" spans="2:17" x14ac:dyDescent="0.2"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</row>
    <row r="83" spans="2:17" x14ac:dyDescent="0.2"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</row>
    <row r="84" spans="2:17" x14ac:dyDescent="0.2"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</row>
    <row r="85" spans="2:17" x14ac:dyDescent="0.2">
      <c r="B85" s="81"/>
      <c r="C85" s="81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</row>
    <row r="86" spans="2:17" x14ac:dyDescent="0.2">
      <c r="B86" s="81"/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</row>
    <row r="87" spans="2:17" x14ac:dyDescent="0.2">
      <c r="B87" s="81"/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</row>
    <row r="88" spans="2:17" x14ac:dyDescent="0.2"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</row>
    <row r="89" spans="2:17" x14ac:dyDescent="0.2">
      <c r="B89" s="81"/>
      <c r="C89" s="81"/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</row>
    <row r="90" spans="2:17" x14ac:dyDescent="0.2"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</row>
    <row r="91" spans="2:17" x14ac:dyDescent="0.2"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</row>
    <row r="92" spans="2:17" x14ac:dyDescent="0.2"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</row>
    <row r="93" spans="2:17" x14ac:dyDescent="0.2"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</row>
    <row r="94" spans="2:17" x14ac:dyDescent="0.2"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</row>
    <row r="95" spans="2:17" x14ac:dyDescent="0.2"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</row>
    <row r="96" spans="2:17" x14ac:dyDescent="0.2"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</row>
    <row r="97" spans="2:17" x14ac:dyDescent="0.2"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</row>
    <row r="98" spans="2:17" x14ac:dyDescent="0.2"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</row>
    <row r="99" spans="2:17" x14ac:dyDescent="0.2"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</row>
    <row r="100" spans="2:17" x14ac:dyDescent="0.2">
      <c r="B100" s="81"/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</row>
    <row r="101" spans="2:17" x14ac:dyDescent="0.2"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</row>
    <row r="102" spans="2:17" x14ac:dyDescent="0.2"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</row>
    <row r="103" spans="2:17" x14ac:dyDescent="0.2"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</row>
    <row r="104" spans="2:17" x14ac:dyDescent="0.2">
      <c r="B104" s="81"/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</row>
    <row r="105" spans="2:17" x14ac:dyDescent="0.2">
      <c r="B105" s="81"/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</row>
    <row r="106" spans="2:17" x14ac:dyDescent="0.2">
      <c r="B106" s="81"/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</row>
    <row r="107" spans="2:17" x14ac:dyDescent="0.2">
      <c r="B107" s="81"/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</row>
    <row r="108" spans="2:17" x14ac:dyDescent="0.2">
      <c r="B108" s="81"/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</row>
    <row r="109" spans="2:17" x14ac:dyDescent="0.2">
      <c r="B109" s="81"/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</row>
    <row r="110" spans="2:17" x14ac:dyDescent="0.2">
      <c r="B110" s="81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</row>
    <row r="111" spans="2:17" x14ac:dyDescent="0.2">
      <c r="B111" s="81"/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</row>
    <row r="112" spans="2:17" x14ac:dyDescent="0.2">
      <c r="B112" s="81"/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</row>
    <row r="113" spans="2:17" x14ac:dyDescent="0.2">
      <c r="B113" s="81"/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</row>
    <row r="114" spans="2:17" x14ac:dyDescent="0.2">
      <c r="B114" s="81"/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</row>
    <row r="115" spans="2:17" x14ac:dyDescent="0.2"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</row>
    <row r="116" spans="2:17" x14ac:dyDescent="0.2"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</row>
    <row r="117" spans="2:17" x14ac:dyDescent="0.2"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</row>
    <row r="118" spans="2:17" x14ac:dyDescent="0.2"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</row>
    <row r="119" spans="2:17" x14ac:dyDescent="0.2"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</row>
    <row r="120" spans="2:17" x14ac:dyDescent="0.2"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</row>
    <row r="121" spans="2:17" x14ac:dyDescent="0.2">
      <c r="B121" s="81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</row>
    <row r="122" spans="2:17" x14ac:dyDescent="0.2">
      <c r="B122" s="81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</row>
    <row r="123" spans="2:17" x14ac:dyDescent="0.2"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</row>
    <row r="124" spans="2:17" x14ac:dyDescent="0.2">
      <c r="B124" s="81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</row>
    <row r="125" spans="2:17" x14ac:dyDescent="0.2"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</row>
    <row r="126" spans="2:17" x14ac:dyDescent="0.2">
      <c r="B126" s="81"/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</row>
    <row r="127" spans="2:17" x14ac:dyDescent="0.2">
      <c r="B127" s="81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</row>
    <row r="128" spans="2:17" x14ac:dyDescent="0.2">
      <c r="B128" s="81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</row>
    <row r="129" spans="2:17" x14ac:dyDescent="0.2"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</row>
    <row r="130" spans="2:17" x14ac:dyDescent="0.2"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</row>
    <row r="131" spans="2:17" x14ac:dyDescent="0.2"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</row>
    <row r="132" spans="2:17" x14ac:dyDescent="0.2"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</row>
    <row r="133" spans="2:17" x14ac:dyDescent="0.2"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</row>
    <row r="134" spans="2:17" x14ac:dyDescent="0.2"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</row>
    <row r="135" spans="2:17" x14ac:dyDescent="0.2"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</row>
    <row r="136" spans="2:17" x14ac:dyDescent="0.2"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</row>
    <row r="137" spans="2:17" x14ac:dyDescent="0.2">
      <c r="B137" s="8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</row>
    <row r="138" spans="2:17" x14ac:dyDescent="0.2">
      <c r="B138" s="81"/>
      <c r="C138" s="81"/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</row>
    <row r="139" spans="2:17" x14ac:dyDescent="0.2">
      <c r="B139" s="81"/>
      <c r="C139" s="81"/>
      <c r="D139" s="81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</row>
    <row r="140" spans="2:17" x14ac:dyDescent="0.2">
      <c r="B140" s="81"/>
      <c r="C140" s="81"/>
      <c r="D140" s="81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</row>
    <row r="141" spans="2:17" x14ac:dyDescent="0.2">
      <c r="B141" s="81"/>
      <c r="C141" s="81"/>
      <c r="D141" s="81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</row>
    <row r="142" spans="2:17" x14ac:dyDescent="0.2">
      <c r="B142" s="81"/>
      <c r="C142" s="81"/>
      <c r="D142" s="81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1"/>
      <c r="P142" s="81"/>
      <c r="Q142" s="81"/>
    </row>
    <row r="143" spans="2:17" x14ac:dyDescent="0.2">
      <c r="B143" s="81"/>
      <c r="C143" s="81"/>
      <c r="D143" s="81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1"/>
      <c r="P143" s="81"/>
      <c r="Q143" s="81"/>
    </row>
    <row r="144" spans="2:17" x14ac:dyDescent="0.2">
      <c r="B144" s="81"/>
      <c r="C144" s="81"/>
      <c r="D144" s="81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1"/>
      <c r="P144" s="81"/>
      <c r="Q144" s="81"/>
    </row>
    <row r="145" spans="2:17" x14ac:dyDescent="0.2">
      <c r="B145" s="81"/>
      <c r="C145" s="81"/>
      <c r="D145" s="81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1"/>
      <c r="P145" s="81"/>
      <c r="Q145" s="81"/>
    </row>
    <row r="146" spans="2:17" x14ac:dyDescent="0.2">
      <c r="B146" s="81"/>
      <c r="C146" s="81"/>
      <c r="D146" s="81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81"/>
      <c r="Q146" s="81"/>
    </row>
    <row r="147" spans="2:17" x14ac:dyDescent="0.2">
      <c r="B147" s="81"/>
      <c r="C147" s="81"/>
      <c r="D147" s="81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/>
    </row>
    <row r="148" spans="2:17" x14ac:dyDescent="0.2">
      <c r="B148" s="81"/>
      <c r="C148" s="81"/>
      <c r="D148" s="81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  <c r="Q148" s="81"/>
    </row>
    <row r="149" spans="2:17" x14ac:dyDescent="0.2">
      <c r="B149" s="81"/>
      <c r="C149" s="81"/>
      <c r="D149" s="81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1"/>
      <c r="P149" s="81"/>
      <c r="Q149" s="81"/>
    </row>
    <row r="150" spans="2:17" x14ac:dyDescent="0.2">
      <c r="B150" s="81"/>
      <c r="C150" s="81"/>
      <c r="D150" s="81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1"/>
      <c r="P150" s="81"/>
      <c r="Q150" s="81"/>
    </row>
    <row r="151" spans="2:17" x14ac:dyDescent="0.2">
      <c r="B151" s="81"/>
      <c r="C151" s="81"/>
      <c r="D151" s="81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81"/>
      <c r="Q151" s="81"/>
    </row>
    <row r="152" spans="2:17" x14ac:dyDescent="0.2">
      <c r="B152" s="81"/>
      <c r="C152" s="81"/>
      <c r="D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  <c r="Q152" s="81"/>
    </row>
    <row r="153" spans="2:17" x14ac:dyDescent="0.2">
      <c r="B153" s="81"/>
      <c r="C153" s="81"/>
      <c r="D153" s="81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81"/>
    </row>
    <row r="154" spans="2:17" x14ac:dyDescent="0.2">
      <c r="B154" s="81"/>
      <c r="C154" s="81"/>
      <c r="D154" s="81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1"/>
      <c r="P154" s="81"/>
      <c r="Q154" s="81"/>
    </row>
    <row r="155" spans="2:17" x14ac:dyDescent="0.2">
      <c r="B155" s="81"/>
      <c r="C155" s="81"/>
      <c r="D155" s="81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81"/>
      <c r="Q155" s="81"/>
    </row>
    <row r="156" spans="2:17" x14ac:dyDescent="0.2">
      <c r="B156" s="81"/>
      <c r="C156" s="81"/>
      <c r="D156" s="81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81"/>
      <c r="Q156" s="81"/>
    </row>
    <row r="157" spans="2:17" x14ac:dyDescent="0.2">
      <c r="B157" s="81"/>
      <c r="C157" s="81"/>
      <c r="D157" s="81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81"/>
      <c r="Q157" s="81"/>
    </row>
    <row r="158" spans="2:17" x14ac:dyDescent="0.2">
      <c r="B158" s="81"/>
      <c r="C158" s="81"/>
      <c r="D158" s="81"/>
      <c r="E158" s="81"/>
      <c r="F158" s="81"/>
      <c r="G158" s="81"/>
      <c r="H158" s="81"/>
      <c r="I158" s="81"/>
      <c r="J158" s="81"/>
      <c r="K158" s="81"/>
      <c r="L158" s="81"/>
      <c r="M158" s="81"/>
      <c r="N158" s="81"/>
      <c r="O158" s="81"/>
      <c r="P158" s="81"/>
      <c r="Q158" s="81"/>
    </row>
    <row r="159" spans="2:17" x14ac:dyDescent="0.2">
      <c r="B159" s="81"/>
      <c r="C159" s="81"/>
      <c r="D159" s="81"/>
      <c r="E159" s="81"/>
      <c r="F159" s="81"/>
      <c r="G159" s="81"/>
      <c r="H159" s="81"/>
      <c r="I159" s="81"/>
      <c r="J159" s="81"/>
      <c r="K159" s="81"/>
      <c r="L159" s="81"/>
      <c r="M159" s="81"/>
      <c r="N159" s="81"/>
      <c r="O159" s="81"/>
      <c r="P159" s="81"/>
      <c r="Q159" s="81"/>
    </row>
    <row r="160" spans="2:17" x14ac:dyDescent="0.2">
      <c r="B160" s="81"/>
      <c r="C160" s="81"/>
      <c r="D160" s="81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  <c r="Q160" s="81"/>
    </row>
    <row r="161" spans="2:17" x14ac:dyDescent="0.2">
      <c r="B161" s="81"/>
      <c r="C161" s="81"/>
      <c r="D161" s="81"/>
      <c r="E161" s="81"/>
      <c r="F161" s="81"/>
      <c r="G161" s="81"/>
      <c r="H161" s="81"/>
      <c r="I161" s="81"/>
      <c r="J161" s="81"/>
      <c r="K161" s="81"/>
      <c r="L161" s="81"/>
      <c r="M161" s="81"/>
      <c r="N161" s="81"/>
      <c r="O161" s="81"/>
      <c r="P161" s="81"/>
      <c r="Q161" s="81"/>
    </row>
    <row r="162" spans="2:17" x14ac:dyDescent="0.2">
      <c r="B162" s="81"/>
      <c r="C162" s="81"/>
      <c r="D162" s="81"/>
      <c r="E162" s="81"/>
      <c r="F162" s="81"/>
      <c r="G162" s="81"/>
      <c r="H162" s="81"/>
      <c r="I162" s="81"/>
      <c r="J162" s="81"/>
      <c r="K162" s="81"/>
      <c r="L162" s="81"/>
      <c r="M162" s="81"/>
      <c r="N162" s="81"/>
      <c r="O162" s="81"/>
      <c r="P162" s="81"/>
      <c r="Q162" s="81"/>
    </row>
    <row r="163" spans="2:17" x14ac:dyDescent="0.2">
      <c r="B163" s="81"/>
      <c r="C163" s="81"/>
      <c r="D163" s="81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81"/>
      <c r="Q163" s="81"/>
    </row>
    <row r="164" spans="2:17" x14ac:dyDescent="0.2">
      <c r="B164" s="81"/>
      <c r="C164" s="81"/>
      <c r="D164" s="81"/>
      <c r="E164" s="81"/>
      <c r="F164" s="81"/>
      <c r="G164" s="81"/>
      <c r="H164" s="81"/>
      <c r="I164" s="81"/>
      <c r="J164" s="81"/>
      <c r="K164" s="81"/>
      <c r="L164" s="81"/>
      <c r="M164" s="81"/>
      <c r="N164" s="81"/>
      <c r="O164" s="81"/>
      <c r="P164" s="81"/>
      <c r="Q164" s="81"/>
    </row>
    <row r="165" spans="2:17" x14ac:dyDescent="0.2">
      <c r="B165" s="81"/>
      <c r="C165" s="81"/>
      <c r="D165" s="81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  <c r="Q165" s="81"/>
    </row>
    <row r="166" spans="2:17" x14ac:dyDescent="0.2">
      <c r="B166" s="81"/>
      <c r="C166" s="81"/>
      <c r="D166" s="81"/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81"/>
      <c r="Q166" s="81"/>
    </row>
    <row r="167" spans="2:17" x14ac:dyDescent="0.2">
      <c r="B167" s="81"/>
      <c r="C167" s="81"/>
      <c r="D167" s="81"/>
      <c r="E167" s="81"/>
      <c r="F167" s="81"/>
      <c r="G167" s="81"/>
      <c r="H167" s="81"/>
      <c r="I167" s="81"/>
      <c r="J167" s="81"/>
      <c r="K167" s="81"/>
      <c r="L167" s="81"/>
      <c r="M167" s="81"/>
      <c r="N167" s="81"/>
      <c r="O167" s="81"/>
      <c r="P167" s="81"/>
      <c r="Q167" s="81"/>
    </row>
    <row r="168" spans="2:17" x14ac:dyDescent="0.2">
      <c r="B168" s="81"/>
      <c r="C168" s="81"/>
      <c r="D168" s="81"/>
      <c r="E168" s="81"/>
      <c r="F168" s="81"/>
      <c r="G168" s="81"/>
      <c r="H168" s="81"/>
      <c r="I168" s="81"/>
      <c r="J168" s="81"/>
      <c r="K168" s="81"/>
      <c r="L168" s="81"/>
      <c r="M168" s="81"/>
      <c r="N168" s="81"/>
      <c r="O168" s="81"/>
      <c r="P168" s="81"/>
      <c r="Q168" s="81"/>
    </row>
    <row r="169" spans="2:17" x14ac:dyDescent="0.2">
      <c r="B169" s="81"/>
      <c r="C169" s="81"/>
      <c r="D169" s="81"/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81"/>
      <c r="Q169" s="81"/>
    </row>
    <row r="170" spans="2:17" x14ac:dyDescent="0.2">
      <c r="B170" s="81"/>
      <c r="C170" s="81"/>
      <c r="D170" s="81"/>
      <c r="E170" s="81"/>
      <c r="F170" s="81"/>
      <c r="G170" s="81"/>
      <c r="H170" s="81"/>
      <c r="I170" s="81"/>
      <c r="J170" s="81"/>
      <c r="K170" s="81"/>
      <c r="L170" s="81"/>
      <c r="M170" s="81"/>
      <c r="N170" s="81"/>
      <c r="O170" s="81"/>
      <c r="P170" s="81"/>
      <c r="Q170" s="81"/>
    </row>
    <row r="171" spans="2:17" x14ac:dyDescent="0.2">
      <c r="B171" s="81"/>
      <c r="C171" s="81"/>
      <c r="D171" s="81"/>
      <c r="E171" s="81"/>
      <c r="F171" s="81"/>
      <c r="G171" s="81"/>
      <c r="H171" s="81"/>
      <c r="I171" s="81"/>
      <c r="J171" s="81"/>
      <c r="K171" s="81"/>
      <c r="L171" s="81"/>
      <c r="M171" s="81"/>
      <c r="N171" s="81"/>
      <c r="O171" s="81"/>
      <c r="P171" s="81"/>
      <c r="Q171" s="81"/>
    </row>
    <row r="172" spans="2:17" x14ac:dyDescent="0.2">
      <c r="B172" s="81"/>
      <c r="C172" s="81"/>
      <c r="D172" s="81"/>
      <c r="E172" s="81"/>
      <c r="F172" s="81"/>
      <c r="G172" s="81"/>
      <c r="H172" s="81"/>
      <c r="I172" s="81"/>
      <c r="J172" s="81"/>
      <c r="K172" s="81"/>
      <c r="L172" s="81"/>
      <c r="M172" s="81"/>
      <c r="N172" s="81"/>
      <c r="O172" s="81"/>
      <c r="P172" s="81"/>
      <c r="Q172" s="81"/>
    </row>
    <row r="173" spans="2:17" x14ac:dyDescent="0.2">
      <c r="B173" s="81"/>
      <c r="C173" s="81"/>
      <c r="D173" s="81"/>
      <c r="E173" s="81"/>
      <c r="F173" s="81"/>
      <c r="G173" s="81"/>
      <c r="H173" s="81"/>
      <c r="I173" s="81"/>
      <c r="J173" s="81"/>
      <c r="K173" s="81"/>
      <c r="L173" s="81"/>
      <c r="M173" s="81"/>
      <c r="N173" s="81"/>
      <c r="O173" s="81"/>
      <c r="P173" s="81"/>
      <c r="Q173" s="81"/>
    </row>
    <row r="174" spans="2:17" x14ac:dyDescent="0.2">
      <c r="B174" s="81"/>
      <c r="C174" s="81"/>
      <c r="D174" s="81"/>
      <c r="E174" s="81"/>
      <c r="F174" s="81"/>
      <c r="G174" s="81"/>
      <c r="H174" s="81"/>
      <c r="I174" s="81"/>
      <c r="J174" s="81"/>
      <c r="K174" s="81"/>
      <c r="L174" s="81"/>
      <c r="M174" s="81"/>
      <c r="N174" s="81"/>
      <c r="O174" s="81"/>
      <c r="P174" s="81"/>
      <c r="Q174" s="81"/>
    </row>
    <row r="175" spans="2:17" x14ac:dyDescent="0.2">
      <c r="B175" s="81"/>
      <c r="C175" s="81"/>
      <c r="D175" s="81"/>
      <c r="E175" s="81"/>
      <c r="F175" s="81"/>
      <c r="G175" s="81"/>
      <c r="H175" s="81"/>
      <c r="I175" s="81"/>
      <c r="J175" s="81"/>
      <c r="K175" s="81"/>
      <c r="L175" s="81"/>
      <c r="M175" s="81"/>
      <c r="N175" s="81"/>
      <c r="O175" s="81"/>
      <c r="P175" s="81"/>
      <c r="Q175" s="81"/>
    </row>
    <row r="176" spans="2:17" x14ac:dyDescent="0.2">
      <c r="B176" s="81"/>
      <c r="C176" s="81"/>
      <c r="D176" s="81"/>
      <c r="E176" s="81"/>
      <c r="F176" s="81"/>
      <c r="G176" s="81"/>
      <c r="H176" s="81"/>
      <c r="I176" s="81"/>
      <c r="J176" s="81"/>
      <c r="K176" s="81"/>
      <c r="L176" s="81"/>
      <c r="M176" s="81"/>
      <c r="N176" s="81"/>
      <c r="O176" s="81"/>
      <c r="P176" s="81"/>
      <c r="Q176" s="81"/>
    </row>
    <row r="177" spans="2:17" x14ac:dyDescent="0.2">
      <c r="B177" s="81"/>
      <c r="C177" s="81"/>
      <c r="D177" s="81"/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81"/>
      <c r="Q177" s="81"/>
    </row>
    <row r="178" spans="2:17" x14ac:dyDescent="0.2">
      <c r="B178" s="81"/>
      <c r="C178" s="81"/>
      <c r="D178" s="81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81"/>
      <c r="Q178" s="81"/>
    </row>
    <row r="179" spans="2:17" x14ac:dyDescent="0.2">
      <c r="B179" s="81"/>
      <c r="C179" s="81"/>
      <c r="D179" s="81"/>
      <c r="E179" s="81"/>
      <c r="F179" s="81"/>
      <c r="G179" s="81"/>
      <c r="H179" s="81"/>
      <c r="I179" s="81"/>
      <c r="J179" s="81"/>
      <c r="K179" s="81"/>
      <c r="L179" s="81"/>
      <c r="M179" s="81"/>
      <c r="N179" s="81"/>
      <c r="O179" s="81"/>
      <c r="P179" s="81"/>
      <c r="Q179" s="81"/>
    </row>
    <row r="180" spans="2:17" x14ac:dyDescent="0.2">
      <c r="B180" s="81"/>
      <c r="C180" s="81"/>
      <c r="D180" s="81"/>
      <c r="E180" s="81"/>
      <c r="F180" s="81"/>
      <c r="G180" s="81"/>
      <c r="H180" s="81"/>
      <c r="I180" s="81"/>
      <c r="J180" s="81"/>
      <c r="K180" s="81"/>
      <c r="L180" s="81"/>
      <c r="M180" s="81"/>
      <c r="N180" s="81"/>
      <c r="O180" s="81"/>
      <c r="P180" s="81"/>
      <c r="Q180" s="81"/>
    </row>
    <row r="181" spans="2:17" x14ac:dyDescent="0.2">
      <c r="B181" s="81"/>
      <c r="C181" s="81"/>
      <c r="D181" s="81"/>
      <c r="E181" s="81"/>
      <c r="F181" s="81"/>
      <c r="G181" s="81"/>
      <c r="H181" s="81"/>
      <c r="I181" s="81"/>
      <c r="J181" s="81"/>
      <c r="K181" s="81"/>
      <c r="L181" s="81"/>
      <c r="M181" s="81"/>
      <c r="N181" s="81"/>
      <c r="O181" s="81"/>
      <c r="P181" s="81"/>
      <c r="Q181" s="81"/>
    </row>
    <row r="182" spans="2:17" x14ac:dyDescent="0.2">
      <c r="B182" s="81"/>
      <c r="C182" s="81"/>
      <c r="D182" s="81"/>
      <c r="E182" s="81"/>
      <c r="F182" s="81"/>
      <c r="G182" s="81"/>
      <c r="H182" s="81"/>
      <c r="I182" s="81"/>
      <c r="J182" s="81"/>
      <c r="K182" s="81"/>
      <c r="L182" s="81"/>
      <c r="M182" s="81"/>
      <c r="N182" s="81"/>
      <c r="O182" s="81"/>
      <c r="P182" s="81"/>
      <c r="Q182" s="81"/>
    </row>
    <row r="183" spans="2:17" x14ac:dyDescent="0.2">
      <c r="B183" s="81"/>
      <c r="C183" s="81"/>
      <c r="D183" s="81"/>
      <c r="E183" s="81"/>
      <c r="F183" s="81"/>
      <c r="G183" s="81"/>
      <c r="H183" s="81"/>
      <c r="I183" s="81"/>
      <c r="J183" s="81"/>
      <c r="K183" s="81"/>
      <c r="L183" s="81"/>
      <c r="M183" s="81"/>
      <c r="N183" s="81"/>
      <c r="O183" s="81"/>
      <c r="P183" s="81"/>
      <c r="Q183" s="81"/>
    </row>
    <row r="184" spans="2:17" x14ac:dyDescent="0.2">
      <c r="B184" s="81"/>
      <c r="C184" s="81"/>
      <c r="D184" s="81"/>
      <c r="E184" s="81"/>
      <c r="F184" s="81"/>
      <c r="G184" s="81"/>
      <c r="H184" s="81"/>
      <c r="I184" s="81"/>
      <c r="J184" s="81"/>
      <c r="K184" s="81"/>
      <c r="L184" s="81"/>
      <c r="M184" s="81"/>
      <c r="N184" s="81"/>
      <c r="O184" s="81"/>
      <c r="P184" s="81"/>
      <c r="Q184" s="81"/>
    </row>
    <row r="185" spans="2:17" x14ac:dyDescent="0.2">
      <c r="B185" s="81"/>
      <c r="C185" s="81"/>
      <c r="D185" s="81"/>
      <c r="E185" s="81"/>
      <c r="F185" s="81"/>
      <c r="G185" s="81"/>
      <c r="H185" s="81"/>
      <c r="I185" s="81"/>
      <c r="J185" s="81"/>
      <c r="K185" s="81"/>
      <c r="L185" s="81"/>
      <c r="M185" s="81"/>
      <c r="N185" s="81"/>
      <c r="O185" s="81"/>
      <c r="P185" s="81"/>
      <c r="Q185" s="81"/>
    </row>
    <row r="186" spans="2:17" x14ac:dyDescent="0.2">
      <c r="B186" s="81"/>
      <c r="C186" s="81"/>
      <c r="D186" s="81"/>
      <c r="E186" s="81"/>
      <c r="F186" s="81"/>
      <c r="G186" s="81"/>
      <c r="H186" s="81"/>
      <c r="I186" s="81"/>
      <c r="J186" s="81"/>
      <c r="K186" s="81"/>
      <c r="L186" s="81"/>
      <c r="M186" s="81"/>
      <c r="N186" s="81"/>
      <c r="O186" s="81"/>
      <c r="P186" s="81"/>
      <c r="Q186" s="81"/>
    </row>
    <row r="187" spans="2:17" x14ac:dyDescent="0.2">
      <c r="B187" s="81"/>
      <c r="C187" s="81"/>
      <c r="D187" s="81"/>
      <c r="E187" s="81"/>
      <c r="F187" s="81"/>
      <c r="G187" s="81"/>
      <c r="H187" s="81"/>
      <c r="I187" s="81"/>
      <c r="J187" s="81"/>
      <c r="K187" s="81"/>
      <c r="L187" s="81"/>
      <c r="M187" s="81"/>
      <c r="N187" s="81"/>
      <c r="O187" s="81"/>
      <c r="P187" s="81"/>
      <c r="Q187" s="81"/>
    </row>
    <row r="188" spans="2:17" x14ac:dyDescent="0.2">
      <c r="B188" s="81"/>
      <c r="C188" s="81"/>
      <c r="D188" s="81"/>
      <c r="E188" s="81"/>
      <c r="F188" s="81"/>
      <c r="G188" s="81"/>
      <c r="H188" s="81"/>
      <c r="I188" s="81"/>
      <c r="J188" s="81"/>
      <c r="K188" s="81"/>
      <c r="L188" s="81"/>
      <c r="M188" s="81"/>
      <c r="N188" s="81"/>
      <c r="O188" s="81"/>
      <c r="P188" s="81"/>
      <c r="Q188" s="81"/>
    </row>
    <row r="189" spans="2:17" x14ac:dyDescent="0.2">
      <c r="B189" s="81"/>
      <c r="C189" s="81"/>
      <c r="D189" s="81"/>
      <c r="E189" s="81"/>
      <c r="F189" s="81"/>
      <c r="G189" s="81"/>
      <c r="H189" s="81"/>
      <c r="I189" s="81"/>
      <c r="J189" s="81"/>
      <c r="K189" s="81"/>
      <c r="L189" s="81"/>
      <c r="M189" s="81"/>
      <c r="N189" s="81"/>
      <c r="O189" s="81"/>
      <c r="P189" s="81"/>
      <c r="Q189" s="81"/>
    </row>
    <row r="190" spans="2:17" x14ac:dyDescent="0.2">
      <c r="B190" s="81"/>
      <c r="C190" s="81"/>
      <c r="D190" s="81"/>
      <c r="E190" s="81"/>
      <c r="F190" s="81"/>
      <c r="G190" s="81"/>
      <c r="H190" s="81"/>
      <c r="I190" s="81"/>
      <c r="J190" s="81"/>
      <c r="K190" s="81"/>
      <c r="L190" s="81"/>
      <c r="M190" s="81"/>
      <c r="N190" s="81"/>
      <c r="O190" s="81"/>
      <c r="P190" s="81"/>
      <c r="Q190" s="81"/>
    </row>
    <row r="191" spans="2:17" x14ac:dyDescent="0.2">
      <c r="B191" s="81"/>
      <c r="C191" s="81"/>
      <c r="D191" s="81"/>
      <c r="E191" s="81"/>
      <c r="F191" s="81"/>
      <c r="G191" s="81"/>
      <c r="H191" s="81"/>
      <c r="I191" s="81"/>
      <c r="J191" s="81"/>
      <c r="K191" s="81"/>
      <c r="L191" s="81"/>
      <c r="M191" s="81"/>
      <c r="N191" s="81"/>
      <c r="O191" s="81"/>
      <c r="P191" s="81"/>
      <c r="Q191" s="81"/>
    </row>
    <row r="192" spans="2:17" x14ac:dyDescent="0.2">
      <c r="B192" s="81"/>
      <c r="C192" s="81"/>
      <c r="D192" s="81"/>
      <c r="E192" s="81"/>
      <c r="F192" s="81"/>
      <c r="G192" s="81"/>
      <c r="H192" s="81"/>
      <c r="I192" s="81"/>
      <c r="J192" s="81"/>
      <c r="K192" s="81"/>
      <c r="L192" s="81"/>
      <c r="M192" s="81"/>
      <c r="N192" s="81"/>
      <c r="O192" s="81"/>
      <c r="P192" s="81"/>
      <c r="Q192" s="81"/>
    </row>
    <row r="193" spans="2:17" x14ac:dyDescent="0.2">
      <c r="B193" s="81"/>
      <c r="C193" s="81"/>
      <c r="D193" s="81"/>
      <c r="E193" s="81"/>
      <c r="F193" s="81"/>
      <c r="G193" s="81"/>
      <c r="H193" s="81"/>
      <c r="I193" s="81"/>
      <c r="J193" s="81"/>
      <c r="K193" s="81"/>
      <c r="L193" s="81"/>
      <c r="M193" s="81"/>
      <c r="N193" s="81"/>
      <c r="O193" s="81"/>
      <c r="P193" s="81"/>
      <c r="Q193" s="81"/>
    </row>
    <row r="194" spans="2:17" x14ac:dyDescent="0.2">
      <c r="B194" s="81"/>
      <c r="C194" s="81"/>
      <c r="D194" s="81"/>
      <c r="E194" s="81"/>
      <c r="F194" s="81"/>
      <c r="G194" s="81"/>
      <c r="H194" s="81"/>
      <c r="I194" s="81"/>
      <c r="J194" s="81"/>
      <c r="K194" s="81"/>
      <c r="L194" s="81"/>
      <c r="M194" s="81"/>
      <c r="N194" s="81"/>
      <c r="O194" s="81"/>
      <c r="P194" s="81"/>
      <c r="Q194" s="81"/>
    </row>
    <row r="195" spans="2:17" x14ac:dyDescent="0.2">
      <c r="B195" s="81"/>
      <c r="C195" s="81"/>
      <c r="D195" s="81"/>
      <c r="E195" s="81"/>
      <c r="F195" s="81"/>
      <c r="G195" s="81"/>
      <c r="H195" s="81"/>
      <c r="I195" s="81"/>
      <c r="J195" s="81"/>
      <c r="K195" s="81"/>
      <c r="L195" s="81"/>
      <c r="M195" s="81"/>
      <c r="N195" s="81"/>
      <c r="O195" s="81"/>
      <c r="P195" s="81"/>
      <c r="Q195" s="81"/>
    </row>
    <row r="196" spans="2:17" x14ac:dyDescent="0.2">
      <c r="B196" s="81"/>
      <c r="C196" s="81"/>
      <c r="D196" s="81"/>
      <c r="E196" s="81"/>
      <c r="F196" s="81"/>
      <c r="G196" s="81"/>
      <c r="H196" s="81"/>
      <c r="I196" s="81"/>
      <c r="J196" s="81"/>
      <c r="K196" s="81"/>
      <c r="L196" s="81"/>
      <c r="M196" s="81"/>
      <c r="N196" s="81"/>
      <c r="O196" s="81"/>
      <c r="P196" s="81"/>
      <c r="Q196" s="81"/>
    </row>
    <row r="197" spans="2:17" x14ac:dyDescent="0.2">
      <c r="B197" s="81"/>
      <c r="C197" s="81"/>
      <c r="D197" s="81"/>
      <c r="E197" s="81"/>
      <c r="F197" s="81"/>
      <c r="G197" s="81"/>
      <c r="H197" s="81"/>
      <c r="I197" s="81"/>
      <c r="J197" s="81"/>
      <c r="K197" s="81"/>
      <c r="L197" s="81"/>
      <c r="M197" s="81"/>
      <c r="N197" s="81"/>
      <c r="O197" s="81"/>
      <c r="P197" s="81"/>
      <c r="Q197" s="81"/>
    </row>
    <row r="198" spans="2:17" x14ac:dyDescent="0.2">
      <c r="B198" s="81"/>
      <c r="C198" s="81"/>
      <c r="D198" s="81"/>
      <c r="E198" s="81"/>
      <c r="F198" s="81"/>
      <c r="G198" s="81"/>
      <c r="H198" s="81"/>
      <c r="I198" s="81"/>
      <c r="J198" s="81"/>
      <c r="K198" s="81"/>
      <c r="L198" s="81"/>
      <c r="M198" s="81"/>
      <c r="N198" s="81"/>
      <c r="O198" s="81"/>
      <c r="P198" s="81"/>
      <c r="Q198" s="81"/>
    </row>
    <row r="199" spans="2:17" x14ac:dyDescent="0.2">
      <c r="B199" s="81"/>
      <c r="C199" s="81"/>
      <c r="D199" s="81"/>
      <c r="E199" s="81"/>
      <c r="F199" s="81"/>
      <c r="G199" s="81"/>
      <c r="H199" s="81"/>
      <c r="I199" s="81"/>
      <c r="J199" s="81"/>
      <c r="K199" s="81"/>
      <c r="L199" s="81"/>
      <c r="M199" s="81"/>
      <c r="N199" s="81"/>
      <c r="O199" s="81"/>
      <c r="P199" s="81"/>
      <c r="Q199" s="81"/>
    </row>
    <row r="200" spans="2:17" x14ac:dyDescent="0.2">
      <c r="B200" s="81"/>
      <c r="C200" s="81"/>
      <c r="D200" s="81"/>
      <c r="E200" s="81"/>
      <c r="F200" s="81"/>
      <c r="G200" s="81"/>
      <c r="H200" s="81"/>
      <c r="I200" s="81"/>
      <c r="J200" s="81"/>
      <c r="K200" s="81"/>
      <c r="L200" s="81"/>
      <c r="M200" s="81"/>
      <c r="N200" s="81"/>
      <c r="O200" s="81"/>
      <c r="P200" s="81"/>
      <c r="Q200" s="81"/>
    </row>
    <row r="201" spans="2:17" x14ac:dyDescent="0.2">
      <c r="B201" s="81"/>
      <c r="C201" s="81"/>
      <c r="D201" s="81"/>
      <c r="E201" s="81"/>
      <c r="F201" s="81"/>
      <c r="G201" s="81"/>
      <c r="H201" s="81"/>
      <c r="I201" s="81"/>
      <c r="J201" s="81"/>
      <c r="K201" s="81"/>
      <c r="L201" s="81"/>
      <c r="M201" s="81"/>
      <c r="N201" s="81"/>
      <c r="O201" s="81"/>
      <c r="P201" s="81"/>
      <c r="Q201" s="81"/>
    </row>
    <row r="202" spans="2:17" x14ac:dyDescent="0.2">
      <c r="B202" s="81"/>
      <c r="C202" s="81"/>
      <c r="D202" s="81"/>
      <c r="E202" s="81"/>
      <c r="F202" s="81"/>
      <c r="G202" s="81"/>
      <c r="H202" s="81"/>
      <c r="I202" s="81"/>
      <c r="J202" s="81"/>
      <c r="K202" s="81"/>
      <c r="L202" s="81"/>
      <c r="M202" s="81"/>
      <c r="N202" s="81"/>
      <c r="O202" s="81"/>
      <c r="P202" s="81"/>
      <c r="Q202" s="81"/>
    </row>
    <row r="203" spans="2:17" x14ac:dyDescent="0.2">
      <c r="B203" s="81"/>
      <c r="C203" s="81"/>
      <c r="D203" s="81"/>
      <c r="E203" s="81"/>
      <c r="F203" s="81"/>
      <c r="G203" s="81"/>
      <c r="H203" s="81"/>
      <c r="I203" s="81"/>
      <c r="J203" s="81"/>
      <c r="K203" s="81"/>
      <c r="L203" s="81"/>
      <c r="M203" s="81"/>
      <c r="N203" s="81"/>
      <c r="O203" s="81"/>
      <c r="P203" s="81"/>
      <c r="Q203" s="81"/>
    </row>
    <row r="204" spans="2:17" x14ac:dyDescent="0.2">
      <c r="B204" s="81"/>
      <c r="C204" s="81"/>
      <c r="D204" s="81"/>
      <c r="E204" s="81"/>
      <c r="F204" s="81"/>
      <c r="G204" s="81"/>
      <c r="H204" s="81"/>
      <c r="I204" s="81"/>
      <c r="J204" s="81"/>
      <c r="K204" s="81"/>
      <c r="L204" s="81"/>
      <c r="M204" s="81"/>
      <c r="N204" s="81"/>
      <c r="O204" s="81"/>
      <c r="P204" s="81"/>
      <c r="Q204" s="81"/>
    </row>
    <row r="205" spans="2:17" x14ac:dyDescent="0.2">
      <c r="B205" s="81"/>
      <c r="C205" s="81"/>
      <c r="D205" s="81"/>
      <c r="E205" s="81"/>
      <c r="F205" s="81"/>
      <c r="G205" s="81"/>
      <c r="H205" s="81"/>
      <c r="I205" s="81"/>
      <c r="J205" s="81"/>
      <c r="K205" s="81"/>
      <c r="L205" s="81"/>
      <c r="M205" s="81"/>
      <c r="N205" s="81"/>
      <c r="O205" s="81"/>
      <c r="P205" s="81"/>
      <c r="Q205" s="81"/>
    </row>
    <row r="206" spans="2:17" x14ac:dyDescent="0.2">
      <c r="B206" s="81"/>
      <c r="C206" s="81"/>
      <c r="D206" s="81"/>
      <c r="E206" s="81"/>
      <c r="F206" s="81"/>
      <c r="G206" s="81"/>
      <c r="H206" s="81"/>
      <c r="I206" s="81"/>
      <c r="J206" s="81"/>
      <c r="K206" s="81"/>
      <c r="L206" s="81"/>
      <c r="M206" s="81"/>
      <c r="N206" s="81"/>
      <c r="O206" s="81"/>
      <c r="P206" s="81"/>
      <c r="Q206" s="81"/>
    </row>
    <row r="207" spans="2:17" x14ac:dyDescent="0.2">
      <c r="B207" s="81"/>
      <c r="C207" s="81"/>
      <c r="D207" s="81"/>
      <c r="E207" s="81"/>
      <c r="F207" s="81"/>
      <c r="G207" s="81"/>
      <c r="H207" s="81"/>
      <c r="I207" s="81"/>
      <c r="J207" s="81"/>
      <c r="K207" s="81"/>
      <c r="L207" s="81"/>
      <c r="M207" s="81"/>
      <c r="N207" s="81"/>
      <c r="O207" s="81"/>
      <c r="P207" s="81"/>
      <c r="Q207" s="81"/>
    </row>
    <row r="208" spans="2:17" x14ac:dyDescent="0.2">
      <c r="B208" s="81"/>
      <c r="C208" s="81"/>
      <c r="D208" s="81"/>
      <c r="E208" s="81"/>
      <c r="F208" s="81"/>
      <c r="G208" s="81"/>
      <c r="H208" s="81"/>
      <c r="I208" s="81"/>
      <c r="J208" s="81"/>
      <c r="K208" s="81"/>
      <c r="L208" s="81"/>
      <c r="M208" s="81"/>
      <c r="N208" s="81"/>
      <c r="O208" s="81"/>
      <c r="P208" s="81"/>
      <c r="Q208" s="81"/>
    </row>
    <row r="209" spans="2:17" x14ac:dyDescent="0.2">
      <c r="B209" s="81"/>
      <c r="C209" s="81"/>
      <c r="D209" s="81"/>
      <c r="E209" s="81"/>
      <c r="F209" s="81"/>
      <c r="G209" s="81"/>
      <c r="H209" s="81"/>
      <c r="I209" s="81"/>
      <c r="J209" s="81"/>
      <c r="K209" s="81"/>
      <c r="L209" s="81"/>
      <c r="M209" s="81"/>
      <c r="N209" s="81"/>
      <c r="O209" s="81"/>
      <c r="P209" s="81"/>
      <c r="Q209" s="81"/>
    </row>
    <row r="210" spans="2:17" x14ac:dyDescent="0.2">
      <c r="B210" s="81"/>
      <c r="C210" s="81"/>
      <c r="D210" s="81"/>
      <c r="E210" s="81"/>
      <c r="F210" s="81"/>
      <c r="G210" s="81"/>
      <c r="H210" s="81"/>
      <c r="I210" s="81"/>
      <c r="J210" s="81"/>
      <c r="K210" s="81"/>
      <c r="L210" s="81"/>
      <c r="M210" s="81"/>
      <c r="N210" s="81"/>
      <c r="O210" s="81"/>
      <c r="P210" s="81"/>
      <c r="Q210" s="81"/>
    </row>
    <row r="211" spans="2:17" x14ac:dyDescent="0.2">
      <c r="B211" s="81"/>
      <c r="C211" s="81"/>
      <c r="D211" s="81"/>
      <c r="E211" s="81"/>
      <c r="F211" s="81"/>
      <c r="G211" s="81"/>
      <c r="H211" s="81"/>
      <c r="I211" s="81"/>
      <c r="J211" s="81"/>
      <c r="K211" s="81"/>
      <c r="L211" s="81"/>
      <c r="M211" s="81"/>
      <c r="N211" s="81"/>
      <c r="O211" s="81"/>
      <c r="P211" s="81"/>
      <c r="Q211" s="81"/>
    </row>
    <row r="212" spans="2:17" x14ac:dyDescent="0.2">
      <c r="B212" s="81"/>
      <c r="C212" s="81"/>
      <c r="D212" s="81"/>
      <c r="E212" s="81"/>
      <c r="F212" s="81"/>
      <c r="G212" s="81"/>
      <c r="H212" s="81"/>
      <c r="I212" s="81"/>
      <c r="J212" s="81"/>
      <c r="K212" s="81"/>
      <c r="L212" s="81"/>
      <c r="M212" s="81"/>
      <c r="N212" s="81"/>
      <c r="O212" s="81"/>
      <c r="P212" s="81"/>
      <c r="Q212" s="81"/>
    </row>
    <row r="213" spans="2:17" x14ac:dyDescent="0.2">
      <c r="B213" s="81"/>
      <c r="C213" s="81"/>
      <c r="D213" s="81"/>
      <c r="E213" s="81"/>
      <c r="F213" s="81"/>
      <c r="G213" s="81"/>
      <c r="H213" s="81"/>
      <c r="I213" s="81"/>
      <c r="J213" s="81"/>
      <c r="K213" s="81"/>
      <c r="L213" s="81"/>
      <c r="M213" s="81"/>
      <c r="N213" s="81"/>
      <c r="O213" s="81"/>
      <c r="P213" s="81"/>
      <c r="Q213" s="81"/>
    </row>
    <row r="214" spans="2:17" x14ac:dyDescent="0.2">
      <c r="B214" s="81"/>
      <c r="C214" s="81"/>
      <c r="D214" s="81"/>
      <c r="E214" s="81"/>
      <c r="F214" s="81"/>
      <c r="G214" s="81"/>
      <c r="H214" s="81"/>
      <c r="I214" s="81"/>
      <c r="J214" s="81"/>
      <c r="K214" s="81"/>
      <c r="L214" s="81"/>
      <c r="M214" s="81"/>
      <c r="N214" s="81"/>
      <c r="O214" s="81"/>
      <c r="P214" s="81"/>
      <c r="Q214" s="81"/>
    </row>
    <row r="215" spans="2:17" x14ac:dyDescent="0.2">
      <c r="B215" s="81"/>
      <c r="C215" s="81"/>
      <c r="D215" s="81"/>
      <c r="E215" s="81"/>
      <c r="F215" s="81"/>
      <c r="G215" s="81"/>
      <c r="H215" s="81"/>
      <c r="I215" s="81"/>
      <c r="J215" s="81"/>
      <c r="K215" s="81"/>
      <c r="L215" s="81"/>
      <c r="M215" s="81"/>
      <c r="N215" s="81"/>
      <c r="O215" s="81"/>
      <c r="P215" s="81"/>
      <c r="Q215" s="81"/>
    </row>
    <row r="216" spans="2:17" x14ac:dyDescent="0.2">
      <c r="B216" s="81"/>
      <c r="C216" s="81"/>
      <c r="D216" s="81"/>
      <c r="E216" s="81"/>
      <c r="F216" s="81"/>
      <c r="G216" s="81"/>
      <c r="H216" s="81"/>
      <c r="I216" s="81"/>
      <c r="J216" s="81"/>
      <c r="K216" s="81"/>
      <c r="L216" s="81"/>
      <c r="M216" s="81"/>
      <c r="N216" s="81"/>
      <c r="O216" s="81"/>
      <c r="P216" s="81"/>
      <c r="Q216" s="81"/>
    </row>
    <row r="217" spans="2:17" x14ac:dyDescent="0.2">
      <c r="B217" s="81"/>
      <c r="C217" s="81"/>
      <c r="D217" s="81"/>
      <c r="E217" s="81"/>
      <c r="F217" s="81"/>
      <c r="G217" s="81"/>
      <c r="H217" s="81"/>
      <c r="I217" s="81"/>
      <c r="J217" s="81"/>
      <c r="K217" s="81"/>
      <c r="L217" s="81"/>
      <c r="M217" s="81"/>
      <c r="N217" s="81"/>
      <c r="O217" s="81"/>
      <c r="P217" s="81"/>
      <c r="Q217" s="81"/>
    </row>
    <row r="218" spans="2:17" x14ac:dyDescent="0.2">
      <c r="B218" s="81"/>
      <c r="C218" s="81"/>
      <c r="D218" s="81"/>
      <c r="E218" s="81"/>
      <c r="F218" s="81"/>
      <c r="G218" s="81"/>
      <c r="H218" s="81"/>
      <c r="I218" s="81"/>
      <c r="J218" s="81"/>
      <c r="K218" s="81"/>
      <c r="L218" s="81"/>
      <c r="M218" s="81"/>
      <c r="N218" s="81"/>
      <c r="O218" s="81"/>
      <c r="P218" s="81"/>
      <c r="Q218" s="81"/>
    </row>
    <row r="219" spans="2:17" x14ac:dyDescent="0.2">
      <c r="B219" s="81"/>
      <c r="C219" s="81"/>
      <c r="D219" s="81"/>
      <c r="E219" s="81"/>
      <c r="F219" s="81"/>
      <c r="G219" s="81"/>
      <c r="H219" s="81"/>
      <c r="I219" s="81"/>
      <c r="J219" s="81"/>
      <c r="K219" s="81"/>
      <c r="L219" s="81"/>
      <c r="M219" s="81"/>
      <c r="N219" s="81"/>
      <c r="O219" s="81"/>
      <c r="P219" s="81"/>
      <c r="Q219" s="81"/>
    </row>
    <row r="220" spans="2:17" x14ac:dyDescent="0.2">
      <c r="B220" s="81"/>
      <c r="C220" s="81"/>
      <c r="D220" s="81"/>
      <c r="E220" s="81"/>
      <c r="F220" s="81"/>
      <c r="G220" s="81"/>
      <c r="H220" s="81"/>
      <c r="I220" s="81"/>
      <c r="J220" s="81"/>
      <c r="K220" s="81"/>
      <c r="L220" s="81"/>
      <c r="M220" s="81"/>
      <c r="N220" s="81"/>
      <c r="O220" s="81"/>
      <c r="P220" s="81"/>
      <c r="Q220" s="81"/>
    </row>
    <row r="221" spans="2:17" x14ac:dyDescent="0.2">
      <c r="B221" s="81"/>
      <c r="C221" s="81"/>
      <c r="D221" s="81"/>
      <c r="E221" s="81"/>
      <c r="F221" s="81"/>
      <c r="G221" s="81"/>
      <c r="H221" s="81"/>
      <c r="I221" s="81"/>
      <c r="J221" s="81"/>
      <c r="K221" s="81"/>
      <c r="L221" s="81"/>
      <c r="M221" s="81"/>
      <c r="N221" s="81"/>
      <c r="O221" s="81"/>
      <c r="P221" s="81"/>
      <c r="Q221" s="81"/>
    </row>
    <row r="222" spans="2:17" x14ac:dyDescent="0.2">
      <c r="B222" s="81"/>
      <c r="C222" s="81"/>
      <c r="D222" s="81"/>
      <c r="E222" s="81"/>
      <c r="F222" s="81"/>
      <c r="G222" s="81"/>
      <c r="H222" s="81"/>
      <c r="I222" s="81"/>
      <c r="J222" s="81"/>
      <c r="K222" s="81"/>
      <c r="L222" s="81"/>
      <c r="M222" s="81"/>
      <c r="N222" s="81"/>
      <c r="O222" s="81"/>
      <c r="P222" s="81"/>
      <c r="Q222" s="81"/>
    </row>
    <row r="223" spans="2:17" x14ac:dyDescent="0.2">
      <c r="B223" s="81"/>
      <c r="C223" s="81"/>
      <c r="D223" s="81"/>
      <c r="E223" s="81"/>
      <c r="F223" s="81"/>
      <c r="G223" s="81"/>
      <c r="H223" s="81"/>
      <c r="I223" s="81"/>
      <c r="J223" s="81"/>
      <c r="K223" s="81"/>
      <c r="L223" s="81"/>
      <c r="M223" s="81"/>
      <c r="N223" s="81"/>
      <c r="O223" s="81"/>
      <c r="P223" s="81"/>
      <c r="Q223" s="81"/>
    </row>
    <row r="224" spans="2:17" x14ac:dyDescent="0.2">
      <c r="B224" s="81"/>
      <c r="C224" s="81"/>
      <c r="D224" s="81"/>
      <c r="E224" s="81"/>
      <c r="F224" s="81"/>
      <c r="G224" s="81"/>
      <c r="H224" s="81"/>
      <c r="I224" s="81"/>
      <c r="J224" s="81"/>
      <c r="K224" s="81"/>
      <c r="L224" s="81"/>
      <c r="M224" s="81"/>
      <c r="N224" s="81"/>
      <c r="O224" s="81"/>
      <c r="P224" s="81"/>
      <c r="Q224" s="81"/>
    </row>
    <row r="225" spans="2:17" x14ac:dyDescent="0.2">
      <c r="B225" s="81"/>
      <c r="C225" s="81"/>
      <c r="D225" s="81"/>
      <c r="E225" s="81"/>
      <c r="F225" s="81"/>
      <c r="G225" s="81"/>
      <c r="H225" s="81"/>
      <c r="I225" s="81"/>
      <c r="J225" s="81"/>
      <c r="K225" s="81"/>
      <c r="L225" s="81"/>
      <c r="M225" s="81"/>
      <c r="N225" s="81"/>
      <c r="O225" s="81"/>
      <c r="P225" s="81"/>
      <c r="Q225" s="81"/>
    </row>
    <row r="226" spans="2:17" x14ac:dyDescent="0.2">
      <c r="B226" s="81"/>
      <c r="C226" s="81"/>
      <c r="D226" s="81"/>
      <c r="E226" s="81"/>
      <c r="F226" s="81"/>
      <c r="G226" s="81"/>
      <c r="H226" s="81"/>
      <c r="I226" s="81"/>
      <c r="J226" s="81"/>
      <c r="K226" s="81"/>
      <c r="L226" s="81"/>
      <c r="M226" s="81"/>
      <c r="N226" s="81"/>
      <c r="O226" s="81"/>
      <c r="P226" s="81"/>
      <c r="Q226" s="81"/>
    </row>
    <row r="227" spans="2:17" x14ac:dyDescent="0.2">
      <c r="B227" s="81"/>
      <c r="C227" s="81"/>
      <c r="D227" s="81"/>
      <c r="E227" s="81"/>
      <c r="F227" s="81"/>
      <c r="G227" s="81"/>
      <c r="H227" s="81"/>
      <c r="I227" s="81"/>
      <c r="J227" s="81"/>
      <c r="K227" s="81"/>
      <c r="L227" s="81"/>
      <c r="M227" s="81"/>
      <c r="N227" s="81"/>
      <c r="O227" s="81"/>
      <c r="P227" s="81"/>
      <c r="Q227" s="81"/>
    </row>
    <row r="228" spans="2:17" x14ac:dyDescent="0.2">
      <c r="B228" s="81"/>
      <c r="C228" s="81"/>
      <c r="D228" s="81"/>
      <c r="E228" s="81"/>
      <c r="F228" s="81"/>
      <c r="G228" s="81"/>
      <c r="H228" s="81"/>
      <c r="I228" s="81"/>
      <c r="J228" s="81"/>
      <c r="K228" s="81"/>
      <c r="L228" s="81"/>
      <c r="M228" s="81"/>
      <c r="N228" s="81"/>
      <c r="O228" s="81"/>
      <c r="P228" s="81"/>
      <c r="Q228" s="81"/>
    </row>
    <row r="229" spans="2:17" x14ac:dyDescent="0.2">
      <c r="B229" s="81"/>
      <c r="C229" s="81"/>
      <c r="D229" s="81"/>
      <c r="E229" s="81"/>
      <c r="F229" s="81"/>
      <c r="G229" s="81"/>
      <c r="H229" s="81"/>
      <c r="I229" s="81"/>
      <c r="J229" s="81"/>
      <c r="K229" s="81"/>
      <c r="L229" s="81"/>
      <c r="M229" s="81"/>
      <c r="N229" s="81"/>
      <c r="O229" s="81"/>
      <c r="P229" s="81"/>
      <c r="Q229" s="81"/>
    </row>
    <row r="230" spans="2:17" x14ac:dyDescent="0.2">
      <c r="B230" s="81"/>
      <c r="C230" s="81"/>
      <c r="D230" s="81"/>
      <c r="E230" s="81"/>
      <c r="F230" s="81"/>
      <c r="G230" s="81"/>
      <c r="H230" s="81"/>
      <c r="I230" s="81"/>
      <c r="J230" s="81"/>
      <c r="K230" s="81"/>
      <c r="L230" s="81"/>
      <c r="M230" s="81"/>
      <c r="N230" s="81"/>
      <c r="O230" s="81"/>
      <c r="P230" s="81"/>
      <c r="Q230" s="81"/>
    </row>
    <row r="231" spans="2:17" x14ac:dyDescent="0.2">
      <c r="B231" s="81"/>
      <c r="C231" s="81"/>
      <c r="D231" s="81"/>
      <c r="E231" s="81"/>
      <c r="F231" s="81"/>
      <c r="G231" s="81"/>
      <c r="H231" s="81"/>
      <c r="I231" s="81"/>
      <c r="J231" s="81"/>
      <c r="K231" s="81"/>
      <c r="L231" s="81"/>
      <c r="M231" s="81"/>
      <c r="N231" s="81"/>
      <c r="O231" s="81"/>
      <c r="P231" s="81"/>
      <c r="Q231" s="81"/>
    </row>
    <row r="232" spans="2:17" x14ac:dyDescent="0.2">
      <c r="B232" s="81"/>
      <c r="C232" s="81"/>
      <c r="D232" s="81"/>
      <c r="E232" s="81"/>
      <c r="F232" s="81"/>
      <c r="G232" s="81"/>
      <c r="H232" s="81"/>
      <c r="I232" s="81"/>
      <c r="J232" s="81"/>
      <c r="K232" s="81"/>
      <c r="L232" s="81"/>
      <c r="M232" s="81"/>
      <c r="N232" s="81"/>
      <c r="O232" s="81"/>
      <c r="P232" s="81"/>
      <c r="Q232" s="81"/>
    </row>
    <row r="233" spans="2:17" x14ac:dyDescent="0.2">
      <c r="B233" s="81"/>
      <c r="C233" s="81"/>
      <c r="D233" s="81"/>
      <c r="E233" s="81"/>
      <c r="F233" s="81"/>
      <c r="G233" s="81"/>
      <c r="H233" s="81"/>
      <c r="I233" s="81"/>
      <c r="J233" s="81"/>
      <c r="K233" s="81"/>
      <c r="L233" s="81"/>
      <c r="M233" s="81"/>
      <c r="N233" s="81"/>
      <c r="O233" s="81"/>
      <c r="P233" s="81"/>
      <c r="Q233" s="81"/>
    </row>
    <row r="234" spans="2:17" x14ac:dyDescent="0.2">
      <c r="B234" s="81"/>
      <c r="C234" s="81"/>
      <c r="D234" s="81"/>
      <c r="E234" s="81"/>
      <c r="F234" s="81"/>
      <c r="G234" s="81"/>
      <c r="H234" s="81"/>
      <c r="I234" s="81"/>
      <c r="J234" s="81"/>
      <c r="K234" s="81"/>
      <c r="L234" s="81"/>
      <c r="M234" s="81"/>
      <c r="N234" s="81"/>
      <c r="O234" s="81"/>
      <c r="P234" s="81"/>
      <c r="Q234" s="81"/>
    </row>
    <row r="235" spans="2:17" x14ac:dyDescent="0.2">
      <c r="B235" s="81"/>
      <c r="C235" s="81"/>
      <c r="D235" s="81"/>
      <c r="E235" s="81"/>
      <c r="F235" s="81"/>
      <c r="G235" s="81"/>
      <c r="H235" s="81"/>
      <c r="I235" s="81"/>
      <c r="J235" s="81"/>
      <c r="K235" s="81"/>
      <c r="L235" s="81"/>
      <c r="M235" s="81"/>
      <c r="N235" s="81"/>
      <c r="O235" s="81"/>
      <c r="P235" s="81"/>
      <c r="Q235" s="81"/>
    </row>
    <row r="236" spans="2:17" x14ac:dyDescent="0.2">
      <c r="B236" s="81"/>
      <c r="C236" s="81"/>
      <c r="D236" s="81"/>
      <c r="E236" s="81"/>
      <c r="F236" s="81"/>
      <c r="G236" s="81"/>
      <c r="H236" s="81"/>
      <c r="I236" s="81"/>
      <c r="J236" s="81"/>
      <c r="K236" s="81"/>
      <c r="L236" s="81"/>
      <c r="M236" s="81"/>
      <c r="N236" s="81"/>
      <c r="O236" s="81"/>
      <c r="P236" s="81"/>
      <c r="Q236" s="81"/>
    </row>
    <row r="237" spans="2:17" x14ac:dyDescent="0.2">
      <c r="B237" s="81"/>
      <c r="C237" s="81"/>
      <c r="D237" s="81"/>
      <c r="E237" s="81"/>
      <c r="F237" s="81"/>
      <c r="G237" s="81"/>
      <c r="H237" s="81"/>
      <c r="I237" s="81"/>
      <c r="J237" s="81"/>
      <c r="K237" s="81"/>
      <c r="L237" s="81"/>
      <c r="M237" s="81"/>
      <c r="N237" s="81"/>
      <c r="O237" s="81"/>
      <c r="P237" s="81"/>
      <c r="Q237" s="81"/>
    </row>
    <row r="238" spans="2:17" x14ac:dyDescent="0.2">
      <c r="B238" s="81"/>
      <c r="C238" s="81"/>
      <c r="D238" s="81"/>
      <c r="E238" s="81"/>
      <c r="F238" s="81"/>
      <c r="G238" s="81"/>
      <c r="H238" s="81"/>
      <c r="I238" s="81"/>
      <c r="J238" s="81"/>
      <c r="K238" s="81"/>
      <c r="L238" s="81"/>
      <c r="M238" s="81"/>
      <c r="N238" s="81"/>
      <c r="O238" s="81"/>
      <c r="P238" s="81"/>
      <c r="Q238" s="81"/>
    </row>
    <row r="239" spans="2:17" x14ac:dyDescent="0.2">
      <c r="B239" s="81"/>
      <c r="C239" s="81"/>
      <c r="D239" s="81"/>
      <c r="E239" s="81"/>
      <c r="F239" s="81"/>
      <c r="G239" s="81"/>
      <c r="H239" s="81"/>
      <c r="I239" s="81"/>
      <c r="J239" s="81"/>
      <c r="K239" s="81"/>
      <c r="L239" s="81"/>
      <c r="M239" s="81"/>
      <c r="N239" s="81"/>
      <c r="O239" s="81"/>
      <c r="P239" s="81"/>
      <c r="Q239" s="81"/>
    </row>
    <row r="240" spans="2:17" x14ac:dyDescent="0.2">
      <c r="B240" s="81"/>
      <c r="C240" s="81"/>
      <c r="D240" s="81"/>
      <c r="E240" s="81"/>
      <c r="F240" s="81"/>
      <c r="G240" s="81"/>
      <c r="H240" s="81"/>
      <c r="I240" s="81"/>
      <c r="J240" s="81"/>
      <c r="K240" s="81"/>
      <c r="L240" s="81"/>
      <c r="M240" s="81"/>
      <c r="N240" s="81"/>
      <c r="O240" s="81"/>
      <c r="P240" s="81"/>
      <c r="Q240" s="81"/>
    </row>
    <row r="241" spans="2:17" x14ac:dyDescent="0.2">
      <c r="B241" s="81"/>
      <c r="C241" s="81"/>
      <c r="D241" s="81"/>
      <c r="E241" s="81"/>
      <c r="F241" s="81"/>
      <c r="G241" s="81"/>
      <c r="H241" s="81"/>
      <c r="I241" s="81"/>
      <c r="J241" s="81"/>
      <c r="K241" s="81"/>
      <c r="L241" s="81"/>
      <c r="M241" s="81"/>
      <c r="N241" s="81"/>
      <c r="O241" s="81"/>
      <c r="P241" s="81"/>
      <c r="Q241" s="81"/>
    </row>
    <row r="242" spans="2:17" x14ac:dyDescent="0.2">
      <c r="B242" s="81"/>
      <c r="C242" s="81"/>
      <c r="D242" s="81"/>
      <c r="E242" s="81"/>
      <c r="F242" s="81"/>
      <c r="G242" s="81"/>
      <c r="H242" s="81"/>
      <c r="I242" s="81"/>
      <c r="J242" s="81"/>
      <c r="K242" s="81"/>
      <c r="L242" s="81"/>
      <c r="M242" s="81"/>
      <c r="N242" s="81"/>
      <c r="O242" s="81"/>
      <c r="P242" s="81"/>
      <c r="Q242" s="81"/>
    </row>
    <row r="243" spans="2:17" x14ac:dyDescent="0.2">
      <c r="B243" s="81"/>
      <c r="C243" s="81"/>
      <c r="D243" s="81"/>
      <c r="E243" s="81"/>
      <c r="F243" s="81"/>
      <c r="G243" s="81"/>
      <c r="H243" s="81"/>
      <c r="I243" s="81"/>
      <c r="J243" s="81"/>
      <c r="K243" s="81"/>
      <c r="L243" s="81"/>
      <c r="M243" s="81"/>
      <c r="N243" s="81"/>
      <c r="O243" s="81"/>
      <c r="P243" s="81"/>
      <c r="Q243" s="81"/>
    </row>
    <row r="244" spans="2:17" x14ac:dyDescent="0.2">
      <c r="B244" s="81"/>
      <c r="C244" s="81"/>
      <c r="D244" s="81"/>
      <c r="E244" s="81"/>
      <c r="F244" s="81"/>
      <c r="G244" s="81"/>
      <c r="H244" s="81"/>
      <c r="I244" s="81"/>
      <c r="J244" s="81"/>
      <c r="K244" s="81"/>
      <c r="L244" s="81"/>
      <c r="M244" s="81"/>
      <c r="N244" s="81"/>
      <c r="O244" s="81"/>
      <c r="P244" s="81"/>
      <c r="Q244" s="81"/>
    </row>
    <row r="245" spans="2:17" x14ac:dyDescent="0.2">
      <c r="B245" s="81"/>
      <c r="C245" s="81"/>
      <c r="D245" s="81"/>
      <c r="E245" s="81"/>
      <c r="F245" s="81"/>
      <c r="G245" s="81"/>
      <c r="H245" s="81"/>
      <c r="I245" s="81"/>
      <c r="J245" s="81"/>
      <c r="K245" s="81"/>
      <c r="L245" s="81"/>
      <c r="M245" s="81"/>
      <c r="N245" s="81"/>
      <c r="O245" s="81"/>
      <c r="P245" s="81"/>
      <c r="Q245" s="81"/>
    </row>
    <row r="246" spans="2:17" x14ac:dyDescent="0.2">
      <c r="B246" s="81"/>
      <c r="C246" s="81"/>
      <c r="D246" s="81"/>
      <c r="E246" s="81"/>
      <c r="F246" s="81"/>
      <c r="G246" s="81"/>
      <c r="H246" s="81"/>
      <c r="I246" s="81"/>
      <c r="J246" s="81"/>
      <c r="K246" s="81"/>
      <c r="L246" s="81"/>
      <c r="M246" s="81"/>
      <c r="N246" s="81"/>
      <c r="O246" s="81"/>
      <c r="P246" s="81"/>
      <c r="Q246" s="81"/>
    </row>
    <row r="247" spans="2:17" x14ac:dyDescent="0.2">
      <c r="B247" s="81"/>
      <c r="C247" s="81"/>
      <c r="D247" s="81"/>
      <c r="E247" s="81"/>
      <c r="F247" s="81"/>
      <c r="G247" s="81"/>
      <c r="H247" s="81"/>
      <c r="I247" s="81"/>
      <c r="J247" s="81"/>
      <c r="K247" s="81"/>
      <c r="L247" s="81"/>
      <c r="M247" s="81"/>
      <c r="N247" s="81"/>
      <c r="O247" s="81"/>
      <c r="P247" s="81"/>
      <c r="Q247" s="81"/>
    </row>
    <row r="248" spans="2:17" x14ac:dyDescent="0.2">
      <c r="B248" s="81"/>
      <c r="C248" s="81"/>
      <c r="D248" s="81"/>
      <c r="E248" s="81"/>
      <c r="F248" s="81"/>
      <c r="G248" s="81"/>
      <c r="H248" s="81"/>
      <c r="I248" s="81"/>
      <c r="J248" s="81"/>
      <c r="K248" s="81"/>
      <c r="L248" s="81"/>
      <c r="M248" s="81"/>
      <c r="N248" s="81"/>
      <c r="O248" s="81"/>
      <c r="P248" s="81"/>
      <c r="Q248" s="81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tabColor indexed="48"/>
    <outlinePr applyStyles="1" summaryBelow="0"/>
    <pageSetUpPr fitToPage="1"/>
  </sheetPr>
  <dimension ref="A2:S245"/>
  <sheetViews>
    <sheetView workbookViewId="0">
      <selection activeCell="A6" sqref="A6:A11"/>
    </sheetView>
  </sheetViews>
  <sheetFormatPr defaultRowHeight="12.75" x14ac:dyDescent="0.2"/>
  <cols>
    <col min="1" max="1" width="66" style="92" bestFit="1" customWidth="1"/>
    <col min="2" max="2" width="18" style="208" customWidth="1"/>
    <col min="3" max="3" width="17.42578125" style="208" customWidth="1"/>
    <col min="4" max="4" width="11.42578125" style="8" bestFit="1" customWidth="1"/>
    <col min="5" max="16384" width="9.140625" style="92"/>
  </cols>
  <sheetData>
    <row r="2" spans="1:19" ht="18.75" x14ac:dyDescent="0.3">
      <c r="A2" s="4" t="s">
        <v>289</v>
      </c>
      <c r="B2" s="3"/>
      <c r="C2" s="3"/>
      <c r="D2" s="3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19" ht="18.75" x14ac:dyDescent="0.3">
      <c r="A3" s="2" t="s">
        <v>290</v>
      </c>
      <c r="B3" s="2"/>
      <c r="C3" s="2"/>
      <c r="D3" s="2"/>
    </row>
    <row r="4" spans="1:19" x14ac:dyDescent="0.2">
      <c r="B4" s="172"/>
      <c r="C4" s="172"/>
      <c r="D4" s="249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</row>
    <row r="5" spans="1:19" s="61" customFormat="1" x14ac:dyDescent="0.2">
      <c r="B5" s="150"/>
      <c r="C5" s="150"/>
      <c r="D5" s="61" t="s">
        <v>283</v>
      </c>
    </row>
    <row r="6" spans="1:19" s="53" customFormat="1" x14ac:dyDescent="0.2">
      <c r="A6" s="170"/>
      <c r="B6" s="135" t="s">
        <v>52</v>
      </c>
      <c r="C6" s="135" t="s">
        <v>67</v>
      </c>
      <c r="D6" s="148" t="s">
        <v>173</v>
      </c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19" s="160" customFormat="1" ht="15.75" x14ac:dyDescent="0.2">
      <c r="A7" s="268" t="s">
        <v>201</v>
      </c>
      <c r="B7" s="74">
        <f t="shared" ref="B7:D7" si="0">SUM(B8:B19)</f>
        <v>78.251692946719999</v>
      </c>
      <c r="C7" s="74">
        <f t="shared" si="0"/>
        <v>2171.9168198795201</v>
      </c>
      <c r="D7" s="176">
        <f t="shared" si="0"/>
        <v>1</v>
      </c>
    </row>
    <row r="8" spans="1:19" s="152" customFormat="1" x14ac:dyDescent="0.2">
      <c r="A8" s="37" t="s">
        <v>147</v>
      </c>
      <c r="B8" s="129">
        <v>9.0551179679300002</v>
      </c>
      <c r="C8" s="129">
        <v>251.32955313699</v>
      </c>
      <c r="D8" s="198">
        <v>0.115718</v>
      </c>
    </row>
    <row r="9" spans="1:19" s="152" customFormat="1" x14ac:dyDescent="0.2">
      <c r="A9" s="37" t="s">
        <v>291</v>
      </c>
      <c r="B9" s="129">
        <v>5.2304157460400003</v>
      </c>
      <c r="C9" s="129">
        <v>145.172935</v>
      </c>
      <c r="D9" s="198">
        <v>6.6840999999999998E-2</v>
      </c>
    </row>
    <row r="10" spans="1:19" s="152" customFormat="1" x14ac:dyDescent="0.2">
      <c r="A10" s="37" t="s">
        <v>292</v>
      </c>
      <c r="B10" s="129">
        <v>13.08980531227</v>
      </c>
      <c r="C10" s="129">
        <v>363.31441858983999</v>
      </c>
      <c r="D10" s="198">
        <v>0.16727800000000001</v>
      </c>
    </row>
    <row r="11" spans="1:19" x14ac:dyDescent="0.2">
      <c r="A11" s="220" t="s">
        <v>293</v>
      </c>
      <c r="B11" s="195">
        <v>50.87635392048</v>
      </c>
      <c r="C11" s="195">
        <v>1412.0999131526901</v>
      </c>
      <c r="D11" s="255">
        <v>0.65016300000000005</v>
      </c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</row>
    <row r="12" spans="1:19" x14ac:dyDescent="0.2">
      <c r="B12" s="172"/>
      <c r="C12" s="172"/>
      <c r="D12" s="249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</row>
    <row r="13" spans="1:19" x14ac:dyDescent="0.2">
      <c r="B13" s="172"/>
      <c r="C13" s="172"/>
      <c r="D13" s="249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</row>
    <row r="14" spans="1:19" x14ac:dyDescent="0.2">
      <c r="B14" s="172"/>
      <c r="C14" s="172"/>
      <c r="D14" s="249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</row>
    <row r="15" spans="1:19" x14ac:dyDescent="0.2">
      <c r="B15" s="172"/>
      <c r="C15" s="172"/>
      <c r="D15" s="249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</row>
    <row r="16" spans="1:19" x14ac:dyDescent="0.2">
      <c r="B16" s="172"/>
      <c r="C16" s="172"/>
      <c r="D16" s="249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</row>
    <row r="17" spans="2:17" x14ac:dyDescent="0.2">
      <c r="B17" s="172"/>
      <c r="C17" s="172"/>
      <c r="D17" s="249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</row>
    <row r="18" spans="2:17" x14ac:dyDescent="0.2">
      <c r="B18" s="172"/>
      <c r="C18" s="172"/>
      <c r="D18" s="249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</row>
    <row r="19" spans="2:17" x14ac:dyDescent="0.2">
      <c r="B19" s="172"/>
      <c r="C19" s="172"/>
      <c r="D19" s="249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</row>
    <row r="20" spans="2:17" x14ac:dyDescent="0.2">
      <c r="B20" s="172"/>
      <c r="C20" s="172"/>
      <c r="D20" s="249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</row>
    <row r="21" spans="2:17" x14ac:dyDescent="0.2">
      <c r="B21" s="172"/>
      <c r="C21" s="172"/>
      <c r="D21" s="249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</row>
    <row r="22" spans="2:17" x14ac:dyDescent="0.2">
      <c r="B22" s="172"/>
      <c r="C22" s="172"/>
      <c r="D22" s="249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</row>
    <row r="23" spans="2:17" x14ac:dyDescent="0.2">
      <c r="B23" s="172"/>
      <c r="C23" s="172"/>
      <c r="D23" s="249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</row>
    <row r="24" spans="2:17" x14ac:dyDescent="0.2">
      <c r="B24" s="172"/>
      <c r="C24" s="172"/>
      <c r="D24" s="249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</row>
    <row r="25" spans="2:17" x14ac:dyDescent="0.2">
      <c r="B25" s="172"/>
      <c r="C25" s="172"/>
      <c r="D25" s="249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</row>
    <row r="26" spans="2:17" x14ac:dyDescent="0.2">
      <c r="B26" s="172"/>
      <c r="C26" s="172"/>
      <c r="D26" s="249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</row>
    <row r="27" spans="2:17" x14ac:dyDescent="0.2">
      <c r="B27" s="172"/>
      <c r="C27" s="172"/>
      <c r="D27" s="249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</row>
    <row r="28" spans="2:17" x14ac:dyDescent="0.2">
      <c r="B28" s="172"/>
      <c r="C28" s="172"/>
      <c r="D28" s="249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</row>
    <row r="29" spans="2:17" x14ac:dyDescent="0.2">
      <c r="B29" s="172"/>
      <c r="C29" s="172"/>
      <c r="D29" s="249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</row>
    <row r="30" spans="2:17" x14ac:dyDescent="0.2">
      <c r="B30" s="172"/>
      <c r="C30" s="172"/>
      <c r="D30" s="249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</row>
    <row r="31" spans="2:17" x14ac:dyDescent="0.2">
      <c r="B31" s="172"/>
      <c r="C31" s="172"/>
      <c r="D31" s="249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</row>
    <row r="32" spans="2:17" x14ac:dyDescent="0.2">
      <c r="B32" s="172"/>
      <c r="C32" s="172"/>
      <c r="D32" s="249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</row>
    <row r="33" spans="2:17" x14ac:dyDescent="0.2">
      <c r="B33" s="172"/>
      <c r="C33" s="172"/>
      <c r="D33" s="249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</row>
    <row r="34" spans="2:17" x14ac:dyDescent="0.2">
      <c r="B34" s="172"/>
      <c r="C34" s="172"/>
      <c r="D34" s="249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</row>
    <row r="35" spans="2:17" x14ac:dyDescent="0.2">
      <c r="B35" s="172"/>
      <c r="C35" s="172"/>
      <c r="D35" s="249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</row>
    <row r="36" spans="2:17" x14ac:dyDescent="0.2">
      <c r="B36" s="172"/>
      <c r="C36" s="172"/>
      <c r="D36" s="249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</row>
    <row r="37" spans="2:17" x14ac:dyDescent="0.2">
      <c r="B37" s="172"/>
      <c r="C37" s="172"/>
      <c r="D37" s="249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</row>
    <row r="38" spans="2:17" x14ac:dyDescent="0.2">
      <c r="B38" s="172"/>
      <c r="C38" s="172"/>
      <c r="D38" s="249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</row>
    <row r="39" spans="2:17" x14ac:dyDescent="0.2">
      <c r="B39" s="172"/>
      <c r="C39" s="172"/>
      <c r="D39" s="249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</row>
    <row r="40" spans="2:17" x14ac:dyDescent="0.2">
      <c r="B40" s="172"/>
      <c r="C40" s="172"/>
      <c r="D40" s="249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</row>
    <row r="41" spans="2:17" x14ac:dyDescent="0.2">
      <c r="B41" s="172"/>
      <c r="C41" s="172"/>
      <c r="D41" s="249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</row>
    <row r="42" spans="2:17" x14ac:dyDescent="0.2">
      <c r="B42" s="172"/>
      <c r="C42" s="172"/>
      <c r="D42" s="249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</row>
    <row r="43" spans="2:17" x14ac:dyDescent="0.2">
      <c r="B43" s="172"/>
      <c r="C43" s="172"/>
      <c r="D43" s="249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</row>
    <row r="44" spans="2:17" x14ac:dyDescent="0.2">
      <c r="B44" s="172"/>
      <c r="C44" s="172"/>
      <c r="D44" s="249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</row>
    <row r="45" spans="2:17" x14ac:dyDescent="0.2">
      <c r="B45" s="172"/>
      <c r="C45" s="172"/>
      <c r="D45" s="249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</row>
    <row r="46" spans="2:17" x14ac:dyDescent="0.2">
      <c r="B46" s="172"/>
      <c r="C46" s="172"/>
      <c r="D46" s="249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</row>
    <row r="47" spans="2:17" x14ac:dyDescent="0.2">
      <c r="B47" s="172"/>
      <c r="C47" s="172"/>
      <c r="D47" s="249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</row>
    <row r="48" spans="2:17" x14ac:dyDescent="0.2">
      <c r="B48" s="172"/>
      <c r="C48" s="172"/>
      <c r="D48" s="249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</row>
    <row r="49" spans="2:17" x14ac:dyDescent="0.2">
      <c r="B49" s="172"/>
      <c r="C49" s="172"/>
      <c r="D49" s="249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</row>
    <row r="50" spans="2:17" x14ac:dyDescent="0.2">
      <c r="B50" s="172"/>
      <c r="C50" s="172"/>
      <c r="D50" s="249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</row>
    <row r="51" spans="2:17" x14ac:dyDescent="0.2">
      <c r="B51" s="172"/>
      <c r="C51" s="172"/>
      <c r="D51" s="249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</row>
    <row r="52" spans="2:17" x14ac:dyDescent="0.2">
      <c r="B52" s="172"/>
      <c r="C52" s="172"/>
      <c r="D52" s="249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</row>
    <row r="53" spans="2:17" x14ac:dyDescent="0.2">
      <c r="B53" s="172"/>
      <c r="C53" s="172"/>
      <c r="D53" s="249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</row>
    <row r="54" spans="2:17" x14ac:dyDescent="0.2">
      <c r="B54" s="172"/>
      <c r="C54" s="172"/>
      <c r="D54" s="249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</row>
    <row r="55" spans="2:17" x14ac:dyDescent="0.2">
      <c r="B55" s="172"/>
      <c r="C55" s="172"/>
      <c r="D55" s="249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</row>
    <row r="56" spans="2:17" x14ac:dyDescent="0.2">
      <c r="B56" s="172"/>
      <c r="C56" s="172"/>
      <c r="D56" s="249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</row>
    <row r="57" spans="2:17" x14ac:dyDescent="0.2">
      <c r="B57" s="172"/>
      <c r="C57" s="172"/>
      <c r="D57" s="249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</row>
    <row r="58" spans="2:17" x14ac:dyDescent="0.2">
      <c r="B58" s="172"/>
      <c r="C58" s="172"/>
      <c r="D58" s="249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</row>
    <row r="59" spans="2:17" x14ac:dyDescent="0.2">
      <c r="B59" s="172"/>
      <c r="C59" s="172"/>
      <c r="D59" s="249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</row>
    <row r="60" spans="2:17" x14ac:dyDescent="0.2">
      <c r="B60" s="172"/>
      <c r="C60" s="172"/>
      <c r="D60" s="249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</row>
    <row r="61" spans="2:17" x14ac:dyDescent="0.2">
      <c r="B61" s="172"/>
      <c r="C61" s="172"/>
      <c r="D61" s="249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</row>
    <row r="62" spans="2:17" x14ac:dyDescent="0.2">
      <c r="B62" s="172"/>
      <c r="C62" s="172"/>
      <c r="D62" s="249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</row>
    <row r="63" spans="2:17" x14ac:dyDescent="0.2">
      <c r="B63" s="172"/>
      <c r="C63" s="172"/>
      <c r="D63" s="249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</row>
    <row r="64" spans="2:17" x14ac:dyDescent="0.2">
      <c r="B64" s="172"/>
      <c r="C64" s="172"/>
      <c r="D64" s="249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</row>
    <row r="65" spans="2:17" x14ac:dyDescent="0.2">
      <c r="B65" s="172"/>
      <c r="C65" s="172"/>
      <c r="D65" s="249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</row>
    <row r="66" spans="2:17" x14ac:dyDescent="0.2">
      <c r="B66" s="172"/>
      <c r="C66" s="172"/>
      <c r="D66" s="249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</row>
    <row r="67" spans="2:17" x14ac:dyDescent="0.2">
      <c r="B67" s="172"/>
      <c r="C67" s="172"/>
      <c r="D67" s="249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</row>
    <row r="68" spans="2:17" x14ac:dyDescent="0.2">
      <c r="B68" s="172"/>
      <c r="C68" s="172"/>
      <c r="D68" s="249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</row>
    <row r="69" spans="2:17" x14ac:dyDescent="0.2">
      <c r="B69" s="172"/>
      <c r="C69" s="172"/>
      <c r="D69" s="249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</row>
    <row r="70" spans="2:17" x14ac:dyDescent="0.2">
      <c r="B70" s="172"/>
      <c r="C70" s="172"/>
      <c r="D70" s="249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</row>
    <row r="71" spans="2:17" x14ac:dyDescent="0.2">
      <c r="B71" s="172"/>
      <c r="C71" s="172"/>
      <c r="D71" s="249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</row>
    <row r="72" spans="2:17" x14ac:dyDescent="0.2">
      <c r="B72" s="172"/>
      <c r="C72" s="172"/>
      <c r="D72" s="249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</row>
    <row r="73" spans="2:17" x14ac:dyDescent="0.2">
      <c r="B73" s="172"/>
      <c r="C73" s="172"/>
      <c r="D73" s="249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</row>
    <row r="74" spans="2:17" x14ac:dyDescent="0.2">
      <c r="B74" s="172"/>
      <c r="C74" s="172"/>
      <c r="D74" s="249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</row>
    <row r="75" spans="2:17" x14ac:dyDescent="0.2">
      <c r="B75" s="172"/>
      <c r="C75" s="172"/>
      <c r="D75" s="249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</row>
    <row r="76" spans="2:17" x14ac:dyDescent="0.2">
      <c r="B76" s="172"/>
      <c r="C76" s="172"/>
      <c r="D76" s="249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</row>
    <row r="77" spans="2:17" x14ac:dyDescent="0.2">
      <c r="B77" s="172"/>
      <c r="C77" s="172"/>
      <c r="D77" s="249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</row>
    <row r="78" spans="2:17" x14ac:dyDescent="0.2">
      <c r="B78" s="172"/>
      <c r="C78" s="172"/>
      <c r="D78" s="249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</row>
    <row r="79" spans="2:17" x14ac:dyDescent="0.2">
      <c r="B79" s="172"/>
      <c r="C79" s="172"/>
      <c r="D79" s="249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</row>
    <row r="80" spans="2:17" x14ac:dyDescent="0.2">
      <c r="B80" s="172"/>
      <c r="C80" s="172"/>
      <c r="D80" s="249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</row>
    <row r="81" spans="2:17" x14ac:dyDescent="0.2">
      <c r="B81" s="172"/>
      <c r="C81" s="172"/>
      <c r="D81" s="249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</row>
    <row r="82" spans="2:17" x14ac:dyDescent="0.2">
      <c r="B82" s="172"/>
      <c r="C82" s="172"/>
      <c r="D82" s="249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</row>
    <row r="83" spans="2:17" x14ac:dyDescent="0.2">
      <c r="B83" s="172"/>
      <c r="C83" s="172"/>
      <c r="D83" s="249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</row>
    <row r="84" spans="2:17" x14ac:dyDescent="0.2">
      <c r="B84" s="172"/>
      <c r="C84" s="172"/>
      <c r="D84" s="249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</row>
    <row r="85" spans="2:17" x14ac:dyDescent="0.2">
      <c r="B85" s="172"/>
      <c r="C85" s="172"/>
      <c r="D85" s="249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</row>
    <row r="86" spans="2:17" x14ac:dyDescent="0.2">
      <c r="B86" s="172"/>
      <c r="C86" s="172"/>
      <c r="D86" s="249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</row>
    <row r="87" spans="2:17" x14ac:dyDescent="0.2">
      <c r="B87" s="172"/>
      <c r="C87" s="172"/>
      <c r="D87" s="249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</row>
    <row r="88" spans="2:17" x14ac:dyDescent="0.2">
      <c r="B88" s="172"/>
      <c r="C88" s="172"/>
      <c r="D88" s="249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</row>
    <row r="89" spans="2:17" x14ac:dyDescent="0.2">
      <c r="B89" s="172"/>
      <c r="C89" s="172"/>
      <c r="D89" s="249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</row>
    <row r="90" spans="2:17" x14ac:dyDescent="0.2">
      <c r="B90" s="172"/>
      <c r="C90" s="172"/>
      <c r="D90" s="249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</row>
    <row r="91" spans="2:17" x14ac:dyDescent="0.2">
      <c r="B91" s="172"/>
      <c r="C91" s="172"/>
      <c r="D91" s="249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</row>
    <row r="92" spans="2:17" x14ac:dyDescent="0.2">
      <c r="B92" s="172"/>
      <c r="C92" s="172"/>
      <c r="D92" s="249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</row>
    <row r="93" spans="2:17" x14ac:dyDescent="0.2">
      <c r="B93" s="172"/>
      <c r="C93" s="172"/>
      <c r="D93" s="249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</row>
    <row r="94" spans="2:17" x14ac:dyDescent="0.2">
      <c r="B94" s="172"/>
      <c r="C94" s="172"/>
      <c r="D94" s="249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</row>
    <row r="95" spans="2:17" x14ac:dyDescent="0.2">
      <c r="B95" s="172"/>
      <c r="C95" s="172"/>
      <c r="D95" s="249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</row>
    <row r="96" spans="2:17" x14ac:dyDescent="0.2">
      <c r="B96" s="172"/>
      <c r="C96" s="172"/>
      <c r="D96" s="249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</row>
    <row r="97" spans="2:17" x14ac:dyDescent="0.2">
      <c r="B97" s="172"/>
      <c r="C97" s="172"/>
      <c r="D97" s="249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</row>
    <row r="98" spans="2:17" x14ac:dyDescent="0.2">
      <c r="B98" s="172"/>
      <c r="C98" s="172"/>
      <c r="D98" s="249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</row>
    <row r="99" spans="2:17" x14ac:dyDescent="0.2">
      <c r="B99" s="172"/>
      <c r="C99" s="172"/>
      <c r="D99" s="249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</row>
    <row r="100" spans="2:17" x14ac:dyDescent="0.2">
      <c r="B100" s="172"/>
      <c r="C100" s="172"/>
      <c r="D100" s="249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</row>
    <row r="101" spans="2:17" x14ac:dyDescent="0.2">
      <c r="B101" s="172"/>
      <c r="C101" s="172"/>
      <c r="D101" s="249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</row>
    <row r="102" spans="2:17" x14ac:dyDescent="0.2">
      <c r="B102" s="172"/>
      <c r="C102" s="172"/>
      <c r="D102" s="249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</row>
    <row r="103" spans="2:17" x14ac:dyDescent="0.2">
      <c r="B103" s="172"/>
      <c r="C103" s="172"/>
      <c r="D103" s="249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</row>
    <row r="104" spans="2:17" x14ac:dyDescent="0.2">
      <c r="B104" s="172"/>
      <c r="C104" s="172"/>
      <c r="D104" s="249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</row>
    <row r="105" spans="2:17" x14ac:dyDescent="0.2">
      <c r="B105" s="172"/>
      <c r="C105" s="172"/>
      <c r="D105" s="249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</row>
    <row r="106" spans="2:17" x14ac:dyDescent="0.2">
      <c r="B106" s="172"/>
      <c r="C106" s="172"/>
      <c r="D106" s="249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</row>
    <row r="107" spans="2:17" x14ac:dyDescent="0.2">
      <c r="B107" s="172"/>
      <c r="C107" s="172"/>
      <c r="D107" s="249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</row>
    <row r="108" spans="2:17" x14ac:dyDescent="0.2">
      <c r="B108" s="172"/>
      <c r="C108" s="172"/>
      <c r="D108" s="249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</row>
    <row r="109" spans="2:17" x14ac:dyDescent="0.2">
      <c r="B109" s="172"/>
      <c r="C109" s="172"/>
      <c r="D109" s="249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</row>
    <row r="110" spans="2:17" x14ac:dyDescent="0.2">
      <c r="B110" s="172"/>
      <c r="C110" s="172"/>
      <c r="D110" s="249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</row>
    <row r="111" spans="2:17" x14ac:dyDescent="0.2">
      <c r="B111" s="172"/>
      <c r="C111" s="172"/>
      <c r="D111" s="249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</row>
    <row r="112" spans="2:17" x14ac:dyDescent="0.2">
      <c r="B112" s="172"/>
      <c r="C112" s="172"/>
      <c r="D112" s="249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</row>
    <row r="113" spans="2:17" x14ac:dyDescent="0.2">
      <c r="B113" s="172"/>
      <c r="C113" s="172"/>
      <c r="D113" s="249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</row>
    <row r="114" spans="2:17" x14ac:dyDescent="0.2">
      <c r="B114" s="172"/>
      <c r="C114" s="172"/>
      <c r="D114" s="249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</row>
    <row r="115" spans="2:17" x14ac:dyDescent="0.2">
      <c r="B115" s="172"/>
      <c r="C115" s="172"/>
      <c r="D115" s="249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</row>
    <row r="116" spans="2:17" x14ac:dyDescent="0.2">
      <c r="B116" s="172"/>
      <c r="C116" s="172"/>
      <c r="D116" s="249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</row>
    <row r="117" spans="2:17" x14ac:dyDescent="0.2">
      <c r="B117" s="172"/>
      <c r="C117" s="172"/>
      <c r="D117" s="249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</row>
    <row r="118" spans="2:17" x14ac:dyDescent="0.2">
      <c r="B118" s="172"/>
      <c r="C118" s="172"/>
      <c r="D118" s="249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</row>
    <row r="119" spans="2:17" x14ac:dyDescent="0.2">
      <c r="B119" s="172"/>
      <c r="C119" s="172"/>
      <c r="D119" s="249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</row>
    <row r="120" spans="2:17" x14ac:dyDescent="0.2">
      <c r="B120" s="172"/>
      <c r="C120" s="172"/>
      <c r="D120" s="249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</row>
    <row r="121" spans="2:17" x14ac:dyDescent="0.2">
      <c r="B121" s="172"/>
      <c r="C121" s="172"/>
      <c r="D121" s="249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</row>
    <row r="122" spans="2:17" x14ac:dyDescent="0.2">
      <c r="B122" s="172"/>
      <c r="C122" s="172"/>
      <c r="D122" s="249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</row>
    <row r="123" spans="2:17" x14ac:dyDescent="0.2">
      <c r="B123" s="172"/>
      <c r="C123" s="172"/>
      <c r="D123" s="249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</row>
    <row r="124" spans="2:17" x14ac:dyDescent="0.2">
      <c r="B124" s="172"/>
      <c r="C124" s="172"/>
      <c r="D124" s="249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</row>
    <row r="125" spans="2:17" x14ac:dyDescent="0.2">
      <c r="B125" s="172"/>
      <c r="C125" s="172"/>
      <c r="D125" s="249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</row>
    <row r="126" spans="2:17" x14ac:dyDescent="0.2">
      <c r="B126" s="172"/>
      <c r="C126" s="172"/>
      <c r="D126" s="249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</row>
    <row r="127" spans="2:17" x14ac:dyDescent="0.2">
      <c r="B127" s="172"/>
      <c r="C127" s="172"/>
      <c r="D127" s="249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</row>
    <row r="128" spans="2:17" x14ac:dyDescent="0.2">
      <c r="B128" s="172"/>
      <c r="C128" s="172"/>
      <c r="D128" s="249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</row>
    <row r="129" spans="2:17" x14ac:dyDescent="0.2">
      <c r="B129" s="172"/>
      <c r="C129" s="172"/>
      <c r="D129" s="249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</row>
    <row r="130" spans="2:17" x14ac:dyDescent="0.2">
      <c r="B130" s="172"/>
      <c r="C130" s="172"/>
      <c r="D130" s="249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</row>
    <row r="131" spans="2:17" x14ac:dyDescent="0.2">
      <c r="B131" s="172"/>
      <c r="C131" s="172"/>
      <c r="D131" s="249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</row>
    <row r="132" spans="2:17" x14ac:dyDescent="0.2">
      <c r="B132" s="172"/>
      <c r="C132" s="172"/>
      <c r="D132" s="249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</row>
    <row r="133" spans="2:17" x14ac:dyDescent="0.2">
      <c r="B133" s="172"/>
      <c r="C133" s="172"/>
      <c r="D133" s="249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</row>
    <row r="134" spans="2:17" x14ac:dyDescent="0.2">
      <c r="B134" s="172"/>
      <c r="C134" s="172"/>
      <c r="D134" s="249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</row>
    <row r="135" spans="2:17" x14ac:dyDescent="0.2">
      <c r="B135" s="172"/>
      <c r="C135" s="172"/>
      <c r="D135" s="249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</row>
    <row r="136" spans="2:17" x14ac:dyDescent="0.2">
      <c r="B136" s="172"/>
      <c r="C136" s="172"/>
      <c r="D136" s="249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</row>
    <row r="137" spans="2:17" x14ac:dyDescent="0.2">
      <c r="B137" s="172"/>
      <c r="C137" s="172"/>
      <c r="D137" s="249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</row>
    <row r="138" spans="2:17" x14ac:dyDescent="0.2">
      <c r="B138" s="172"/>
      <c r="C138" s="172"/>
      <c r="D138" s="249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</row>
    <row r="139" spans="2:17" x14ac:dyDescent="0.2">
      <c r="B139" s="172"/>
      <c r="C139" s="172"/>
      <c r="D139" s="249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</row>
    <row r="140" spans="2:17" x14ac:dyDescent="0.2">
      <c r="B140" s="172"/>
      <c r="C140" s="172"/>
      <c r="D140" s="249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</row>
    <row r="141" spans="2:17" x14ac:dyDescent="0.2">
      <c r="B141" s="172"/>
      <c r="C141" s="172"/>
      <c r="D141" s="249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</row>
    <row r="142" spans="2:17" x14ac:dyDescent="0.2">
      <c r="B142" s="172"/>
      <c r="C142" s="172"/>
      <c r="D142" s="249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1"/>
      <c r="P142" s="81"/>
      <c r="Q142" s="81"/>
    </row>
    <row r="143" spans="2:17" x14ac:dyDescent="0.2">
      <c r="B143" s="172"/>
      <c r="C143" s="172"/>
      <c r="D143" s="249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1"/>
      <c r="P143" s="81"/>
      <c r="Q143" s="81"/>
    </row>
    <row r="144" spans="2:17" x14ac:dyDescent="0.2">
      <c r="B144" s="172"/>
      <c r="C144" s="172"/>
      <c r="D144" s="249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1"/>
      <c r="P144" s="81"/>
      <c r="Q144" s="81"/>
    </row>
    <row r="145" spans="2:17" x14ac:dyDescent="0.2">
      <c r="B145" s="172"/>
      <c r="C145" s="172"/>
      <c r="D145" s="249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1"/>
      <c r="P145" s="81"/>
      <c r="Q145" s="81"/>
    </row>
    <row r="146" spans="2:17" x14ac:dyDescent="0.2">
      <c r="B146" s="172"/>
      <c r="C146" s="172"/>
      <c r="D146" s="249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81"/>
      <c r="Q146" s="81"/>
    </row>
    <row r="147" spans="2:17" x14ac:dyDescent="0.2">
      <c r="B147" s="172"/>
      <c r="C147" s="172"/>
      <c r="D147" s="249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/>
    </row>
    <row r="148" spans="2:17" x14ac:dyDescent="0.2">
      <c r="B148" s="172"/>
      <c r="C148" s="172"/>
      <c r="D148" s="249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  <c r="Q148" s="81"/>
    </row>
    <row r="149" spans="2:17" x14ac:dyDescent="0.2">
      <c r="B149" s="172"/>
      <c r="C149" s="172"/>
      <c r="D149" s="249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1"/>
      <c r="P149" s="81"/>
      <c r="Q149" s="81"/>
    </row>
    <row r="150" spans="2:17" x14ac:dyDescent="0.2">
      <c r="B150" s="172"/>
      <c r="C150" s="172"/>
      <c r="D150" s="249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1"/>
      <c r="P150" s="81"/>
      <c r="Q150" s="81"/>
    </row>
    <row r="151" spans="2:17" x14ac:dyDescent="0.2">
      <c r="B151" s="172"/>
      <c r="C151" s="172"/>
      <c r="D151" s="249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81"/>
      <c r="Q151" s="81"/>
    </row>
    <row r="152" spans="2:17" x14ac:dyDescent="0.2">
      <c r="B152" s="172"/>
      <c r="C152" s="172"/>
      <c r="D152" s="249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  <c r="Q152" s="81"/>
    </row>
    <row r="153" spans="2:17" x14ac:dyDescent="0.2">
      <c r="B153" s="172"/>
      <c r="C153" s="172"/>
      <c r="D153" s="249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81"/>
    </row>
    <row r="154" spans="2:17" x14ac:dyDescent="0.2">
      <c r="B154" s="172"/>
      <c r="C154" s="172"/>
      <c r="D154" s="249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1"/>
      <c r="P154" s="81"/>
      <c r="Q154" s="81"/>
    </row>
    <row r="155" spans="2:17" x14ac:dyDescent="0.2">
      <c r="B155" s="172"/>
      <c r="C155" s="172"/>
      <c r="D155" s="249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81"/>
      <c r="Q155" s="81"/>
    </row>
    <row r="156" spans="2:17" x14ac:dyDescent="0.2">
      <c r="B156" s="172"/>
      <c r="C156" s="172"/>
      <c r="D156" s="249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81"/>
      <c r="Q156" s="81"/>
    </row>
    <row r="157" spans="2:17" x14ac:dyDescent="0.2">
      <c r="B157" s="172"/>
      <c r="C157" s="172"/>
      <c r="D157" s="249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81"/>
      <c r="Q157" s="81"/>
    </row>
    <row r="158" spans="2:17" x14ac:dyDescent="0.2">
      <c r="B158" s="172"/>
      <c r="C158" s="172"/>
      <c r="D158" s="249"/>
      <c r="E158" s="81"/>
      <c r="F158" s="81"/>
      <c r="G158" s="81"/>
      <c r="H158" s="81"/>
      <c r="I158" s="81"/>
      <c r="J158" s="81"/>
      <c r="K158" s="81"/>
      <c r="L158" s="81"/>
      <c r="M158" s="81"/>
      <c r="N158" s="81"/>
      <c r="O158" s="81"/>
      <c r="P158" s="81"/>
      <c r="Q158" s="81"/>
    </row>
    <row r="159" spans="2:17" x14ac:dyDescent="0.2">
      <c r="B159" s="172"/>
      <c r="C159" s="172"/>
      <c r="D159" s="249"/>
      <c r="E159" s="81"/>
      <c r="F159" s="81"/>
      <c r="G159" s="81"/>
      <c r="H159" s="81"/>
      <c r="I159" s="81"/>
      <c r="J159" s="81"/>
      <c r="K159" s="81"/>
      <c r="L159" s="81"/>
      <c r="M159" s="81"/>
      <c r="N159" s="81"/>
      <c r="O159" s="81"/>
      <c r="P159" s="81"/>
      <c r="Q159" s="81"/>
    </row>
    <row r="160" spans="2:17" x14ac:dyDescent="0.2">
      <c r="B160" s="172"/>
      <c r="C160" s="172"/>
      <c r="D160" s="249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  <c r="Q160" s="81"/>
    </row>
    <row r="161" spans="2:17" x14ac:dyDescent="0.2">
      <c r="B161" s="172"/>
      <c r="C161" s="172"/>
      <c r="D161" s="249"/>
      <c r="E161" s="81"/>
      <c r="F161" s="81"/>
      <c r="G161" s="81"/>
      <c r="H161" s="81"/>
      <c r="I161" s="81"/>
      <c r="J161" s="81"/>
      <c r="K161" s="81"/>
      <c r="L161" s="81"/>
      <c r="M161" s="81"/>
      <c r="N161" s="81"/>
      <c r="O161" s="81"/>
      <c r="P161" s="81"/>
      <c r="Q161" s="81"/>
    </row>
    <row r="162" spans="2:17" x14ac:dyDescent="0.2">
      <c r="B162" s="172"/>
      <c r="C162" s="172"/>
      <c r="D162" s="249"/>
      <c r="E162" s="81"/>
      <c r="F162" s="81"/>
      <c r="G162" s="81"/>
      <c r="H162" s="81"/>
      <c r="I162" s="81"/>
      <c r="J162" s="81"/>
      <c r="K162" s="81"/>
      <c r="L162" s="81"/>
      <c r="M162" s="81"/>
      <c r="N162" s="81"/>
      <c r="O162" s="81"/>
      <c r="P162" s="81"/>
      <c r="Q162" s="81"/>
    </row>
    <row r="163" spans="2:17" x14ac:dyDescent="0.2">
      <c r="B163" s="172"/>
      <c r="C163" s="172"/>
      <c r="D163" s="249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81"/>
      <c r="Q163" s="81"/>
    </row>
    <row r="164" spans="2:17" x14ac:dyDescent="0.2">
      <c r="B164" s="172"/>
      <c r="C164" s="172"/>
      <c r="D164" s="249"/>
      <c r="E164" s="81"/>
      <c r="F164" s="81"/>
      <c r="G164" s="81"/>
      <c r="H164" s="81"/>
      <c r="I164" s="81"/>
      <c r="J164" s="81"/>
      <c r="K164" s="81"/>
      <c r="L164" s="81"/>
      <c r="M164" s="81"/>
      <c r="N164" s="81"/>
      <c r="O164" s="81"/>
      <c r="P164" s="81"/>
      <c r="Q164" s="81"/>
    </row>
    <row r="165" spans="2:17" x14ac:dyDescent="0.2">
      <c r="B165" s="172"/>
      <c r="C165" s="172"/>
      <c r="D165" s="249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  <c r="Q165" s="81"/>
    </row>
    <row r="166" spans="2:17" x14ac:dyDescent="0.2">
      <c r="B166" s="172"/>
      <c r="C166" s="172"/>
      <c r="D166" s="249"/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81"/>
      <c r="Q166" s="81"/>
    </row>
    <row r="167" spans="2:17" x14ac:dyDescent="0.2">
      <c r="B167" s="172"/>
      <c r="C167" s="172"/>
      <c r="D167" s="249"/>
      <c r="E167" s="81"/>
      <c r="F167" s="81"/>
      <c r="G167" s="81"/>
      <c r="H167" s="81"/>
      <c r="I167" s="81"/>
      <c r="J167" s="81"/>
      <c r="K167" s="81"/>
      <c r="L167" s="81"/>
      <c r="M167" s="81"/>
      <c r="N167" s="81"/>
      <c r="O167" s="81"/>
      <c r="P167" s="81"/>
      <c r="Q167" s="81"/>
    </row>
    <row r="168" spans="2:17" x14ac:dyDescent="0.2">
      <c r="B168" s="172"/>
      <c r="C168" s="172"/>
      <c r="D168" s="249"/>
      <c r="E168" s="81"/>
      <c r="F168" s="81"/>
      <c r="G168" s="81"/>
      <c r="H168" s="81"/>
      <c r="I168" s="81"/>
      <c r="J168" s="81"/>
      <c r="K168" s="81"/>
      <c r="L168" s="81"/>
      <c r="M168" s="81"/>
      <c r="N168" s="81"/>
      <c r="O168" s="81"/>
      <c r="P168" s="81"/>
      <c r="Q168" s="81"/>
    </row>
    <row r="169" spans="2:17" x14ac:dyDescent="0.2">
      <c r="B169" s="172"/>
      <c r="C169" s="172"/>
      <c r="D169" s="249"/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81"/>
      <c r="Q169" s="81"/>
    </row>
    <row r="170" spans="2:17" x14ac:dyDescent="0.2">
      <c r="B170" s="172"/>
      <c r="C170" s="172"/>
      <c r="D170" s="249"/>
      <c r="E170" s="81"/>
      <c r="F170" s="81"/>
      <c r="G170" s="81"/>
      <c r="H170" s="81"/>
      <c r="I170" s="81"/>
      <c r="J170" s="81"/>
      <c r="K170" s="81"/>
      <c r="L170" s="81"/>
      <c r="M170" s="81"/>
      <c r="N170" s="81"/>
      <c r="O170" s="81"/>
      <c r="P170" s="81"/>
      <c r="Q170" s="81"/>
    </row>
    <row r="171" spans="2:17" x14ac:dyDescent="0.2">
      <c r="B171" s="172"/>
      <c r="C171" s="172"/>
      <c r="D171" s="249"/>
      <c r="E171" s="81"/>
      <c r="F171" s="81"/>
      <c r="G171" s="81"/>
      <c r="H171" s="81"/>
      <c r="I171" s="81"/>
      <c r="J171" s="81"/>
      <c r="K171" s="81"/>
      <c r="L171" s="81"/>
      <c r="M171" s="81"/>
      <c r="N171" s="81"/>
      <c r="O171" s="81"/>
      <c r="P171" s="81"/>
      <c r="Q171" s="81"/>
    </row>
    <row r="172" spans="2:17" x14ac:dyDescent="0.2">
      <c r="B172" s="172"/>
      <c r="C172" s="172"/>
      <c r="D172" s="249"/>
      <c r="E172" s="81"/>
      <c r="F172" s="81"/>
      <c r="G172" s="81"/>
      <c r="H172" s="81"/>
      <c r="I172" s="81"/>
      <c r="J172" s="81"/>
      <c r="K172" s="81"/>
      <c r="L172" s="81"/>
      <c r="M172" s="81"/>
      <c r="N172" s="81"/>
      <c r="O172" s="81"/>
      <c r="P172" s="81"/>
      <c r="Q172" s="81"/>
    </row>
    <row r="173" spans="2:17" x14ac:dyDescent="0.2">
      <c r="B173" s="172"/>
      <c r="C173" s="172"/>
      <c r="D173" s="249"/>
      <c r="E173" s="81"/>
      <c r="F173" s="81"/>
      <c r="G173" s="81"/>
      <c r="H173" s="81"/>
      <c r="I173" s="81"/>
      <c r="J173" s="81"/>
      <c r="K173" s="81"/>
      <c r="L173" s="81"/>
      <c r="M173" s="81"/>
      <c r="N173" s="81"/>
      <c r="O173" s="81"/>
      <c r="P173" s="81"/>
      <c r="Q173" s="81"/>
    </row>
    <row r="174" spans="2:17" x14ac:dyDescent="0.2">
      <c r="B174" s="172"/>
      <c r="C174" s="172"/>
      <c r="D174" s="249"/>
      <c r="E174" s="81"/>
      <c r="F174" s="81"/>
      <c r="G174" s="81"/>
      <c r="H174" s="81"/>
      <c r="I174" s="81"/>
      <c r="J174" s="81"/>
      <c r="K174" s="81"/>
      <c r="L174" s="81"/>
      <c r="M174" s="81"/>
      <c r="N174" s="81"/>
      <c r="O174" s="81"/>
      <c r="P174" s="81"/>
      <c r="Q174" s="81"/>
    </row>
    <row r="175" spans="2:17" x14ac:dyDescent="0.2">
      <c r="B175" s="172"/>
      <c r="C175" s="172"/>
      <c r="D175" s="249"/>
      <c r="E175" s="81"/>
      <c r="F175" s="81"/>
      <c r="G175" s="81"/>
      <c r="H175" s="81"/>
      <c r="I175" s="81"/>
      <c r="J175" s="81"/>
      <c r="K175" s="81"/>
      <c r="L175" s="81"/>
      <c r="M175" s="81"/>
      <c r="N175" s="81"/>
      <c r="O175" s="81"/>
      <c r="P175" s="81"/>
      <c r="Q175" s="81"/>
    </row>
    <row r="176" spans="2:17" x14ac:dyDescent="0.2">
      <c r="B176" s="172"/>
      <c r="C176" s="172"/>
      <c r="D176" s="249"/>
      <c r="E176" s="81"/>
      <c r="F176" s="81"/>
      <c r="G176" s="81"/>
      <c r="H176" s="81"/>
      <c r="I176" s="81"/>
      <c r="J176" s="81"/>
      <c r="K176" s="81"/>
      <c r="L176" s="81"/>
      <c r="M176" s="81"/>
      <c r="N176" s="81"/>
      <c r="O176" s="81"/>
      <c r="P176" s="81"/>
      <c r="Q176" s="81"/>
    </row>
    <row r="177" spans="2:17" x14ac:dyDescent="0.2">
      <c r="B177" s="172"/>
      <c r="C177" s="172"/>
      <c r="D177" s="249"/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81"/>
      <c r="Q177" s="81"/>
    </row>
    <row r="178" spans="2:17" x14ac:dyDescent="0.2">
      <c r="B178" s="172"/>
      <c r="C178" s="172"/>
      <c r="D178" s="249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81"/>
      <c r="Q178" s="81"/>
    </row>
    <row r="179" spans="2:17" x14ac:dyDescent="0.2">
      <c r="B179" s="172"/>
      <c r="C179" s="172"/>
      <c r="D179" s="249"/>
      <c r="E179" s="81"/>
      <c r="F179" s="81"/>
      <c r="G179" s="81"/>
      <c r="H179" s="81"/>
      <c r="I179" s="81"/>
      <c r="J179" s="81"/>
      <c r="K179" s="81"/>
      <c r="L179" s="81"/>
      <c r="M179" s="81"/>
      <c r="N179" s="81"/>
      <c r="O179" s="81"/>
      <c r="P179" s="81"/>
      <c r="Q179" s="81"/>
    </row>
    <row r="180" spans="2:17" x14ac:dyDescent="0.2">
      <c r="B180" s="172"/>
      <c r="C180" s="172"/>
      <c r="D180" s="249"/>
      <c r="E180" s="81"/>
      <c r="F180" s="81"/>
      <c r="G180" s="81"/>
      <c r="H180" s="81"/>
      <c r="I180" s="81"/>
      <c r="J180" s="81"/>
      <c r="K180" s="81"/>
      <c r="L180" s="81"/>
      <c r="M180" s="81"/>
      <c r="N180" s="81"/>
      <c r="O180" s="81"/>
      <c r="P180" s="81"/>
      <c r="Q180" s="81"/>
    </row>
    <row r="181" spans="2:17" x14ac:dyDescent="0.2">
      <c r="B181" s="172"/>
      <c r="C181" s="172"/>
      <c r="D181" s="249"/>
      <c r="E181" s="81"/>
      <c r="F181" s="81"/>
      <c r="G181" s="81"/>
      <c r="H181" s="81"/>
      <c r="I181" s="81"/>
      <c r="J181" s="81"/>
      <c r="K181" s="81"/>
      <c r="L181" s="81"/>
      <c r="M181" s="81"/>
      <c r="N181" s="81"/>
      <c r="O181" s="81"/>
      <c r="P181" s="81"/>
      <c r="Q181" s="81"/>
    </row>
    <row r="182" spans="2:17" x14ac:dyDescent="0.2">
      <c r="B182" s="172"/>
      <c r="C182" s="172"/>
      <c r="D182" s="249"/>
      <c r="E182" s="81"/>
      <c r="F182" s="81"/>
      <c r="G182" s="81"/>
      <c r="H182" s="81"/>
      <c r="I182" s="81"/>
      <c r="J182" s="81"/>
      <c r="K182" s="81"/>
      <c r="L182" s="81"/>
      <c r="M182" s="81"/>
      <c r="N182" s="81"/>
      <c r="O182" s="81"/>
      <c r="P182" s="81"/>
      <c r="Q182" s="81"/>
    </row>
    <row r="183" spans="2:17" x14ac:dyDescent="0.2">
      <c r="B183" s="172"/>
      <c r="C183" s="172"/>
      <c r="D183" s="249"/>
      <c r="E183" s="81"/>
      <c r="F183" s="81"/>
      <c r="G183" s="81"/>
      <c r="H183" s="81"/>
      <c r="I183" s="81"/>
      <c r="J183" s="81"/>
      <c r="K183" s="81"/>
      <c r="L183" s="81"/>
      <c r="M183" s="81"/>
      <c r="N183" s="81"/>
      <c r="O183" s="81"/>
      <c r="P183" s="81"/>
      <c r="Q183" s="81"/>
    </row>
    <row r="184" spans="2:17" x14ac:dyDescent="0.2">
      <c r="B184" s="172"/>
      <c r="C184" s="172"/>
      <c r="D184" s="249"/>
      <c r="E184" s="81"/>
      <c r="F184" s="81"/>
      <c r="G184" s="81"/>
      <c r="H184" s="81"/>
      <c r="I184" s="81"/>
      <c r="J184" s="81"/>
      <c r="K184" s="81"/>
      <c r="L184" s="81"/>
      <c r="M184" s="81"/>
      <c r="N184" s="81"/>
      <c r="O184" s="81"/>
      <c r="P184" s="81"/>
      <c r="Q184" s="81"/>
    </row>
    <row r="185" spans="2:17" x14ac:dyDescent="0.2">
      <c r="B185" s="172"/>
      <c r="C185" s="172"/>
      <c r="D185" s="249"/>
      <c r="E185" s="81"/>
      <c r="F185" s="81"/>
      <c r="G185" s="81"/>
      <c r="H185" s="81"/>
      <c r="I185" s="81"/>
      <c r="J185" s="81"/>
      <c r="K185" s="81"/>
      <c r="L185" s="81"/>
      <c r="M185" s="81"/>
      <c r="N185" s="81"/>
      <c r="O185" s="81"/>
      <c r="P185" s="81"/>
      <c r="Q185" s="81"/>
    </row>
    <row r="186" spans="2:17" x14ac:dyDescent="0.2">
      <c r="B186" s="172"/>
      <c r="C186" s="172"/>
      <c r="D186" s="249"/>
      <c r="E186" s="81"/>
      <c r="F186" s="81"/>
      <c r="G186" s="81"/>
      <c r="H186" s="81"/>
      <c r="I186" s="81"/>
      <c r="J186" s="81"/>
      <c r="K186" s="81"/>
      <c r="L186" s="81"/>
      <c r="M186" s="81"/>
      <c r="N186" s="81"/>
      <c r="O186" s="81"/>
      <c r="P186" s="81"/>
      <c r="Q186" s="81"/>
    </row>
    <row r="187" spans="2:17" x14ac:dyDescent="0.2">
      <c r="B187" s="172"/>
      <c r="C187" s="172"/>
      <c r="D187" s="249"/>
      <c r="E187" s="81"/>
      <c r="F187" s="81"/>
      <c r="G187" s="81"/>
      <c r="H187" s="81"/>
      <c r="I187" s="81"/>
      <c r="J187" s="81"/>
      <c r="K187" s="81"/>
      <c r="L187" s="81"/>
      <c r="M187" s="81"/>
      <c r="N187" s="81"/>
      <c r="O187" s="81"/>
      <c r="P187" s="81"/>
      <c r="Q187" s="81"/>
    </row>
    <row r="188" spans="2:17" x14ac:dyDescent="0.2">
      <c r="B188" s="172"/>
      <c r="C188" s="172"/>
      <c r="D188" s="249"/>
      <c r="E188" s="81"/>
      <c r="F188" s="81"/>
      <c r="G188" s="81"/>
      <c r="H188" s="81"/>
      <c r="I188" s="81"/>
      <c r="J188" s="81"/>
      <c r="K188" s="81"/>
      <c r="L188" s="81"/>
      <c r="M188" s="81"/>
      <c r="N188" s="81"/>
      <c r="O188" s="81"/>
      <c r="P188" s="81"/>
      <c r="Q188" s="81"/>
    </row>
    <row r="189" spans="2:17" x14ac:dyDescent="0.2">
      <c r="B189" s="172"/>
      <c r="C189" s="172"/>
      <c r="D189" s="249"/>
      <c r="E189" s="81"/>
      <c r="F189" s="81"/>
      <c r="G189" s="81"/>
      <c r="H189" s="81"/>
      <c r="I189" s="81"/>
      <c r="J189" s="81"/>
      <c r="K189" s="81"/>
      <c r="L189" s="81"/>
      <c r="M189" s="81"/>
      <c r="N189" s="81"/>
      <c r="O189" s="81"/>
      <c r="P189" s="81"/>
      <c r="Q189" s="81"/>
    </row>
    <row r="190" spans="2:17" x14ac:dyDescent="0.2">
      <c r="B190" s="172"/>
      <c r="C190" s="172"/>
      <c r="D190" s="249"/>
      <c r="E190" s="81"/>
      <c r="F190" s="81"/>
      <c r="G190" s="81"/>
      <c r="H190" s="81"/>
      <c r="I190" s="81"/>
      <c r="J190" s="81"/>
      <c r="K190" s="81"/>
      <c r="L190" s="81"/>
      <c r="M190" s="81"/>
      <c r="N190" s="81"/>
      <c r="O190" s="81"/>
      <c r="P190" s="81"/>
      <c r="Q190" s="81"/>
    </row>
    <row r="191" spans="2:17" x14ac:dyDescent="0.2">
      <c r="B191" s="172"/>
      <c r="C191" s="172"/>
      <c r="D191" s="249"/>
      <c r="E191" s="81"/>
      <c r="F191" s="81"/>
      <c r="G191" s="81"/>
      <c r="H191" s="81"/>
      <c r="I191" s="81"/>
      <c r="J191" s="81"/>
      <c r="K191" s="81"/>
      <c r="L191" s="81"/>
      <c r="M191" s="81"/>
      <c r="N191" s="81"/>
      <c r="O191" s="81"/>
      <c r="P191" s="81"/>
      <c r="Q191" s="81"/>
    </row>
    <row r="192" spans="2:17" x14ac:dyDescent="0.2">
      <c r="B192" s="172"/>
      <c r="C192" s="172"/>
      <c r="D192" s="249"/>
      <c r="E192" s="81"/>
      <c r="F192" s="81"/>
      <c r="G192" s="81"/>
      <c r="H192" s="81"/>
      <c r="I192" s="81"/>
      <c r="J192" s="81"/>
      <c r="K192" s="81"/>
      <c r="L192" s="81"/>
      <c r="M192" s="81"/>
      <c r="N192" s="81"/>
      <c r="O192" s="81"/>
      <c r="P192" s="81"/>
      <c r="Q192" s="81"/>
    </row>
    <row r="193" spans="2:17" x14ac:dyDescent="0.2">
      <c r="B193" s="172"/>
      <c r="C193" s="172"/>
      <c r="D193" s="249"/>
      <c r="E193" s="81"/>
      <c r="F193" s="81"/>
      <c r="G193" s="81"/>
      <c r="H193" s="81"/>
      <c r="I193" s="81"/>
      <c r="J193" s="81"/>
      <c r="K193" s="81"/>
      <c r="L193" s="81"/>
      <c r="M193" s="81"/>
      <c r="N193" s="81"/>
      <c r="O193" s="81"/>
      <c r="P193" s="81"/>
      <c r="Q193" s="81"/>
    </row>
    <row r="194" spans="2:17" x14ac:dyDescent="0.2">
      <c r="B194" s="172"/>
      <c r="C194" s="172"/>
      <c r="D194" s="249"/>
      <c r="E194" s="81"/>
      <c r="F194" s="81"/>
      <c r="G194" s="81"/>
      <c r="H194" s="81"/>
      <c r="I194" s="81"/>
      <c r="J194" s="81"/>
      <c r="K194" s="81"/>
      <c r="L194" s="81"/>
      <c r="M194" s="81"/>
      <c r="N194" s="81"/>
      <c r="O194" s="81"/>
      <c r="P194" s="81"/>
      <c r="Q194" s="81"/>
    </row>
    <row r="195" spans="2:17" x14ac:dyDescent="0.2">
      <c r="B195" s="172"/>
      <c r="C195" s="172"/>
      <c r="D195" s="249"/>
      <c r="E195" s="81"/>
      <c r="F195" s="81"/>
      <c r="G195" s="81"/>
      <c r="H195" s="81"/>
      <c r="I195" s="81"/>
      <c r="J195" s="81"/>
      <c r="K195" s="81"/>
      <c r="L195" s="81"/>
      <c r="M195" s="81"/>
      <c r="N195" s="81"/>
      <c r="O195" s="81"/>
      <c r="P195" s="81"/>
      <c r="Q195" s="81"/>
    </row>
    <row r="196" spans="2:17" x14ac:dyDescent="0.2">
      <c r="B196" s="172"/>
      <c r="C196" s="172"/>
      <c r="D196" s="249"/>
      <c r="E196" s="81"/>
      <c r="F196" s="81"/>
      <c r="G196" s="81"/>
      <c r="H196" s="81"/>
      <c r="I196" s="81"/>
      <c r="J196" s="81"/>
      <c r="K196" s="81"/>
      <c r="L196" s="81"/>
      <c r="M196" s="81"/>
      <c r="N196" s="81"/>
      <c r="O196" s="81"/>
      <c r="P196" s="81"/>
      <c r="Q196" s="81"/>
    </row>
    <row r="197" spans="2:17" x14ac:dyDescent="0.2">
      <c r="B197" s="172"/>
      <c r="C197" s="172"/>
      <c r="D197" s="249"/>
      <c r="E197" s="81"/>
      <c r="F197" s="81"/>
      <c r="G197" s="81"/>
      <c r="H197" s="81"/>
      <c r="I197" s="81"/>
      <c r="J197" s="81"/>
      <c r="K197" s="81"/>
      <c r="L197" s="81"/>
      <c r="M197" s="81"/>
      <c r="N197" s="81"/>
      <c r="O197" s="81"/>
      <c r="P197" s="81"/>
      <c r="Q197" s="81"/>
    </row>
    <row r="198" spans="2:17" x14ac:dyDescent="0.2">
      <c r="B198" s="172"/>
      <c r="C198" s="172"/>
      <c r="D198" s="249"/>
      <c r="E198" s="81"/>
      <c r="F198" s="81"/>
      <c r="G198" s="81"/>
      <c r="H198" s="81"/>
      <c r="I198" s="81"/>
      <c r="J198" s="81"/>
      <c r="K198" s="81"/>
      <c r="L198" s="81"/>
      <c r="M198" s="81"/>
      <c r="N198" s="81"/>
      <c r="O198" s="81"/>
      <c r="P198" s="81"/>
      <c r="Q198" s="81"/>
    </row>
    <row r="199" spans="2:17" x14ac:dyDescent="0.2">
      <c r="B199" s="172"/>
      <c r="C199" s="172"/>
      <c r="D199" s="249"/>
      <c r="E199" s="81"/>
      <c r="F199" s="81"/>
      <c r="G199" s="81"/>
      <c r="H199" s="81"/>
      <c r="I199" s="81"/>
      <c r="J199" s="81"/>
      <c r="K199" s="81"/>
      <c r="L199" s="81"/>
      <c r="M199" s="81"/>
      <c r="N199" s="81"/>
      <c r="O199" s="81"/>
      <c r="P199" s="81"/>
      <c r="Q199" s="81"/>
    </row>
    <row r="200" spans="2:17" x14ac:dyDescent="0.2">
      <c r="B200" s="172"/>
      <c r="C200" s="172"/>
      <c r="D200" s="249"/>
      <c r="E200" s="81"/>
      <c r="F200" s="81"/>
      <c r="G200" s="81"/>
      <c r="H200" s="81"/>
      <c r="I200" s="81"/>
      <c r="J200" s="81"/>
      <c r="K200" s="81"/>
      <c r="L200" s="81"/>
      <c r="M200" s="81"/>
      <c r="N200" s="81"/>
      <c r="O200" s="81"/>
      <c r="P200" s="81"/>
      <c r="Q200" s="81"/>
    </row>
    <row r="201" spans="2:17" x14ac:dyDescent="0.2">
      <c r="B201" s="172"/>
      <c r="C201" s="172"/>
      <c r="D201" s="249"/>
      <c r="E201" s="81"/>
      <c r="F201" s="81"/>
      <c r="G201" s="81"/>
      <c r="H201" s="81"/>
      <c r="I201" s="81"/>
      <c r="J201" s="81"/>
      <c r="K201" s="81"/>
      <c r="L201" s="81"/>
      <c r="M201" s="81"/>
      <c r="N201" s="81"/>
      <c r="O201" s="81"/>
      <c r="P201" s="81"/>
      <c r="Q201" s="81"/>
    </row>
    <row r="202" spans="2:17" x14ac:dyDescent="0.2">
      <c r="B202" s="172"/>
      <c r="C202" s="172"/>
      <c r="D202" s="249"/>
      <c r="E202" s="81"/>
      <c r="F202" s="81"/>
      <c r="G202" s="81"/>
      <c r="H202" s="81"/>
      <c r="I202" s="81"/>
      <c r="J202" s="81"/>
      <c r="K202" s="81"/>
      <c r="L202" s="81"/>
      <c r="M202" s="81"/>
      <c r="N202" s="81"/>
      <c r="O202" s="81"/>
      <c r="P202" s="81"/>
      <c r="Q202" s="81"/>
    </row>
    <row r="203" spans="2:17" x14ac:dyDescent="0.2">
      <c r="B203" s="172"/>
      <c r="C203" s="172"/>
      <c r="D203" s="249"/>
      <c r="E203" s="81"/>
      <c r="F203" s="81"/>
      <c r="G203" s="81"/>
      <c r="H203" s="81"/>
      <c r="I203" s="81"/>
      <c r="J203" s="81"/>
      <c r="K203" s="81"/>
      <c r="L203" s="81"/>
      <c r="M203" s="81"/>
      <c r="N203" s="81"/>
      <c r="O203" s="81"/>
      <c r="P203" s="81"/>
      <c r="Q203" s="81"/>
    </row>
    <row r="204" spans="2:17" x14ac:dyDescent="0.2">
      <c r="B204" s="172"/>
      <c r="C204" s="172"/>
      <c r="D204" s="249"/>
      <c r="E204" s="81"/>
      <c r="F204" s="81"/>
      <c r="G204" s="81"/>
      <c r="H204" s="81"/>
      <c r="I204" s="81"/>
      <c r="J204" s="81"/>
      <c r="K204" s="81"/>
      <c r="L204" s="81"/>
      <c r="M204" s="81"/>
      <c r="N204" s="81"/>
      <c r="O204" s="81"/>
      <c r="P204" s="81"/>
      <c r="Q204" s="81"/>
    </row>
    <row r="205" spans="2:17" x14ac:dyDescent="0.2">
      <c r="B205" s="172"/>
      <c r="C205" s="172"/>
      <c r="D205" s="249"/>
      <c r="E205" s="81"/>
      <c r="F205" s="81"/>
      <c r="G205" s="81"/>
      <c r="H205" s="81"/>
      <c r="I205" s="81"/>
      <c r="J205" s="81"/>
      <c r="K205" s="81"/>
      <c r="L205" s="81"/>
      <c r="M205" s="81"/>
      <c r="N205" s="81"/>
      <c r="O205" s="81"/>
      <c r="P205" s="81"/>
      <c r="Q205" s="81"/>
    </row>
    <row r="206" spans="2:17" x14ac:dyDescent="0.2">
      <c r="B206" s="172"/>
      <c r="C206" s="172"/>
      <c r="D206" s="249"/>
      <c r="E206" s="81"/>
      <c r="F206" s="81"/>
      <c r="G206" s="81"/>
      <c r="H206" s="81"/>
      <c r="I206" s="81"/>
      <c r="J206" s="81"/>
      <c r="K206" s="81"/>
      <c r="L206" s="81"/>
      <c r="M206" s="81"/>
      <c r="N206" s="81"/>
      <c r="O206" s="81"/>
      <c r="P206" s="81"/>
      <c r="Q206" s="81"/>
    </row>
    <row r="207" spans="2:17" x14ac:dyDescent="0.2">
      <c r="B207" s="172"/>
      <c r="C207" s="172"/>
      <c r="D207" s="249"/>
      <c r="E207" s="81"/>
      <c r="F207" s="81"/>
      <c r="G207" s="81"/>
      <c r="H207" s="81"/>
      <c r="I207" s="81"/>
      <c r="J207" s="81"/>
      <c r="K207" s="81"/>
      <c r="L207" s="81"/>
      <c r="M207" s="81"/>
      <c r="N207" s="81"/>
      <c r="O207" s="81"/>
      <c r="P207" s="81"/>
      <c r="Q207" s="81"/>
    </row>
    <row r="208" spans="2:17" x14ac:dyDescent="0.2">
      <c r="B208" s="172"/>
      <c r="C208" s="172"/>
      <c r="D208" s="249"/>
      <c r="E208" s="81"/>
      <c r="F208" s="81"/>
      <c r="G208" s="81"/>
      <c r="H208" s="81"/>
      <c r="I208" s="81"/>
      <c r="J208" s="81"/>
      <c r="K208" s="81"/>
      <c r="L208" s="81"/>
      <c r="M208" s="81"/>
      <c r="N208" s="81"/>
      <c r="O208" s="81"/>
      <c r="P208" s="81"/>
      <c r="Q208" s="81"/>
    </row>
    <row r="209" spans="2:17" x14ac:dyDescent="0.2">
      <c r="B209" s="172"/>
      <c r="C209" s="172"/>
      <c r="D209" s="249"/>
      <c r="E209" s="81"/>
      <c r="F209" s="81"/>
      <c r="G209" s="81"/>
      <c r="H209" s="81"/>
      <c r="I209" s="81"/>
      <c r="J209" s="81"/>
      <c r="K209" s="81"/>
      <c r="L209" s="81"/>
      <c r="M209" s="81"/>
      <c r="N209" s="81"/>
      <c r="O209" s="81"/>
      <c r="P209" s="81"/>
      <c r="Q209" s="81"/>
    </row>
    <row r="210" spans="2:17" x14ac:dyDescent="0.2">
      <c r="B210" s="172"/>
      <c r="C210" s="172"/>
      <c r="D210" s="249"/>
      <c r="E210" s="81"/>
      <c r="F210" s="81"/>
      <c r="G210" s="81"/>
      <c r="H210" s="81"/>
      <c r="I210" s="81"/>
      <c r="J210" s="81"/>
      <c r="K210" s="81"/>
      <c r="L210" s="81"/>
      <c r="M210" s="81"/>
      <c r="N210" s="81"/>
      <c r="O210" s="81"/>
      <c r="P210" s="81"/>
      <c r="Q210" s="81"/>
    </row>
    <row r="211" spans="2:17" x14ac:dyDescent="0.2">
      <c r="B211" s="172"/>
      <c r="C211" s="172"/>
      <c r="D211" s="249"/>
      <c r="E211" s="81"/>
      <c r="F211" s="81"/>
      <c r="G211" s="81"/>
      <c r="H211" s="81"/>
      <c r="I211" s="81"/>
      <c r="J211" s="81"/>
      <c r="K211" s="81"/>
      <c r="L211" s="81"/>
      <c r="M211" s="81"/>
      <c r="N211" s="81"/>
      <c r="O211" s="81"/>
      <c r="P211" s="81"/>
      <c r="Q211" s="81"/>
    </row>
    <row r="212" spans="2:17" x14ac:dyDescent="0.2">
      <c r="B212" s="172"/>
      <c r="C212" s="172"/>
      <c r="D212" s="249"/>
      <c r="E212" s="81"/>
      <c r="F212" s="81"/>
      <c r="G212" s="81"/>
      <c r="H212" s="81"/>
      <c r="I212" s="81"/>
      <c r="J212" s="81"/>
      <c r="K212" s="81"/>
      <c r="L212" s="81"/>
      <c r="M212" s="81"/>
      <c r="N212" s="81"/>
      <c r="O212" s="81"/>
      <c r="P212" s="81"/>
      <c r="Q212" s="81"/>
    </row>
    <row r="213" spans="2:17" x14ac:dyDescent="0.2">
      <c r="B213" s="172"/>
      <c r="C213" s="172"/>
      <c r="D213" s="249"/>
      <c r="E213" s="81"/>
      <c r="F213" s="81"/>
      <c r="G213" s="81"/>
      <c r="H213" s="81"/>
      <c r="I213" s="81"/>
      <c r="J213" s="81"/>
      <c r="K213" s="81"/>
      <c r="L213" s="81"/>
      <c r="M213" s="81"/>
      <c r="N213" s="81"/>
      <c r="O213" s="81"/>
      <c r="P213" s="81"/>
      <c r="Q213" s="81"/>
    </row>
    <row r="214" spans="2:17" x14ac:dyDescent="0.2">
      <c r="B214" s="172"/>
      <c r="C214" s="172"/>
      <c r="D214" s="249"/>
      <c r="E214" s="81"/>
      <c r="F214" s="81"/>
      <c r="G214" s="81"/>
      <c r="H214" s="81"/>
      <c r="I214" s="81"/>
      <c r="J214" s="81"/>
      <c r="K214" s="81"/>
      <c r="L214" s="81"/>
      <c r="M214" s="81"/>
      <c r="N214" s="81"/>
      <c r="O214" s="81"/>
      <c r="P214" s="81"/>
      <c r="Q214" s="81"/>
    </row>
    <row r="215" spans="2:17" x14ac:dyDescent="0.2">
      <c r="B215" s="172"/>
      <c r="C215" s="172"/>
      <c r="D215" s="249"/>
      <c r="E215" s="81"/>
      <c r="F215" s="81"/>
      <c r="G215" s="81"/>
      <c r="H215" s="81"/>
      <c r="I215" s="81"/>
      <c r="J215" s="81"/>
      <c r="K215" s="81"/>
      <c r="L215" s="81"/>
      <c r="M215" s="81"/>
      <c r="N215" s="81"/>
      <c r="O215" s="81"/>
      <c r="P215" s="81"/>
      <c r="Q215" s="81"/>
    </row>
    <row r="216" spans="2:17" x14ac:dyDescent="0.2">
      <c r="B216" s="172"/>
      <c r="C216" s="172"/>
      <c r="D216" s="249"/>
      <c r="E216" s="81"/>
      <c r="F216" s="81"/>
      <c r="G216" s="81"/>
      <c r="H216" s="81"/>
      <c r="I216" s="81"/>
      <c r="J216" s="81"/>
      <c r="K216" s="81"/>
      <c r="L216" s="81"/>
      <c r="M216" s="81"/>
      <c r="N216" s="81"/>
      <c r="O216" s="81"/>
      <c r="P216" s="81"/>
      <c r="Q216" s="81"/>
    </row>
    <row r="217" spans="2:17" x14ac:dyDescent="0.2">
      <c r="B217" s="172"/>
      <c r="C217" s="172"/>
      <c r="D217" s="249"/>
      <c r="E217" s="81"/>
      <c r="F217" s="81"/>
      <c r="G217" s="81"/>
      <c r="H217" s="81"/>
      <c r="I217" s="81"/>
      <c r="J217" s="81"/>
      <c r="K217" s="81"/>
      <c r="L217" s="81"/>
      <c r="M217" s="81"/>
      <c r="N217" s="81"/>
      <c r="O217" s="81"/>
      <c r="P217" s="81"/>
      <c r="Q217" s="81"/>
    </row>
    <row r="218" spans="2:17" x14ac:dyDescent="0.2">
      <c r="B218" s="172"/>
      <c r="C218" s="172"/>
      <c r="D218" s="249"/>
      <c r="E218" s="81"/>
      <c r="F218" s="81"/>
      <c r="G218" s="81"/>
      <c r="H218" s="81"/>
      <c r="I218" s="81"/>
      <c r="J218" s="81"/>
      <c r="K218" s="81"/>
      <c r="L218" s="81"/>
      <c r="M218" s="81"/>
      <c r="N218" s="81"/>
      <c r="O218" s="81"/>
      <c r="P218" s="81"/>
      <c r="Q218" s="81"/>
    </row>
    <row r="219" spans="2:17" x14ac:dyDescent="0.2">
      <c r="B219" s="172"/>
      <c r="C219" s="172"/>
      <c r="D219" s="249"/>
      <c r="E219" s="81"/>
      <c r="F219" s="81"/>
      <c r="G219" s="81"/>
      <c r="H219" s="81"/>
      <c r="I219" s="81"/>
      <c r="J219" s="81"/>
      <c r="K219" s="81"/>
      <c r="L219" s="81"/>
      <c r="M219" s="81"/>
      <c r="N219" s="81"/>
      <c r="O219" s="81"/>
      <c r="P219" s="81"/>
      <c r="Q219" s="81"/>
    </row>
    <row r="220" spans="2:17" x14ac:dyDescent="0.2">
      <c r="B220" s="172"/>
      <c r="C220" s="172"/>
      <c r="D220" s="249"/>
      <c r="E220" s="81"/>
      <c r="F220" s="81"/>
      <c r="G220" s="81"/>
      <c r="H220" s="81"/>
      <c r="I220" s="81"/>
      <c r="J220" s="81"/>
      <c r="K220" s="81"/>
      <c r="L220" s="81"/>
      <c r="M220" s="81"/>
      <c r="N220" s="81"/>
      <c r="O220" s="81"/>
      <c r="P220" s="81"/>
      <c r="Q220" s="81"/>
    </row>
    <row r="221" spans="2:17" x14ac:dyDescent="0.2">
      <c r="B221" s="172"/>
      <c r="C221" s="172"/>
      <c r="D221" s="249"/>
      <c r="E221" s="81"/>
      <c r="F221" s="81"/>
      <c r="G221" s="81"/>
      <c r="H221" s="81"/>
      <c r="I221" s="81"/>
      <c r="J221" s="81"/>
      <c r="K221" s="81"/>
      <c r="L221" s="81"/>
      <c r="M221" s="81"/>
      <c r="N221" s="81"/>
      <c r="O221" s="81"/>
      <c r="P221" s="81"/>
      <c r="Q221" s="81"/>
    </row>
    <row r="222" spans="2:17" x14ac:dyDescent="0.2">
      <c r="B222" s="172"/>
      <c r="C222" s="172"/>
      <c r="D222" s="249"/>
      <c r="E222" s="81"/>
      <c r="F222" s="81"/>
      <c r="G222" s="81"/>
      <c r="H222" s="81"/>
      <c r="I222" s="81"/>
      <c r="J222" s="81"/>
      <c r="K222" s="81"/>
      <c r="L222" s="81"/>
      <c r="M222" s="81"/>
      <c r="N222" s="81"/>
      <c r="O222" s="81"/>
      <c r="P222" s="81"/>
      <c r="Q222" s="81"/>
    </row>
    <row r="223" spans="2:17" x14ac:dyDescent="0.2">
      <c r="B223" s="172"/>
      <c r="C223" s="172"/>
      <c r="D223" s="249"/>
      <c r="E223" s="81"/>
      <c r="F223" s="81"/>
      <c r="G223" s="81"/>
      <c r="H223" s="81"/>
      <c r="I223" s="81"/>
      <c r="J223" s="81"/>
      <c r="K223" s="81"/>
      <c r="L223" s="81"/>
      <c r="M223" s="81"/>
      <c r="N223" s="81"/>
      <c r="O223" s="81"/>
      <c r="P223" s="81"/>
      <c r="Q223" s="81"/>
    </row>
    <row r="224" spans="2:17" x14ac:dyDescent="0.2">
      <c r="B224" s="172"/>
      <c r="C224" s="172"/>
      <c r="D224" s="249"/>
      <c r="E224" s="81"/>
      <c r="F224" s="81"/>
      <c r="G224" s="81"/>
      <c r="H224" s="81"/>
      <c r="I224" s="81"/>
      <c r="J224" s="81"/>
      <c r="K224" s="81"/>
      <c r="L224" s="81"/>
      <c r="M224" s="81"/>
      <c r="N224" s="81"/>
      <c r="O224" s="81"/>
      <c r="P224" s="81"/>
      <c r="Q224" s="81"/>
    </row>
    <row r="225" spans="2:17" x14ac:dyDescent="0.2">
      <c r="B225" s="172"/>
      <c r="C225" s="172"/>
      <c r="D225" s="249"/>
      <c r="E225" s="81"/>
      <c r="F225" s="81"/>
      <c r="G225" s="81"/>
      <c r="H225" s="81"/>
      <c r="I225" s="81"/>
      <c r="J225" s="81"/>
      <c r="K225" s="81"/>
      <c r="L225" s="81"/>
      <c r="M225" s="81"/>
      <c r="N225" s="81"/>
      <c r="O225" s="81"/>
      <c r="P225" s="81"/>
      <c r="Q225" s="81"/>
    </row>
    <row r="226" spans="2:17" x14ac:dyDescent="0.2">
      <c r="B226" s="172"/>
      <c r="C226" s="172"/>
      <c r="D226" s="249"/>
      <c r="E226" s="81"/>
      <c r="F226" s="81"/>
      <c r="G226" s="81"/>
      <c r="H226" s="81"/>
      <c r="I226" s="81"/>
      <c r="J226" s="81"/>
      <c r="K226" s="81"/>
      <c r="L226" s="81"/>
      <c r="M226" s="81"/>
      <c r="N226" s="81"/>
      <c r="O226" s="81"/>
      <c r="P226" s="81"/>
      <c r="Q226" s="81"/>
    </row>
    <row r="227" spans="2:17" x14ac:dyDescent="0.2">
      <c r="B227" s="172"/>
      <c r="C227" s="172"/>
      <c r="D227" s="249"/>
      <c r="E227" s="81"/>
      <c r="F227" s="81"/>
      <c r="G227" s="81"/>
      <c r="H227" s="81"/>
      <c r="I227" s="81"/>
      <c r="J227" s="81"/>
      <c r="K227" s="81"/>
      <c r="L227" s="81"/>
      <c r="M227" s="81"/>
      <c r="N227" s="81"/>
      <c r="O227" s="81"/>
      <c r="P227" s="81"/>
      <c r="Q227" s="81"/>
    </row>
    <row r="228" spans="2:17" x14ac:dyDescent="0.2">
      <c r="B228" s="172"/>
      <c r="C228" s="172"/>
      <c r="D228" s="249"/>
      <c r="E228" s="81"/>
      <c r="F228" s="81"/>
      <c r="G228" s="81"/>
      <c r="H228" s="81"/>
      <c r="I228" s="81"/>
      <c r="J228" s="81"/>
      <c r="K228" s="81"/>
      <c r="L228" s="81"/>
      <c r="M228" s="81"/>
      <c r="N228" s="81"/>
      <c r="O228" s="81"/>
      <c r="P228" s="81"/>
      <c r="Q228" s="81"/>
    </row>
    <row r="229" spans="2:17" x14ac:dyDescent="0.2">
      <c r="B229" s="172"/>
      <c r="C229" s="172"/>
      <c r="D229" s="249"/>
      <c r="E229" s="81"/>
      <c r="F229" s="81"/>
      <c r="G229" s="81"/>
      <c r="H229" s="81"/>
      <c r="I229" s="81"/>
      <c r="J229" s="81"/>
      <c r="K229" s="81"/>
      <c r="L229" s="81"/>
      <c r="M229" s="81"/>
      <c r="N229" s="81"/>
      <c r="O229" s="81"/>
      <c r="P229" s="81"/>
      <c r="Q229" s="81"/>
    </row>
    <row r="230" spans="2:17" x14ac:dyDescent="0.2">
      <c r="B230" s="172"/>
      <c r="C230" s="172"/>
      <c r="D230" s="249"/>
      <c r="E230" s="81"/>
      <c r="F230" s="81"/>
      <c r="G230" s="81"/>
      <c r="H230" s="81"/>
      <c r="I230" s="81"/>
      <c r="J230" s="81"/>
      <c r="K230" s="81"/>
      <c r="L230" s="81"/>
      <c r="M230" s="81"/>
      <c r="N230" s="81"/>
      <c r="O230" s="81"/>
      <c r="P230" s="81"/>
      <c r="Q230" s="81"/>
    </row>
    <row r="231" spans="2:17" x14ac:dyDescent="0.2">
      <c r="B231" s="172"/>
      <c r="C231" s="172"/>
      <c r="D231" s="249"/>
      <c r="E231" s="81"/>
      <c r="F231" s="81"/>
      <c r="G231" s="81"/>
      <c r="H231" s="81"/>
      <c r="I231" s="81"/>
      <c r="J231" s="81"/>
      <c r="K231" s="81"/>
      <c r="L231" s="81"/>
      <c r="M231" s="81"/>
      <c r="N231" s="81"/>
      <c r="O231" s="81"/>
      <c r="P231" s="81"/>
      <c r="Q231" s="81"/>
    </row>
    <row r="232" spans="2:17" x14ac:dyDescent="0.2">
      <c r="B232" s="172"/>
      <c r="C232" s="172"/>
      <c r="D232" s="249"/>
      <c r="E232" s="81"/>
      <c r="F232" s="81"/>
      <c r="G232" s="81"/>
      <c r="H232" s="81"/>
      <c r="I232" s="81"/>
      <c r="J232" s="81"/>
      <c r="K232" s="81"/>
      <c r="L232" s="81"/>
      <c r="M232" s="81"/>
      <c r="N232" s="81"/>
      <c r="O232" s="81"/>
      <c r="P232" s="81"/>
      <c r="Q232" s="81"/>
    </row>
    <row r="233" spans="2:17" x14ac:dyDescent="0.2">
      <c r="B233" s="172"/>
      <c r="C233" s="172"/>
      <c r="D233" s="249"/>
      <c r="E233" s="81"/>
      <c r="F233" s="81"/>
      <c r="G233" s="81"/>
      <c r="H233" s="81"/>
      <c r="I233" s="81"/>
      <c r="J233" s="81"/>
      <c r="K233" s="81"/>
      <c r="L233" s="81"/>
      <c r="M233" s="81"/>
      <c r="N233" s="81"/>
      <c r="O233" s="81"/>
      <c r="P233" s="81"/>
      <c r="Q233" s="81"/>
    </row>
    <row r="234" spans="2:17" x14ac:dyDescent="0.2">
      <c r="B234" s="172"/>
      <c r="C234" s="172"/>
      <c r="D234" s="249"/>
      <c r="E234" s="81"/>
      <c r="F234" s="81"/>
      <c r="G234" s="81"/>
      <c r="H234" s="81"/>
      <c r="I234" s="81"/>
      <c r="J234" s="81"/>
      <c r="K234" s="81"/>
      <c r="L234" s="81"/>
      <c r="M234" s="81"/>
      <c r="N234" s="81"/>
      <c r="O234" s="81"/>
      <c r="P234" s="81"/>
      <c r="Q234" s="81"/>
    </row>
    <row r="235" spans="2:17" x14ac:dyDescent="0.2">
      <c r="B235" s="172"/>
      <c r="C235" s="172"/>
      <c r="D235" s="249"/>
      <c r="E235" s="81"/>
      <c r="F235" s="81"/>
      <c r="G235" s="81"/>
      <c r="H235" s="81"/>
      <c r="I235" s="81"/>
      <c r="J235" s="81"/>
      <c r="K235" s="81"/>
      <c r="L235" s="81"/>
      <c r="M235" s="81"/>
      <c r="N235" s="81"/>
      <c r="O235" s="81"/>
      <c r="P235" s="81"/>
      <c r="Q235" s="81"/>
    </row>
    <row r="236" spans="2:17" x14ac:dyDescent="0.2">
      <c r="B236" s="172"/>
      <c r="C236" s="172"/>
      <c r="D236" s="249"/>
      <c r="E236" s="81"/>
      <c r="F236" s="81"/>
      <c r="G236" s="81"/>
      <c r="H236" s="81"/>
      <c r="I236" s="81"/>
      <c r="J236" s="81"/>
      <c r="K236" s="81"/>
      <c r="L236" s="81"/>
      <c r="M236" s="81"/>
      <c r="N236" s="81"/>
      <c r="O236" s="81"/>
      <c r="P236" s="81"/>
      <c r="Q236" s="81"/>
    </row>
    <row r="237" spans="2:17" x14ac:dyDescent="0.2">
      <c r="B237" s="172"/>
      <c r="C237" s="172"/>
      <c r="D237" s="249"/>
      <c r="E237" s="81"/>
      <c r="F237" s="81"/>
      <c r="G237" s="81"/>
      <c r="H237" s="81"/>
      <c r="I237" s="81"/>
      <c r="J237" s="81"/>
      <c r="K237" s="81"/>
      <c r="L237" s="81"/>
      <c r="M237" s="81"/>
      <c r="N237" s="81"/>
      <c r="O237" s="81"/>
      <c r="P237" s="81"/>
      <c r="Q237" s="81"/>
    </row>
    <row r="238" spans="2:17" x14ac:dyDescent="0.2">
      <c r="B238" s="172"/>
      <c r="C238" s="172"/>
      <c r="D238" s="249"/>
      <c r="E238" s="81"/>
      <c r="F238" s="81"/>
      <c r="G238" s="81"/>
      <c r="H238" s="81"/>
      <c r="I238" s="81"/>
      <c r="J238" s="81"/>
      <c r="K238" s="81"/>
      <c r="L238" s="81"/>
      <c r="M238" s="81"/>
      <c r="N238" s="81"/>
      <c r="O238" s="81"/>
      <c r="P238" s="81"/>
      <c r="Q238" s="81"/>
    </row>
    <row r="239" spans="2:17" x14ac:dyDescent="0.2">
      <c r="B239" s="172"/>
      <c r="C239" s="172"/>
      <c r="D239" s="249"/>
      <c r="E239" s="81"/>
      <c r="F239" s="81"/>
      <c r="G239" s="81"/>
      <c r="H239" s="81"/>
      <c r="I239" s="81"/>
      <c r="J239" s="81"/>
      <c r="K239" s="81"/>
      <c r="L239" s="81"/>
      <c r="M239" s="81"/>
      <c r="N239" s="81"/>
      <c r="O239" s="81"/>
      <c r="P239" s="81"/>
      <c r="Q239" s="81"/>
    </row>
    <row r="240" spans="2:17" x14ac:dyDescent="0.2">
      <c r="B240" s="172"/>
      <c r="C240" s="172"/>
      <c r="D240" s="249"/>
      <c r="E240" s="81"/>
      <c r="F240" s="81"/>
      <c r="G240" s="81"/>
      <c r="H240" s="81"/>
      <c r="I240" s="81"/>
      <c r="J240" s="81"/>
      <c r="K240" s="81"/>
      <c r="L240" s="81"/>
      <c r="M240" s="81"/>
      <c r="N240" s="81"/>
      <c r="O240" s="81"/>
      <c r="P240" s="81"/>
      <c r="Q240" s="81"/>
    </row>
    <row r="241" spans="2:17" x14ac:dyDescent="0.2">
      <c r="B241" s="172"/>
      <c r="C241" s="172"/>
      <c r="D241" s="249"/>
      <c r="E241" s="81"/>
      <c r="F241" s="81"/>
      <c r="G241" s="81"/>
      <c r="H241" s="81"/>
      <c r="I241" s="81"/>
      <c r="J241" s="81"/>
      <c r="K241" s="81"/>
      <c r="L241" s="81"/>
      <c r="M241" s="81"/>
      <c r="N241" s="81"/>
      <c r="O241" s="81"/>
      <c r="P241" s="81"/>
      <c r="Q241" s="81"/>
    </row>
    <row r="242" spans="2:17" x14ac:dyDescent="0.2">
      <c r="B242" s="172"/>
      <c r="C242" s="172"/>
      <c r="D242" s="249"/>
      <c r="E242" s="81"/>
      <c r="F242" s="81"/>
      <c r="G242" s="81"/>
      <c r="H242" s="81"/>
      <c r="I242" s="81"/>
      <c r="J242" s="81"/>
      <c r="K242" s="81"/>
      <c r="L242" s="81"/>
      <c r="M242" s="81"/>
      <c r="N242" s="81"/>
      <c r="O242" s="81"/>
      <c r="P242" s="81"/>
      <c r="Q242" s="81"/>
    </row>
    <row r="243" spans="2:17" x14ac:dyDescent="0.2">
      <c r="B243" s="172"/>
      <c r="C243" s="172"/>
      <c r="D243" s="249"/>
      <c r="E243" s="81"/>
      <c r="F243" s="81"/>
      <c r="G243" s="81"/>
      <c r="H243" s="81"/>
      <c r="I243" s="81"/>
      <c r="J243" s="81"/>
      <c r="K243" s="81"/>
      <c r="L243" s="81"/>
      <c r="M243" s="81"/>
      <c r="N243" s="81"/>
      <c r="O243" s="81"/>
      <c r="P243" s="81"/>
      <c r="Q243" s="81"/>
    </row>
    <row r="244" spans="2:17" x14ac:dyDescent="0.2">
      <c r="B244" s="172"/>
      <c r="C244" s="172"/>
      <c r="D244" s="249"/>
      <c r="E244" s="81"/>
      <c r="F244" s="81"/>
      <c r="G244" s="81"/>
      <c r="H244" s="81"/>
      <c r="I244" s="81"/>
      <c r="J244" s="81"/>
      <c r="K244" s="81"/>
      <c r="L244" s="81"/>
      <c r="M244" s="81"/>
      <c r="N244" s="81"/>
      <c r="O244" s="81"/>
      <c r="P244" s="81"/>
      <c r="Q244" s="81"/>
    </row>
    <row r="245" spans="2:17" x14ac:dyDescent="0.2">
      <c r="B245" s="172"/>
      <c r="C245" s="172"/>
      <c r="D245" s="249"/>
      <c r="E245" s="81"/>
      <c r="F245" s="81"/>
      <c r="G245" s="81"/>
      <c r="H245" s="81"/>
      <c r="I245" s="81"/>
      <c r="J245" s="81"/>
      <c r="K245" s="81"/>
      <c r="L245" s="81"/>
      <c r="M245" s="81"/>
      <c r="N245" s="81"/>
      <c r="O245" s="81"/>
      <c r="P245" s="81"/>
      <c r="Q245" s="81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indexed="48"/>
    <outlinePr applyStyles="1" summaryBelow="0"/>
    <pageSetUpPr fitToPage="1"/>
  </sheetPr>
  <dimension ref="A2:S251"/>
  <sheetViews>
    <sheetView workbookViewId="0">
      <selection activeCell="D20" sqref="D20"/>
    </sheetView>
  </sheetViews>
  <sheetFormatPr defaultRowHeight="12.75" outlineLevelRow="1" x14ac:dyDescent="0.2"/>
  <cols>
    <col min="1" max="1" width="66" style="92" bestFit="1" customWidth="1"/>
    <col min="2" max="2" width="17.7109375" style="208" customWidth="1"/>
    <col min="3" max="3" width="17.85546875" style="208" customWidth="1"/>
    <col min="4" max="4" width="11.42578125" style="8" bestFit="1" customWidth="1"/>
    <col min="5" max="16384" width="9.140625" style="92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31.01.2019</v>
      </c>
      <c r="B2" s="3"/>
      <c r="C2" s="3"/>
      <c r="D2" s="3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19" ht="18.75" x14ac:dyDescent="0.3">
      <c r="A3" s="2" t="s">
        <v>79</v>
      </c>
      <c r="B3" s="2"/>
      <c r="C3" s="2"/>
      <c r="D3" s="2"/>
    </row>
    <row r="4" spans="1:19" x14ac:dyDescent="0.2">
      <c r="B4" s="172"/>
      <c r="C4" s="172"/>
      <c r="D4" s="249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</row>
    <row r="5" spans="1:19" s="61" customFormat="1" x14ac:dyDescent="0.2">
      <c r="A5" s="22"/>
      <c r="B5" s="150"/>
      <c r="C5" s="150"/>
      <c r="D5" s="61" t="str">
        <f>VALVAL</f>
        <v>млрд. одиниць</v>
      </c>
    </row>
    <row r="6" spans="1:19" s="16" customFormat="1" x14ac:dyDescent="0.2">
      <c r="A6" s="35"/>
      <c r="B6" s="97" t="s">
        <v>153</v>
      </c>
      <c r="C6" s="97" t="s">
        <v>156</v>
      </c>
      <c r="D6" s="148" t="s">
        <v>173</v>
      </c>
    </row>
    <row r="7" spans="1:19" s="116" customFormat="1" ht="15.75" x14ac:dyDescent="0.2">
      <c r="A7" s="106" t="s">
        <v>136</v>
      </c>
      <c r="B7" s="21">
        <f t="shared" ref="B7:D7" si="0">SUM(B8:B18)</f>
        <v>78.251692946719999</v>
      </c>
      <c r="C7" s="21">
        <f t="shared" si="0"/>
        <v>2171.9168198795201</v>
      </c>
      <c r="D7" s="114">
        <f t="shared" si="0"/>
        <v>1</v>
      </c>
    </row>
    <row r="8" spans="1:19" s="109" customFormat="1" x14ac:dyDescent="0.2">
      <c r="A8" s="132" t="s">
        <v>147</v>
      </c>
      <c r="B8" s="245">
        <v>9.0551179679300002</v>
      </c>
      <c r="C8" s="245">
        <v>251.32955313699</v>
      </c>
      <c r="D8" s="44">
        <v>0.115718</v>
      </c>
    </row>
    <row r="9" spans="1:19" s="109" customFormat="1" x14ac:dyDescent="0.2">
      <c r="A9" s="132" t="s">
        <v>165</v>
      </c>
      <c r="B9" s="245">
        <v>5.2304157460400003</v>
      </c>
      <c r="C9" s="245">
        <v>145.172935</v>
      </c>
      <c r="D9" s="44">
        <v>6.6840999999999998E-2</v>
      </c>
    </row>
    <row r="10" spans="1:19" s="109" customFormat="1" x14ac:dyDescent="0.2">
      <c r="A10" s="132" t="s">
        <v>103</v>
      </c>
      <c r="B10" s="245">
        <v>13.08980531227</v>
      </c>
      <c r="C10" s="245">
        <v>363.31441858983999</v>
      </c>
      <c r="D10" s="44">
        <v>0.16727800000000001</v>
      </c>
    </row>
    <row r="11" spans="1:19" x14ac:dyDescent="0.2">
      <c r="A11" s="220" t="s">
        <v>141</v>
      </c>
      <c r="B11" s="195">
        <v>50.87635392048</v>
      </c>
      <c r="C11" s="195">
        <v>1412.0999131526901</v>
      </c>
      <c r="D11" s="255">
        <v>0.65016300000000005</v>
      </c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</row>
    <row r="12" spans="1:19" x14ac:dyDescent="0.2">
      <c r="A12" s="253"/>
      <c r="B12" s="172"/>
      <c r="C12" s="172"/>
      <c r="D12" s="249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</row>
    <row r="13" spans="1:19" x14ac:dyDescent="0.2">
      <c r="A13" s="253"/>
      <c r="B13" s="172"/>
      <c r="C13" s="172"/>
      <c r="D13" s="249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</row>
    <row r="14" spans="1:19" x14ac:dyDescent="0.2">
      <c r="A14" s="253"/>
      <c r="B14" s="172"/>
      <c r="C14" s="172"/>
      <c r="D14" s="249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</row>
    <row r="15" spans="1:19" x14ac:dyDescent="0.2">
      <c r="A15" s="253"/>
      <c r="B15" s="172"/>
      <c r="C15" s="172"/>
      <c r="D15" s="249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</row>
    <row r="16" spans="1:19" x14ac:dyDescent="0.2">
      <c r="A16" s="253"/>
      <c r="B16" s="172"/>
      <c r="C16" s="172"/>
      <c r="D16" s="249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</row>
    <row r="17" spans="1:19" x14ac:dyDescent="0.2">
      <c r="A17" s="253"/>
      <c r="B17" s="172"/>
      <c r="C17" s="172"/>
      <c r="D17" s="249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</row>
    <row r="18" spans="1:19" x14ac:dyDescent="0.2">
      <c r="A18" s="253"/>
      <c r="B18" s="172"/>
      <c r="C18" s="172"/>
      <c r="D18" s="249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</row>
    <row r="19" spans="1:19" x14ac:dyDescent="0.2">
      <c r="A19" s="63" t="s">
        <v>148</v>
      </c>
      <c r="B19" s="172"/>
      <c r="C19" s="172"/>
      <c r="D19" s="249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</row>
    <row r="20" spans="1:19" x14ac:dyDescent="0.2">
      <c r="B20" s="221" t="str">
        <f>"Державний борг України за станом на " &amp; TEXT(DREPORTDATE,"dd.MM.yyyy")</f>
        <v>Державний борг України за станом на 31.01.2019</v>
      </c>
      <c r="C20" s="172"/>
      <c r="D20" s="61" t="str">
        <f>VALVAL</f>
        <v>млрд. одиниць</v>
      </c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</row>
    <row r="21" spans="1:19" s="133" customFormat="1" x14ac:dyDescent="0.2">
      <c r="A21" s="35"/>
      <c r="B21" s="97" t="s">
        <v>153</v>
      </c>
      <c r="C21" s="97" t="s">
        <v>156</v>
      </c>
      <c r="D21" s="148" t="s">
        <v>173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</row>
    <row r="22" spans="1:19" s="246" customFormat="1" ht="15" x14ac:dyDescent="0.25">
      <c r="A22" s="62" t="s">
        <v>136</v>
      </c>
      <c r="B22" s="206">
        <f t="shared" ref="B22:C22" si="1">B$23+B$28</f>
        <v>78.251692946719999</v>
      </c>
      <c r="C22" s="206">
        <f t="shared" si="1"/>
        <v>2171.9168198795201</v>
      </c>
      <c r="D22" s="52">
        <v>1</v>
      </c>
      <c r="E22" s="230"/>
      <c r="F22" s="230"/>
      <c r="G22" s="230"/>
      <c r="H22" s="230"/>
      <c r="I22" s="230"/>
      <c r="J22" s="230"/>
      <c r="K22" s="230"/>
      <c r="L22" s="230"/>
      <c r="M22" s="230"/>
      <c r="N22" s="230"/>
      <c r="O22" s="230"/>
      <c r="P22" s="230"/>
      <c r="Q22" s="230"/>
    </row>
    <row r="23" spans="1:19" s="236" customFormat="1" ht="15" x14ac:dyDescent="0.25">
      <c r="A23" s="181" t="s">
        <v>62</v>
      </c>
      <c r="B23" s="121">
        <f t="shared" ref="B23:C23" si="2">SUM(B$24:B$27)</f>
        <v>67.249828506910006</v>
      </c>
      <c r="C23" s="121">
        <f t="shared" si="2"/>
        <v>1866.5542963732801</v>
      </c>
      <c r="D23" s="84">
        <v>0.85940399999999995</v>
      </c>
      <c r="E23" s="225"/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5"/>
    </row>
    <row r="24" spans="1:19" s="236" customFormat="1" outlineLevel="1" x14ac:dyDescent="0.2">
      <c r="A24" s="10" t="s">
        <v>147</v>
      </c>
      <c r="B24" s="129">
        <v>6.8329435790700002</v>
      </c>
      <c r="C24" s="129">
        <v>189.65193633255001</v>
      </c>
      <c r="D24" s="198">
        <v>8.7319999999999995E-2</v>
      </c>
      <c r="E24" s="225"/>
      <c r="F24" s="225"/>
      <c r="G24" s="225"/>
      <c r="H24" s="225"/>
      <c r="I24" s="225"/>
      <c r="J24" s="225"/>
      <c r="K24" s="225"/>
      <c r="L24" s="225"/>
      <c r="M24" s="225"/>
      <c r="N24" s="225"/>
      <c r="O24" s="225"/>
      <c r="P24" s="225"/>
      <c r="Q24" s="225"/>
    </row>
    <row r="25" spans="1:19" s="236" customFormat="1" outlineLevel="1" x14ac:dyDescent="0.2">
      <c r="A25" s="10" t="s">
        <v>165</v>
      </c>
      <c r="B25" s="211">
        <v>5.2304157460400003</v>
      </c>
      <c r="C25" s="211">
        <v>145.172935</v>
      </c>
      <c r="D25" s="90">
        <v>6.6840999999999998E-2</v>
      </c>
      <c r="E25" s="225"/>
      <c r="F25" s="225"/>
      <c r="G25" s="225"/>
      <c r="H25" s="225"/>
      <c r="I25" s="225"/>
      <c r="J25" s="225"/>
      <c r="K25" s="225"/>
      <c r="L25" s="225"/>
      <c r="M25" s="225"/>
      <c r="N25" s="225"/>
      <c r="O25" s="225"/>
      <c r="P25" s="225"/>
      <c r="Q25" s="225"/>
    </row>
    <row r="26" spans="1:19" s="236" customFormat="1" outlineLevel="1" x14ac:dyDescent="0.2">
      <c r="A26" s="179" t="s">
        <v>103</v>
      </c>
      <c r="B26" s="195">
        <v>5.1953833284500002</v>
      </c>
      <c r="C26" s="195">
        <v>144.20059185744</v>
      </c>
      <c r="D26" s="255">
        <v>6.6392999999999994E-2</v>
      </c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</row>
    <row r="27" spans="1:19" s="236" customFormat="1" outlineLevel="1" x14ac:dyDescent="0.2">
      <c r="A27" s="179" t="s">
        <v>141</v>
      </c>
      <c r="B27" s="195">
        <v>49.99108585335</v>
      </c>
      <c r="C27" s="195">
        <v>1387.5288331832901</v>
      </c>
      <c r="D27" s="255">
        <v>0.63885000000000003</v>
      </c>
      <c r="E27" s="225"/>
      <c r="F27" s="225"/>
      <c r="G27" s="225"/>
      <c r="H27" s="225"/>
      <c r="I27" s="225"/>
      <c r="J27" s="225"/>
      <c r="K27" s="225"/>
      <c r="L27" s="225"/>
      <c r="M27" s="225"/>
      <c r="N27" s="225"/>
      <c r="O27" s="225"/>
      <c r="P27" s="225"/>
      <c r="Q27" s="225"/>
    </row>
    <row r="28" spans="1:19" s="18" customFormat="1" ht="15" x14ac:dyDescent="0.25">
      <c r="A28" s="214" t="s">
        <v>12</v>
      </c>
      <c r="B28" s="183">
        <f t="shared" ref="B28:C28" si="3">SUM(B$29:B$31)</f>
        <v>11.001864439809999</v>
      </c>
      <c r="C28" s="183">
        <f t="shared" si="3"/>
        <v>305.36252350624</v>
      </c>
      <c r="D28" s="242">
        <v>0.140596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9" s="236" customFormat="1" outlineLevel="1" x14ac:dyDescent="0.2">
      <c r="A29" s="179" t="s">
        <v>147</v>
      </c>
      <c r="B29" s="195">
        <v>2.2221743888600001</v>
      </c>
      <c r="C29" s="195">
        <v>61.677616804439999</v>
      </c>
      <c r="D29" s="255">
        <v>2.8398E-2</v>
      </c>
      <c r="E29" s="225"/>
      <c r="F29" s="225"/>
      <c r="G29" s="225"/>
      <c r="H29" s="225"/>
      <c r="I29" s="225"/>
      <c r="J29" s="225"/>
      <c r="K29" s="225"/>
      <c r="L29" s="225"/>
      <c r="M29" s="225"/>
      <c r="N29" s="225"/>
      <c r="O29" s="225"/>
      <c r="P29" s="225"/>
      <c r="Q29" s="225"/>
    </row>
    <row r="30" spans="1:19" s="236" customFormat="1" outlineLevel="1" x14ac:dyDescent="0.2">
      <c r="A30" s="179" t="s">
        <v>103</v>
      </c>
      <c r="B30" s="195">
        <v>7.89442198382</v>
      </c>
      <c r="C30" s="195">
        <v>219.11382673240001</v>
      </c>
      <c r="D30" s="255">
        <v>0.100885</v>
      </c>
      <c r="E30" s="225"/>
      <c r="F30" s="225"/>
      <c r="G30" s="225"/>
      <c r="H30" s="225"/>
      <c r="I30" s="225"/>
      <c r="J30" s="225"/>
      <c r="K30" s="225"/>
      <c r="L30" s="225"/>
      <c r="M30" s="225"/>
      <c r="N30" s="225"/>
      <c r="O30" s="225"/>
      <c r="P30" s="225"/>
      <c r="Q30" s="225"/>
    </row>
    <row r="31" spans="1:19" s="236" customFormat="1" outlineLevel="1" x14ac:dyDescent="0.2">
      <c r="A31" s="179" t="s">
        <v>141</v>
      </c>
      <c r="B31" s="195">
        <v>0.88526806712999995</v>
      </c>
      <c r="C31" s="195">
        <v>24.571079969399999</v>
      </c>
      <c r="D31" s="255">
        <v>1.1313E-2</v>
      </c>
      <c r="E31" s="225"/>
      <c r="F31" s="225"/>
      <c r="G31" s="225"/>
      <c r="H31" s="225"/>
      <c r="I31" s="225"/>
      <c r="J31" s="225"/>
      <c r="K31" s="225"/>
      <c r="L31" s="225"/>
      <c r="M31" s="225"/>
      <c r="N31" s="225"/>
      <c r="O31" s="225"/>
      <c r="P31" s="225"/>
      <c r="Q31" s="225"/>
    </row>
    <row r="32" spans="1:19" s="236" customFormat="1" x14ac:dyDescent="0.2">
      <c r="A32" s="253"/>
      <c r="B32" s="172"/>
      <c r="C32" s="172"/>
      <c r="D32" s="249"/>
      <c r="E32" s="225"/>
      <c r="F32" s="225"/>
      <c r="G32" s="225"/>
      <c r="H32" s="225"/>
      <c r="I32" s="225"/>
      <c r="J32" s="225"/>
      <c r="K32" s="225"/>
      <c r="L32" s="225"/>
      <c r="M32" s="225"/>
      <c r="N32" s="225"/>
      <c r="O32" s="225"/>
      <c r="P32" s="225"/>
      <c r="Q32" s="225"/>
    </row>
    <row r="33" spans="1:17" x14ac:dyDescent="0.2">
      <c r="A33" s="253"/>
      <c r="B33" s="172"/>
      <c r="C33" s="172"/>
      <c r="D33" s="249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</row>
    <row r="34" spans="1:17" x14ac:dyDescent="0.2">
      <c r="A34" s="253"/>
      <c r="B34" s="172"/>
      <c r="C34" s="172"/>
      <c r="D34" s="249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</row>
    <row r="35" spans="1:17" x14ac:dyDescent="0.2">
      <c r="A35" s="253"/>
      <c r="B35" s="172"/>
      <c r="C35" s="172"/>
      <c r="D35" s="249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</row>
    <row r="36" spans="1:17" x14ac:dyDescent="0.2">
      <c r="A36" s="253"/>
      <c r="B36" s="172"/>
      <c r="C36" s="172"/>
      <c r="D36" s="249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</row>
    <row r="37" spans="1:17" x14ac:dyDescent="0.2">
      <c r="A37" s="253"/>
      <c r="B37" s="172"/>
      <c r="C37" s="172"/>
      <c r="D37" s="249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</row>
    <row r="38" spans="1:17" x14ac:dyDescent="0.2">
      <c r="A38" s="253"/>
      <c r="B38" s="172"/>
      <c r="C38" s="172"/>
      <c r="D38" s="249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</row>
    <row r="39" spans="1:17" x14ac:dyDescent="0.2">
      <c r="B39" s="172"/>
      <c r="C39" s="172"/>
      <c r="D39" s="249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</row>
    <row r="40" spans="1:17" x14ac:dyDescent="0.2">
      <c r="B40" s="172"/>
      <c r="C40" s="172"/>
      <c r="D40" s="249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</row>
    <row r="41" spans="1:17" x14ac:dyDescent="0.2">
      <c r="B41" s="172"/>
      <c r="C41" s="172"/>
      <c r="D41" s="249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</row>
    <row r="42" spans="1:17" x14ac:dyDescent="0.2">
      <c r="B42" s="172"/>
      <c r="C42" s="172"/>
      <c r="D42" s="249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</row>
    <row r="43" spans="1:17" x14ac:dyDescent="0.2">
      <c r="B43" s="172"/>
      <c r="C43" s="172"/>
      <c r="D43" s="249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</row>
    <row r="44" spans="1:17" x14ac:dyDescent="0.2">
      <c r="B44" s="172"/>
      <c r="C44" s="172"/>
      <c r="D44" s="249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</row>
    <row r="45" spans="1:17" x14ac:dyDescent="0.2">
      <c r="B45" s="172"/>
      <c r="C45" s="172"/>
      <c r="D45" s="249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</row>
    <row r="46" spans="1:17" x14ac:dyDescent="0.2">
      <c r="B46" s="172"/>
      <c r="C46" s="172"/>
      <c r="D46" s="249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</row>
    <row r="47" spans="1:17" x14ac:dyDescent="0.2">
      <c r="B47" s="172"/>
      <c r="C47" s="172"/>
      <c r="D47" s="249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</row>
    <row r="48" spans="1:17" x14ac:dyDescent="0.2">
      <c r="B48" s="172"/>
      <c r="C48" s="172"/>
      <c r="D48" s="249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</row>
    <row r="49" spans="2:17" x14ac:dyDescent="0.2">
      <c r="B49" s="172"/>
      <c r="C49" s="172"/>
      <c r="D49" s="249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</row>
    <row r="50" spans="2:17" x14ac:dyDescent="0.2">
      <c r="B50" s="172"/>
      <c r="C50" s="172"/>
      <c r="D50" s="249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</row>
    <row r="51" spans="2:17" x14ac:dyDescent="0.2">
      <c r="B51" s="172"/>
      <c r="C51" s="172"/>
      <c r="D51" s="249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</row>
    <row r="52" spans="2:17" x14ac:dyDescent="0.2">
      <c r="B52" s="172"/>
      <c r="C52" s="172"/>
      <c r="D52" s="249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</row>
    <row r="53" spans="2:17" x14ac:dyDescent="0.2">
      <c r="B53" s="172"/>
      <c r="C53" s="172"/>
      <c r="D53" s="249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</row>
    <row r="54" spans="2:17" x14ac:dyDescent="0.2">
      <c r="B54" s="172"/>
      <c r="C54" s="172"/>
      <c r="D54" s="249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</row>
    <row r="55" spans="2:17" x14ac:dyDescent="0.2">
      <c r="B55" s="172"/>
      <c r="C55" s="172"/>
      <c r="D55" s="249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</row>
    <row r="56" spans="2:17" x14ac:dyDescent="0.2">
      <c r="B56" s="172"/>
      <c r="C56" s="172"/>
      <c r="D56" s="249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</row>
    <row r="57" spans="2:17" x14ac:dyDescent="0.2">
      <c r="B57" s="172"/>
      <c r="C57" s="172"/>
      <c r="D57" s="249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</row>
    <row r="58" spans="2:17" x14ac:dyDescent="0.2">
      <c r="B58" s="172"/>
      <c r="C58" s="172"/>
      <c r="D58" s="249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</row>
    <row r="59" spans="2:17" x14ac:dyDescent="0.2">
      <c r="B59" s="172"/>
      <c r="C59" s="172"/>
      <c r="D59" s="249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</row>
    <row r="60" spans="2:17" x14ac:dyDescent="0.2">
      <c r="B60" s="172"/>
      <c r="C60" s="172"/>
      <c r="D60" s="249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</row>
    <row r="61" spans="2:17" x14ac:dyDescent="0.2">
      <c r="B61" s="172"/>
      <c r="C61" s="172"/>
      <c r="D61" s="249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</row>
    <row r="62" spans="2:17" x14ac:dyDescent="0.2">
      <c r="B62" s="172"/>
      <c r="C62" s="172"/>
      <c r="D62" s="249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</row>
    <row r="63" spans="2:17" x14ac:dyDescent="0.2">
      <c r="B63" s="172"/>
      <c r="C63" s="172"/>
      <c r="D63" s="249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</row>
    <row r="64" spans="2:17" x14ac:dyDescent="0.2">
      <c r="B64" s="172"/>
      <c r="C64" s="172"/>
      <c r="D64" s="249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</row>
    <row r="65" spans="2:17" x14ac:dyDescent="0.2">
      <c r="B65" s="172"/>
      <c r="C65" s="172"/>
      <c r="D65" s="249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</row>
    <row r="66" spans="2:17" x14ac:dyDescent="0.2">
      <c r="B66" s="172"/>
      <c r="C66" s="172"/>
      <c r="D66" s="249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</row>
    <row r="67" spans="2:17" x14ac:dyDescent="0.2">
      <c r="B67" s="172"/>
      <c r="C67" s="172"/>
      <c r="D67" s="249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</row>
    <row r="68" spans="2:17" x14ac:dyDescent="0.2">
      <c r="B68" s="172"/>
      <c r="C68" s="172"/>
      <c r="D68" s="249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</row>
    <row r="69" spans="2:17" x14ac:dyDescent="0.2">
      <c r="B69" s="172"/>
      <c r="C69" s="172"/>
      <c r="D69" s="249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</row>
    <row r="70" spans="2:17" x14ac:dyDescent="0.2">
      <c r="B70" s="172"/>
      <c r="C70" s="172"/>
      <c r="D70" s="249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</row>
    <row r="71" spans="2:17" x14ac:dyDescent="0.2">
      <c r="B71" s="172"/>
      <c r="C71" s="172"/>
      <c r="D71" s="249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</row>
    <row r="72" spans="2:17" x14ac:dyDescent="0.2">
      <c r="B72" s="172"/>
      <c r="C72" s="172"/>
      <c r="D72" s="249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</row>
    <row r="73" spans="2:17" x14ac:dyDescent="0.2">
      <c r="B73" s="172"/>
      <c r="C73" s="172"/>
      <c r="D73" s="249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</row>
    <row r="74" spans="2:17" x14ac:dyDescent="0.2">
      <c r="B74" s="172"/>
      <c r="C74" s="172"/>
      <c r="D74" s="249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</row>
    <row r="75" spans="2:17" x14ac:dyDescent="0.2">
      <c r="B75" s="172"/>
      <c r="C75" s="172"/>
      <c r="D75" s="249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</row>
    <row r="76" spans="2:17" x14ac:dyDescent="0.2">
      <c r="B76" s="172"/>
      <c r="C76" s="172"/>
      <c r="D76" s="249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</row>
    <row r="77" spans="2:17" x14ac:dyDescent="0.2">
      <c r="B77" s="172"/>
      <c r="C77" s="172"/>
      <c r="D77" s="249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</row>
    <row r="78" spans="2:17" x14ac:dyDescent="0.2">
      <c r="B78" s="172"/>
      <c r="C78" s="172"/>
      <c r="D78" s="249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</row>
    <row r="79" spans="2:17" x14ac:dyDescent="0.2">
      <c r="B79" s="172"/>
      <c r="C79" s="172"/>
      <c r="D79" s="249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</row>
    <row r="80" spans="2:17" x14ac:dyDescent="0.2">
      <c r="B80" s="172"/>
      <c r="C80" s="172"/>
      <c r="D80" s="249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</row>
    <row r="81" spans="2:17" x14ac:dyDescent="0.2">
      <c r="B81" s="172"/>
      <c r="C81" s="172"/>
      <c r="D81" s="249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</row>
    <row r="82" spans="2:17" x14ac:dyDescent="0.2">
      <c r="B82" s="172"/>
      <c r="C82" s="172"/>
      <c r="D82" s="249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</row>
    <row r="83" spans="2:17" x14ac:dyDescent="0.2">
      <c r="B83" s="172"/>
      <c r="C83" s="172"/>
      <c r="D83" s="249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</row>
    <row r="84" spans="2:17" x14ac:dyDescent="0.2">
      <c r="B84" s="172"/>
      <c r="C84" s="172"/>
      <c r="D84" s="249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</row>
    <row r="85" spans="2:17" x14ac:dyDescent="0.2">
      <c r="B85" s="172"/>
      <c r="C85" s="172"/>
      <c r="D85" s="249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</row>
    <row r="86" spans="2:17" x14ac:dyDescent="0.2">
      <c r="B86" s="172"/>
      <c r="C86" s="172"/>
      <c r="D86" s="249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</row>
    <row r="87" spans="2:17" x14ac:dyDescent="0.2">
      <c r="B87" s="172"/>
      <c r="C87" s="172"/>
      <c r="D87" s="249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</row>
    <row r="88" spans="2:17" x14ac:dyDescent="0.2">
      <c r="B88" s="172"/>
      <c r="C88" s="172"/>
      <c r="D88" s="249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</row>
    <row r="89" spans="2:17" x14ac:dyDescent="0.2">
      <c r="B89" s="172"/>
      <c r="C89" s="172"/>
      <c r="D89" s="249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</row>
    <row r="90" spans="2:17" x14ac:dyDescent="0.2">
      <c r="B90" s="172"/>
      <c r="C90" s="172"/>
      <c r="D90" s="249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</row>
    <row r="91" spans="2:17" x14ac:dyDescent="0.2">
      <c r="B91" s="172"/>
      <c r="C91" s="172"/>
      <c r="D91" s="249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</row>
    <row r="92" spans="2:17" x14ac:dyDescent="0.2">
      <c r="B92" s="172"/>
      <c r="C92" s="172"/>
      <c r="D92" s="249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</row>
    <row r="93" spans="2:17" x14ac:dyDescent="0.2">
      <c r="B93" s="172"/>
      <c r="C93" s="172"/>
      <c r="D93" s="249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</row>
    <row r="94" spans="2:17" x14ac:dyDescent="0.2">
      <c r="B94" s="172"/>
      <c r="C94" s="172"/>
      <c r="D94" s="249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</row>
    <row r="95" spans="2:17" x14ac:dyDescent="0.2">
      <c r="B95" s="172"/>
      <c r="C95" s="172"/>
      <c r="D95" s="249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</row>
    <row r="96" spans="2:17" x14ac:dyDescent="0.2">
      <c r="B96" s="172"/>
      <c r="C96" s="172"/>
      <c r="D96" s="249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</row>
    <row r="97" spans="2:17" x14ac:dyDescent="0.2">
      <c r="B97" s="172"/>
      <c r="C97" s="172"/>
      <c r="D97" s="249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</row>
    <row r="98" spans="2:17" x14ac:dyDescent="0.2">
      <c r="B98" s="172"/>
      <c r="C98" s="172"/>
      <c r="D98" s="249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</row>
    <row r="99" spans="2:17" x14ac:dyDescent="0.2">
      <c r="B99" s="172"/>
      <c r="C99" s="172"/>
      <c r="D99" s="249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</row>
    <row r="100" spans="2:17" x14ac:dyDescent="0.2">
      <c r="B100" s="172"/>
      <c r="C100" s="172"/>
      <c r="D100" s="249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</row>
    <row r="101" spans="2:17" x14ac:dyDescent="0.2">
      <c r="B101" s="172"/>
      <c r="C101" s="172"/>
      <c r="D101" s="249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</row>
    <row r="102" spans="2:17" x14ac:dyDescent="0.2">
      <c r="B102" s="172"/>
      <c r="C102" s="172"/>
      <c r="D102" s="249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</row>
    <row r="103" spans="2:17" x14ac:dyDescent="0.2">
      <c r="B103" s="172"/>
      <c r="C103" s="172"/>
      <c r="D103" s="249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</row>
    <row r="104" spans="2:17" x14ac:dyDescent="0.2">
      <c r="B104" s="172"/>
      <c r="C104" s="172"/>
      <c r="D104" s="249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</row>
    <row r="105" spans="2:17" x14ac:dyDescent="0.2">
      <c r="B105" s="172"/>
      <c r="C105" s="172"/>
      <c r="D105" s="249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</row>
    <row r="106" spans="2:17" x14ac:dyDescent="0.2">
      <c r="B106" s="172"/>
      <c r="C106" s="172"/>
      <c r="D106" s="249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</row>
    <row r="107" spans="2:17" x14ac:dyDescent="0.2">
      <c r="B107" s="172"/>
      <c r="C107" s="172"/>
      <c r="D107" s="249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</row>
    <row r="108" spans="2:17" x14ac:dyDescent="0.2">
      <c r="B108" s="172"/>
      <c r="C108" s="172"/>
      <c r="D108" s="249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</row>
    <row r="109" spans="2:17" x14ac:dyDescent="0.2">
      <c r="B109" s="172"/>
      <c r="C109" s="172"/>
      <c r="D109" s="249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</row>
    <row r="110" spans="2:17" x14ac:dyDescent="0.2">
      <c r="B110" s="172"/>
      <c r="C110" s="172"/>
      <c r="D110" s="249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</row>
    <row r="111" spans="2:17" x14ac:dyDescent="0.2">
      <c r="B111" s="172"/>
      <c r="C111" s="172"/>
      <c r="D111" s="249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</row>
    <row r="112" spans="2:17" x14ac:dyDescent="0.2">
      <c r="B112" s="172"/>
      <c r="C112" s="172"/>
      <c r="D112" s="249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</row>
    <row r="113" spans="2:17" x14ac:dyDescent="0.2">
      <c r="B113" s="172"/>
      <c r="C113" s="172"/>
      <c r="D113" s="249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</row>
    <row r="114" spans="2:17" x14ac:dyDescent="0.2">
      <c r="B114" s="172"/>
      <c r="C114" s="172"/>
      <c r="D114" s="249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</row>
    <row r="115" spans="2:17" x14ac:dyDescent="0.2">
      <c r="B115" s="172"/>
      <c r="C115" s="172"/>
      <c r="D115" s="249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</row>
    <row r="116" spans="2:17" x14ac:dyDescent="0.2">
      <c r="B116" s="172"/>
      <c r="C116" s="172"/>
      <c r="D116" s="249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</row>
    <row r="117" spans="2:17" x14ac:dyDescent="0.2">
      <c r="B117" s="172"/>
      <c r="C117" s="172"/>
      <c r="D117" s="249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</row>
    <row r="118" spans="2:17" x14ac:dyDescent="0.2">
      <c r="B118" s="172"/>
      <c r="C118" s="172"/>
      <c r="D118" s="249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</row>
    <row r="119" spans="2:17" x14ac:dyDescent="0.2">
      <c r="B119" s="172"/>
      <c r="C119" s="172"/>
      <c r="D119" s="249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</row>
    <row r="120" spans="2:17" x14ac:dyDescent="0.2">
      <c r="B120" s="172"/>
      <c r="C120" s="172"/>
      <c r="D120" s="249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</row>
    <row r="121" spans="2:17" x14ac:dyDescent="0.2">
      <c r="B121" s="172"/>
      <c r="C121" s="172"/>
      <c r="D121" s="249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</row>
    <row r="122" spans="2:17" x14ac:dyDescent="0.2">
      <c r="B122" s="172"/>
      <c r="C122" s="172"/>
      <c r="D122" s="249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</row>
    <row r="123" spans="2:17" x14ac:dyDescent="0.2">
      <c r="B123" s="172"/>
      <c r="C123" s="172"/>
      <c r="D123" s="249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</row>
    <row r="124" spans="2:17" x14ac:dyDescent="0.2">
      <c r="B124" s="172"/>
      <c r="C124" s="172"/>
      <c r="D124" s="249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</row>
    <row r="125" spans="2:17" x14ac:dyDescent="0.2">
      <c r="B125" s="172"/>
      <c r="C125" s="172"/>
      <c r="D125" s="249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</row>
    <row r="126" spans="2:17" x14ac:dyDescent="0.2">
      <c r="B126" s="172"/>
      <c r="C126" s="172"/>
      <c r="D126" s="249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</row>
    <row r="127" spans="2:17" x14ac:dyDescent="0.2">
      <c r="B127" s="172"/>
      <c r="C127" s="172"/>
      <c r="D127" s="249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</row>
    <row r="128" spans="2:17" x14ac:dyDescent="0.2">
      <c r="B128" s="172"/>
      <c r="C128" s="172"/>
      <c r="D128" s="249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</row>
    <row r="129" spans="2:17" x14ac:dyDescent="0.2">
      <c r="B129" s="172"/>
      <c r="C129" s="172"/>
      <c r="D129" s="249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</row>
    <row r="130" spans="2:17" x14ac:dyDescent="0.2">
      <c r="B130" s="172"/>
      <c r="C130" s="172"/>
      <c r="D130" s="249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</row>
    <row r="131" spans="2:17" x14ac:dyDescent="0.2">
      <c r="B131" s="172"/>
      <c r="C131" s="172"/>
      <c r="D131" s="249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</row>
    <row r="132" spans="2:17" x14ac:dyDescent="0.2">
      <c r="B132" s="172"/>
      <c r="C132" s="172"/>
      <c r="D132" s="249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</row>
    <row r="133" spans="2:17" x14ac:dyDescent="0.2">
      <c r="B133" s="172"/>
      <c r="C133" s="172"/>
      <c r="D133" s="249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</row>
    <row r="134" spans="2:17" x14ac:dyDescent="0.2">
      <c r="B134" s="172"/>
      <c r="C134" s="172"/>
      <c r="D134" s="249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</row>
    <row r="135" spans="2:17" x14ac:dyDescent="0.2">
      <c r="B135" s="172"/>
      <c r="C135" s="172"/>
      <c r="D135" s="249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</row>
    <row r="136" spans="2:17" x14ac:dyDescent="0.2">
      <c r="B136" s="172"/>
      <c r="C136" s="172"/>
      <c r="D136" s="249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</row>
    <row r="137" spans="2:17" x14ac:dyDescent="0.2">
      <c r="B137" s="172"/>
      <c r="C137" s="172"/>
      <c r="D137" s="249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</row>
    <row r="138" spans="2:17" x14ac:dyDescent="0.2">
      <c r="B138" s="172"/>
      <c r="C138" s="172"/>
      <c r="D138" s="249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</row>
    <row r="139" spans="2:17" x14ac:dyDescent="0.2">
      <c r="B139" s="172"/>
      <c r="C139" s="172"/>
      <c r="D139" s="249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</row>
    <row r="140" spans="2:17" x14ac:dyDescent="0.2">
      <c r="B140" s="172"/>
      <c r="C140" s="172"/>
      <c r="D140" s="249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</row>
    <row r="141" spans="2:17" x14ac:dyDescent="0.2">
      <c r="B141" s="172"/>
      <c r="C141" s="172"/>
      <c r="D141" s="249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</row>
    <row r="142" spans="2:17" x14ac:dyDescent="0.2">
      <c r="B142" s="172"/>
      <c r="C142" s="172"/>
      <c r="D142" s="249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1"/>
      <c r="P142" s="81"/>
      <c r="Q142" s="81"/>
    </row>
    <row r="143" spans="2:17" x14ac:dyDescent="0.2">
      <c r="B143" s="172"/>
      <c r="C143" s="172"/>
      <c r="D143" s="249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1"/>
      <c r="P143" s="81"/>
      <c r="Q143" s="81"/>
    </row>
    <row r="144" spans="2:17" x14ac:dyDescent="0.2">
      <c r="B144" s="172"/>
      <c r="C144" s="172"/>
      <c r="D144" s="249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1"/>
      <c r="P144" s="81"/>
      <c r="Q144" s="81"/>
    </row>
    <row r="145" spans="2:17" x14ac:dyDescent="0.2">
      <c r="B145" s="172"/>
      <c r="C145" s="172"/>
      <c r="D145" s="249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1"/>
      <c r="P145" s="81"/>
      <c r="Q145" s="81"/>
    </row>
    <row r="146" spans="2:17" x14ac:dyDescent="0.2">
      <c r="B146" s="172"/>
      <c r="C146" s="172"/>
      <c r="D146" s="249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81"/>
      <c r="Q146" s="81"/>
    </row>
    <row r="147" spans="2:17" x14ac:dyDescent="0.2">
      <c r="B147" s="172"/>
      <c r="C147" s="172"/>
      <c r="D147" s="249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/>
    </row>
    <row r="148" spans="2:17" x14ac:dyDescent="0.2">
      <c r="B148" s="172"/>
      <c r="C148" s="172"/>
      <c r="D148" s="249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  <c r="Q148" s="81"/>
    </row>
    <row r="149" spans="2:17" x14ac:dyDescent="0.2">
      <c r="B149" s="172"/>
      <c r="C149" s="172"/>
      <c r="D149" s="249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1"/>
      <c r="P149" s="81"/>
      <c r="Q149" s="81"/>
    </row>
    <row r="150" spans="2:17" x14ac:dyDescent="0.2">
      <c r="B150" s="172"/>
      <c r="C150" s="172"/>
      <c r="D150" s="249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1"/>
      <c r="P150" s="81"/>
      <c r="Q150" s="81"/>
    </row>
    <row r="151" spans="2:17" x14ac:dyDescent="0.2">
      <c r="B151" s="172"/>
      <c r="C151" s="172"/>
      <c r="D151" s="249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81"/>
      <c r="Q151" s="81"/>
    </row>
    <row r="152" spans="2:17" x14ac:dyDescent="0.2">
      <c r="B152" s="172"/>
      <c r="C152" s="172"/>
      <c r="D152" s="249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  <c r="Q152" s="81"/>
    </row>
    <row r="153" spans="2:17" x14ac:dyDescent="0.2">
      <c r="B153" s="172"/>
      <c r="C153" s="172"/>
      <c r="D153" s="249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81"/>
    </row>
    <row r="154" spans="2:17" x14ac:dyDescent="0.2">
      <c r="B154" s="172"/>
      <c r="C154" s="172"/>
      <c r="D154" s="249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1"/>
      <c r="P154" s="81"/>
      <c r="Q154" s="81"/>
    </row>
    <row r="155" spans="2:17" x14ac:dyDescent="0.2">
      <c r="B155" s="172"/>
      <c r="C155" s="172"/>
      <c r="D155" s="249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81"/>
      <c r="Q155" s="81"/>
    </row>
    <row r="156" spans="2:17" x14ac:dyDescent="0.2">
      <c r="B156" s="172"/>
      <c r="C156" s="172"/>
      <c r="D156" s="249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81"/>
      <c r="Q156" s="81"/>
    </row>
    <row r="157" spans="2:17" x14ac:dyDescent="0.2">
      <c r="B157" s="172"/>
      <c r="C157" s="172"/>
      <c r="D157" s="249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81"/>
      <c r="Q157" s="81"/>
    </row>
    <row r="158" spans="2:17" x14ac:dyDescent="0.2">
      <c r="B158" s="172"/>
      <c r="C158" s="172"/>
      <c r="D158" s="249"/>
      <c r="E158" s="81"/>
      <c r="F158" s="81"/>
      <c r="G158" s="81"/>
      <c r="H158" s="81"/>
      <c r="I158" s="81"/>
      <c r="J158" s="81"/>
      <c r="K158" s="81"/>
      <c r="L158" s="81"/>
      <c r="M158" s="81"/>
      <c r="N158" s="81"/>
      <c r="O158" s="81"/>
      <c r="P158" s="81"/>
      <c r="Q158" s="81"/>
    </row>
    <row r="159" spans="2:17" x14ac:dyDescent="0.2">
      <c r="B159" s="172"/>
      <c r="C159" s="172"/>
      <c r="D159" s="249"/>
      <c r="E159" s="81"/>
      <c r="F159" s="81"/>
      <c r="G159" s="81"/>
      <c r="H159" s="81"/>
      <c r="I159" s="81"/>
      <c r="J159" s="81"/>
      <c r="K159" s="81"/>
      <c r="L159" s="81"/>
      <c r="M159" s="81"/>
      <c r="N159" s="81"/>
      <c r="O159" s="81"/>
      <c r="P159" s="81"/>
      <c r="Q159" s="81"/>
    </row>
    <row r="160" spans="2:17" x14ac:dyDescent="0.2">
      <c r="B160" s="172"/>
      <c r="C160" s="172"/>
      <c r="D160" s="249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  <c r="Q160" s="81"/>
    </row>
    <row r="161" spans="2:17" x14ac:dyDescent="0.2">
      <c r="B161" s="172"/>
      <c r="C161" s="172"/>
      <c r="D161" s="249"/>
      <c r="E161" s="81"/>
      <c r="F161" s="81"/>
      <c r="G161" s="81"/>
      <c r="H161" s="81"/>
      <c r="I161" s="81"/>
      <c r="J161" s="81"/>
      <c r="K161" s="81"/>
      <c r="L161" s="81"/>
      <c r="M161" s="81"/>
      <c r="N161" s="81"/>
      <c r="O161" s="81"/>
      <c r="P161" s="81"/>
      <c r="Q161" s="81"/>
    </row>
    <row r="162" spans="2:17" x14ac:dyDescent="0.2">
      <c r="B162" s="172"/>
      <c r="C162" s="172"/>
      <c r="D162" s="249"/>
      <c r="E162" s="81"/>
      <c r="F162" s="81"/>
      <c r="G162" s="81"/>
      <c r="H162" s="81"/>
      <c r="I162" s="81"/>
      <c r="J162" s="81"/>
      <c r="K162" s="81"/>
      <c r="L162" s="81"/>
      <c r="M162" s="81"/>
      <c r="N162" s="81"/>
      <c r="O162" s="81"/>
      <c r="P162" s="81"/>
      <c r="Q162" s="81"/>
    </row>
    <row r="163" spans="2:17" x14ac:dyDescent="0.2">
      <c r="B163" s="172"/>
      <c r="C163" s="172"/>
      <c r="D163" s="249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81"/>
      <c r="Q163" s="81"/>
    </row>
    <row r="164" spans="2:17" x14ac:dyDescent="0.2">
      <c r="B164" s="172"/>
      <c r="C164" s="172"/>
      <c r="D164" s="249"/>
      <c r="E164" s="81"/>
      <c r="F164" s="81"/>
      <c r="G164" s="81"/>
      <c r="H164" s="81"/>
      <c r="I164" s="81"/>
      <c r="J164" s="81"/>
      <c r="K164" s="81"/>
      <c r="L164" s="81"/>
      <c r="M164" s="81"/>
      <c r="N164" s="81"/>
      <c r="O164" s="81"/>
      <c r="P164" s="81"/>
      <c r="Q164" s="81"/>
    </row>
    <row r="165" spans="2:17" x14ac:dyDescent="0.2">
      <c r="B165" s="172"/>
      <c r="C165" s="172"/>
      <c r="D165" s="249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  <c r="Q165" s="81"/>
    </row>
    <row r="166" spans="2:17" x14ac:dyDescent="0.2">
      <c r="B166" s="172"/>
      <c r="C166" s="172"/>
      <c r="D166" s="249"/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81"/>
      <c r="Q166" s="81"/>
    </row>
    <row r="167" spans="2:17" x14ac:dyDescent="0.2">
      <c r="B167" s="172"/>
      <c r="C167" s="172"/>
      <c r="D167" s="249"/>
      <c r="E167" s="81"/>
      <c r="F167" s="81"/>
      <c r="G167" s="81"/>
      <c r="H167" s="81"/>
      <c r="I167" s="81"/>
      <c r="J167" s="81"/>
      <c r="K167" s="81"/>
      <c r="L167" s="81"/>
      <c r="M167" s="81"/>
      <c r="N167" s="81"/>
      <c r="O167" s="81"/>
      <c r="P167" s="81"/>
      <c r="Q167" s="81"/>
    </row>
    <row r="168" spans="2:17" x14ac:dyDescent="0.2">
      <c r="B168" s="172"/>
      <c r="C168" s="172"/>
      <c r="D168" s="249"/>
      <c r="E168" s="81"/>
      <c r="F168" s="81"/>
      <c r="G168" s="81"/>
      <c r="H168" s="81"/>
      <c r="I168" s="81"/>
      <c r="J168" s="81"/>
      <c r="K168" s="81"/>
      <c r="L168" s="81"/>
      <c r="M168" s="81"/>
      <c r="N168" s="81"/>
      <c r="O168" s="81"/>
      <c r="P168" s="81"/>
      <c r="Q168" s="81"/>
    </row>
    <row r="169" spans="2:17" x14ac:dyDescent="0.2">
      <c r="B169" s="172"/>
      <c r="C169" s="172"/>
      <c r="D169" s="249"/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81"/>
      <c r="Q169" s="81"/>
    </row>
    <row r="170" spans="2:17" x14ac:dyDescent="0.2">
      <c r="B170" s="172"/>
      <c r="C170" s="172"/>
      <c r="D170" s="249"/>
      <c r="E170" s="81"/>
      <c r="F170" s="81"/>
      <c r="G170" s="81"/>
      <c r="H170" s="81"/>
      <c r="I170" s="81"/>
      <c r="J170" s="81"/>
      <c r="K170" s="81"/>
      <c r="L170" s="81"/>
      <c r="M170" s="81"/>
      <c r="N170" s="81"/>
      <c r="O170" s="81"/>
      <c r="P170" s="81"/>
      <c r="Q170" s="81"/>
    </row>
    <row r="171" spans="2:17" x14ac:dyDescent="0.2">
      <c r="B171" s="172"/>
      <c r="C171" s="172"/>
      <c r="D171" s="249"/>
      <c r="E171" s="81"/>
      <c r="F171" s="81"/>
      <c r="G171" s="81"/>
      <c r="H171" s="81"/>
      <c r="I171" s="81"/>
      <c r="J171" s="81"/>
      <c r="K171" s="81"/>
      <c r="L171" s="81"/>
      <c r="M171" s="81"/>
      <c r="N171" s="81"/>
      <c r="O171" s="81"/>
      <c r="P171" s="81"/>
      <c r="Q171" s="81"/>
    </row>
    <row r="172" spans="2:17" x14ac:dyDescent="0.2">
      <c r="B172" s="172"/>
      <c r="C172" s="172"/>
      <c r="D172" s="249"/>
      <c r="E172" s="81"/>
      <c r="F172" s="81"/>
      <c r="G172" s="81"/>
      <c r="H172" s="81"/>
      <c r="I172" s="81"/>
      <c r="J172" s="81"/>
      <c r="K172" s="81"/>
      <c r="L172" s="81"/>
      <c r="M172" s="81"/>
      <c r="N172" s="81"/>
      <c r="O172" s="81"/>
      <c r="P172" s="81"/>
      <c r="Q172" s="81"/>
    </row>
    <row r="173" spans="2:17" x14ac:dyDescent="0.2">
      <c r="B173" s="172"/>
      <c r="C173" s="172"/>
      <c r="D173" s="249"/>
      <c r="E173" s="81"/>
      <c r="F173" s="81"/>
      <c r="G173" s="81"/>
      <c r="H173" s="81"/>
      <c r="I173" s="81"/>
      <c r="J173" s="81"/>
      <c r="K173" s="81"/>
      <c r="L173" s="81"/>
      <c r="M173" s="81"/>
      <c r="N173" s="81"/>
      <c r="O173" s="81"/>
      <c r="P173" s="81"/>
      <c r="Q173" s="81"/>
    </row>
    <row r="174" spans="2:17" x14ac:dyDescent="0.2">
      <c r="B174" s="172"/>
      <c r="C174" s="172"/>
      <c r="D174" s="249"/>
      <c r="E174" s="81"/>
      <c r="F174" s="81"/>
      <c r="G174" s="81"/>
      <c r="H174" s="81"/>
      <c r="I174" s="81"/>
      <c r="J174" s="81"/>
      <c r="K174" s="81"/>
      <c r="L174" s="81"/>
      <c r="M174" s="81"/>
      <c r="N174" s="81"/>
      <c r="O174" s="81"/>
      <c r="P174" s="81"/>
      <c r="Q174" s="81"/>
    </row>
    <row r="175" spans="2:17" x14ac:dyDescent="0.2">
      <c r="B175" s="172"/>
      <c r="C175" s="172"/>
      <c r="D175" s="249"/>
      <c r="E175" s="81"/>
      <c r="F175" s="81"/>
      <c r="G175" s="81"/>
      <c r="H175" s="81"/>
      <c r="I175" s="81"/>
      <c r="J175" s="81"/>
      <c r="K175" s="81"/>
      <c r="L175" s="81"/>
      <c r="M175" s="81"/>
      <c r="N175" s="81"/>
      <c r="O175" s="81"/>
      <c r="P175" s="81"/>
      <c r="Q175" s="81"/>
    </row>
    <row r="176" spans="2:17" x14ac:dyDescent="0.2">
      <c r="B176" s="172"/>
      <c r="C176" s="172"/>
      <c r="D176" s="249"/>
      <c r="E176" s="81"/>
      <c r="F176" s="81"/>
      <c r="G176" s="81"/>
      <c r="H176" s="81"/>
      <c r="I176" s="81"/>
      <c r="J176" s="81"/>
      <c r="K176" s="81"/>
      <c r="L176" s="81"/>
      <c r="M176" s="81"/>
      <c r="N176" s="81"/>
      <c r="O176" s="81"/>
      <c r="P176" s="81"/>
      <c r="Q176" s="81"/>
    </row>
    <row r="177" spans="2:17" x14ac:dyDescent="0.2">
      <c r="B177" s="172"/>
      <c r="C177" s="172"/>
      <c r="D177" s="249"/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81"/>
      <c r="Q177" s="81"/>
    </row>
    <row r="178" spans="2:17" x14ac:dyDescent="0.2">
      <c r="B178" s="172"/>
      <c r="C178" s="172"/>
      <c r="D178" s="249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81"/>
      <c r="Q178" s="81"/>
    </row>
    <row r="179" spans="2:17" x14ac:dyDescent="0.2">
      <c r="B179" s="172"/>
      <c r="C179" s="172"/>
      <c r="D179" s="249"/>
      <c r="E179" s="81"/>
      <c r="F179" s="81"/>
      <c r="G179" s="81"/>
      <c r="H179" s="81"/>
      <c r="I179" s="81"/>
      <c r="J179" s="81"/>
      <c r="K179" s="81"/>
      <c r="L179" s="81"/>
      <c r="M179" s="81"/>
      <c r="N179" s="81"/>
      <c r="O179" s="81"/>
      <c r="P179" s="81"/>
      <c r="Q179" s="81"/>
    </row>
    <row r="180" spans="2:17" x14ac:dyDescent="0.2">
      <c r="B180" s="172"/>
      <c r="C180" s="172"/>
      <c r="D180" s="249"/>
      <c r="E180" s="81"/>
      <c r="F180" s="81"/>
      <c r="G180" s="81"/>
      <c r="H180" s="81"/>
      <c r="I180" s="81"/>
      <c r="J180" s="81"/>
      <c r="K180" s="81"/>
      <c r="L180" s="81"/>
      <c r="M180" s="81"/>
      <c r="N180" s="81"/>
      <c r="O180" s="81"/>
      <c r="P180" s="81"/>
      <c r="Q180" s="81"/>
    </row>
    <row r="181" spans="2:17" x14ac:dyDescent="0.2">
      <c r="B181" s="172"/>
      <c r="C181" s="172"/>
      <c r="D181" s="249"/>
      <c r="E181" s="81"/>
      <c r="F181" s="81"/>
      <c r="G181" s="81"/>
      <c r="H181" s="81"/>
      <c r="I181" s="81"/>
      <c r="J181" s="81"/>
      <c r="K181" s="81"/>
      <c r="L181" s="81"/>
      <c r="M181" s="81"/>
      <c r="N181" s="81"/>
      <c r="O181" s="81"/>
      <c r="P181" s="81"/>
      <c r="Q181" s="81"/>
    </row>
    <row r="182" spans="2:17" x14ac:dyDescent="0.2">
      <c r="B182" s="172"/>
      <c r="C182" s="172"/>
      <c r="D182" s="249"/>
      <c r="E182" s="81"/>
      <c r="F182" s="81"/>
      <c r="G182" s="81"/>
      <c r="H182" s="81"/>
      <c r="I182" s="81"/>
      <c r="J182" s="81"/>
      <c r="K182" s="81"/>
      <c r="L182" s="81"/>
      <c r="M182" s="81"/>
      <c r="N182" s="81"/>
      <c r="O182" s="81"/>
      <c r="P182" s="81"/>
      <c r="Q182" s="81"/>
    </row>
    <row r="183" spans="2:17" x14ac:dyDescent="0.2">
      <c r="B183" s="172"/>
      <c r="C183" s="172"/>
      <c r="D183" s="249"/>
      <c r="E183" s="81"/>
      <c r="F183" s="81"/>
      <c r="G183" s="81"/>
      <c r="H183" s="81"/>
      <c r="I183" s="81"/>
      <c r="J183" s="81"/>
      <c r="K183" s="81"/>
      <c r="L183" s="81"/>
      <c r="M183" s="81"/>
      <c r="N183" s="81"/>
      <c r="O183" s="81"/>
      <c r="P183" s="81"/>
      <c r="Q183" s="81"/>
    </row>
    <row r="184" spans="2:17" x14ac:dyDescent="0.2">
      <c r="B184" s="172"/>
      <c r="C184" s="172"/>
      <c r="D184" s="249"/>
      <c r="E184" s="81"/>
      <c r="F184" s="81"/>
      <c r="G184" s="81"/>
      <c r="H184" s="81"/>
      <c r="I184" s="81"/>
      <c r="J184" s="81"/>
      <c r="K184" s="81"/>
      <c r="L184" s="81"/>
      <c r="M184" s="81"/>
      <c r="N184" s="81"/>
      <c r="O184" s="81"/>
      <c r="P184" s="81"/>
      <c r="Q184" s="81"/>
    </row>
    <row r="185" spans="2:17" x14ac:dyDescent="0.2">
      <c r="B185" s="172"/>
      <c r="C185" s="172"/>
      <c r="D185" s="249"/>
      <c r="E185" s="81"/>
      <c r="F185" s="81"/>
      <c r="G185" s="81"/>
      <c r="H185" s="81"/>
      <c r="I185" s="81"/>
      <c r="J185" s="81"/>
      <c r="K185" s="81"/>
      <c r="L185" s="81"/>
      <c r="M185" s="81"/>
      <c r="N185" s="81"/>
      <c r="O185" s="81"/>
      <c r="P185" s="81"/>
      <c r="Q185" s="81"/>
    </row>
    <row r="186" spans="2:17" x14ac:dyDescent="0.2">
      <c r="B186" s="172"/>
      <c r="C186" s="172"/>
      <c r="D186" s="249"/>
      <c r="E186" s="81"/>
      <c r="F186" s="81"/>
      <c r="G186" s="81"/>
      <c r="H186" s="81"/>
      <c r="I186" s="81"/>
      <c r="J186" s="81"/>
      <c r="K186" s="81"/>
      <c r="L186" s="81"/>
      <c r="M186" s="81"/>
      <c r="N186" s="81"/>
      <c r="O186" s="81"/>
      <c r="P186" s="81"/>
      <c r="Q186" s="81"/>
    </row>
    <row r="187" spans="2:17" x14ac:dyDescent="0.2">
      <c r="B187" s="172"/>
      <c r="C187" s="172"/>
      <c r="D187" s="249"/>
      <c r="E187" s="81"/>
      <c r="F187" s="81"/>
      <c r="G187" s="81"/>
      <c r="H187" s="81"/>
      <c r="I187" s="81"/>
      <c r="J187" s="81"/>
      <c r="K187" s="81"/>
      <c r="L187" s="81"/>
      <c r="M187" s="81"/>
      <c r="N187" s="81"/>
      <c r="O187" s="81"/>
      <c r="P187" s="81"/>
      <c r="Q187" s="81"/>
    </row>
    <row r="188" spans="2:17" x14ac:dyDescent="0.2">
      <c r="B188" s="172"/>
      <c r="C188" s="172"/>
      <c r="D188" s="249"/>
      <c r="E188" s="81"/>
      <c r="F188" s="81"/>
      <c r="G188" s="81"/>
      <c r="H188" s="81"/>
      <c r="I188" s="81"/>
      <c r="J188" s="81"/>
      <c r="K188" s="81"/>
      <c r="L188" s="81"/>
      <c r="M188" s="81"/>
      <c r="N188" s="81"/>
      <c r="O188" s="81"/>
      <c r="P188" s="81"/>
      <c r="Q188" s="81"/>
    </row>
    <row r="189" spans="2:17" x14ac:dyDescent="0.2">
      <c r="B189" s="172"/>
      <c r="C189" s="172"/>
      <c r="D189" s="249"/>
      <c r="E189" s="81"/>
      <c r="F189" s="81"/>
      <c r="G189" s="81"/>
      <c r="H189" s="81"/>
      <c r="I189" s="81"/>
      <c r="J189" s="81"/>
      <c r="K189" s="81"/>
      <c r="L189" s="81"/>
      <c r="M189" s="81"/>
      <c r="N189" s="81"/>
      <c r="O189" s="81"/>
      <c r="P189" s="81"/>
      <c r="Q189" s="81"/>
    </row>
    <row r="190" spans="2:17" x14ac:dyDescent="0.2">
      <c r="B190" s="172"/>
      <c r="C190" s="172"/>
      <c r="D190" s="249"/>
      <c r="E190" s="81"/>
      <c r="F190" s="81"/>
      <c r="G190" s="81"/>
      <c r="H190" s="81"/>
      <c r="I190" s="81"/>
      <c r="J190" s="81"/>
      <c r="K190" s="81"/>
      <c r="L190" s="81"/>
      <c r="M190" s="81"/>
      <c r="N190" s="81"/>
      <c r="O190" s="81"/>
      <c r="P190" s="81"/>
      <c r="Q190" s="81"/>
    </row>
    <row r="191" spans="2:17" x14ac:dyDescent="0.2">
      <c r="B191" s="172"/>
      <c r="C191" s="172"/>
      <c r="D191" s="249"/>
      <c r="E191" s="81"/>
      <c r="F191" s="81"/>
      <c r="G191" s="81"/>
      <c r="H191" s="81"/>
      <c r="I191" s="81"/>
      <c r="J191" s="81"/>
      <c r="K191" s="81"/>
      <c r="L191" s="81"/>
      <c r="M191" s="81"/>
      <c r="N191" s="81"/>
      <c r="O191" s="81"/>
      <c r="P191" s="81"/>
      <c r="Q191" s="81"/>
    </row>
    <row r="192" spans="2:17" x14ac:dyDescent="0.2">
      <c r="B192" s="172"/>
      <c r="C192" s="172"/>
      <c r="D192" s="249"/>
      <c r="E192" s="81"/>
      <c r="F192" s="81"/>
      <c r="G192" s="81"/>
      <c r="H192" s="81"/>
      <c r="I192" s="81"/>
      <c r="J192" s="81"/>
      <c r="K192" s="81"/>
      <c r="L192" s="81"/>
      <c r="M192" s="81"/>
      <c r="N192" s="81"/>
      <c r="O192" s="81"/>
      <c r="P192" s="81"/>
      <c r="Q192" s="81"/>
    </row>
    <row r="193" spans="2:17" x14ac:dyDescent="0.2">
      <c r="B193" s="172"/>
      <c r="C193" s="172"/>
      <c r="D193" s="249"/>
      <c r="E193" s="81"/>
      <c r="F193" s="81"/>
      <c r="G193" s="81"/>
      <c r="H193" s="81"/>
      <c r="I193" s="81"/>
      <c r="J193" s="81"/>
      <c r="K193" s="81"/>
      <c r="L193" s="81"/>
      <c r="M193" s="81"/>
      <c r="N193" s="81"/>
      <c r="O193" s="81"/>
      <c r="P193" s="81"/>
      <c r="Q193" s="81"/>
    </row>
    <row r="194" spans="2:17" x14ac:dyDescent="0.2">
      <c r="B194" s="172"/>
      <c r="C194" s="172"/>
      <c r="D194" s="249"/>
      <c r="E194" s="81"/>
      <c r="F194" s="81"/>
      <c r="G194" s="81"/>
      <c r="H194" s="81"/>
      <c r="I194" s="81"/>
      <c r="J194" s="81"/>
      <c r="K194" s="81"/>
      <c r="L194" s="81"/>
      <c r="M194" s="81"/>
      <c r="N194" s="81"/>
      <c r="O194" s="81"/>
      <c r="P194" s="81"/>
      <c r="Q194" s="81"/>
    </row>
    <row r="195" spans="2:17" x14ac:dyDescent="0.2">
      <c r="B195" s="172"/>
      <c r="C195" s="172"/>
      <c r="D195" s="249"/>
      <c r="E195" s="81"/>
      <c r="F195" s="81"/>
      <c r="G195" s="81"/>
      <c r="H195" s="81"/>
      <c r="I195" s="81"/>
      <c r="J195" s="81"/>
      <c r="K195" s="81"/>
      <c r="L195" s="81"/>
      <c r="M195" s="81"/>
      <c r="N195" s="81"/>
      <c r="O195" s="81"/>
      <c r="P195" s="81"/>
      <c r="Q195" s="81"/>
    </row>
    <row r="196" spans="2:17" x14ac:dyDescent="0.2">
      <c r="B196" s="172"/>
      <c r="C196" s="172"/>
      <c r="D196" s="249"/>
      <c r="E196" s="81"/>
      <c r="F196" s="81"/>
      <c r="G196" s="81"/>
      <c r="H196" s="81"/>
      <c r="I196" s="81"/>
      <c r="J196" s="81"/>
      <c r="K196" s="81"/>
      <c r="L196" s="81"/>
      <c r="M196" s="81"/>
      <c r="N196" s="81"/>
      <c r="O196" s="81"/>
      <c r="P196" s="81"/>
      <c r="Q196" s="81"/>
    </row>
    <row r="197" spans="2:17" x14ac:dyDescent="0.2">
      <c r="B197" s="172"/>
      <c r="C197" s="172"/>
      <c r="D197" s="249"/>
      <c r="E197" s="81"/>
      <c r="F197" s="81"/>
      <c r="G197" s="81"/>
      <c r="H197" s="81"/>
      <c r="I197" s="81"/>
      <c r="J197" s="81"/>
      <c r="K197" s="81"/>
      <c r="L197" s="81"/>
      <c r="M197" s="81"/>
      <c r="N197" s="81"/>
      <c r="O197" s="81"/>
      <c r="P197" s="81"/>
      <c r="Q197" s="81"/>
    </row>
    <row r="198" spans="2:17" x14ac:dyDescent="0.2">
      <c r="B198" s="172"/>
      <c r="C198" s="172"/>
      <c r="D198" s="249"/>
      <c r="E198" s="81"/>
      <c r="F198" s="81"/>
      <c r="G198" s="81"/>
      <c r="H198" s="81"/>
      <c r="I198" s="81"/>
      <c r="J198" s="81"/>
      <c r="K198" s="81"/>
      <c r="L198" s="81"/>
      <c r="M198" s="81"/>
      <c r="N198" s="81"/>
      <c r="O198" s="81"/>
      <c r="P198" s="81"/>
      <c r="Q198" s="81"/>
    </row>
    <row r="199" spans="2:17" x14ac:dyDescent="0.2">
      <c r="B199" s="172"/>
      <c r="C199" s="172"/>
      <c r="D199" s="249"/>
      <c r="E199" s="81"/>
      <c r="F199" s="81"/>
      <c r="G199" s="81"/>
      <c r="H199" s="81"/>
      <c r="I199" s="81"/>
      <c r="J199" s="81"/>
      <c r="K199" s="81"/>
      <c r="L199" s="81"/>
      <c r="M199" s="81"/>
      <c r="N199" s="81"/>
      <c r="O199" s="81"/>
      <c r="P199" s="81"/>
      <c r="Q199" s="81"/>
    </row>
    <row r="200" spans="2:17" x14ac:dyDescent="0.2">
      <c r="B200" s="172"/>
      <c r="C200" s="172"/>
      <c r="D200" s="249"/>
      <c r="E200" s="81"/>
      <c r="F200" s="81"/>
      <c r="G200" s="81"/>
      <c r="H200" s="81"/>
      <c r="I200" s="81"/>
      <c r="J200" s="81"/>
      <c r="K200" s="81"/>
      <c r="L200" s="81"/>
      <c r="M200" s="81"/>
      <c r="N200" s="81"/>
      <c r="O200" s="81"/>
      <c r="P200" s="81"/>
      <c r="Q200" s="81"/>
    </row>
    <row r="201" spans="2:17" x14ac:dyDescent="0.2">
      <c r="B201" s="172"/>
      <c r="C201" s="172"/>
      <c r="D201" s="249"/>
      <c r="E201" s="81"/>
      <c r="F201" s="81"/>
      <c r="G201" s="81"/>
      <c r="H201" s="81"/>
      <c r="I201" s="81"/>
      <c r="J201" s="81"/>
      <c r="K201" s="81"/>
      <c r="L201" s="81"/>
      <c r="M201" s="81"/>
      <c r="N201" s="81"/>
      <c r="O201" s="81"/>
      <c r="P201" s="81"/>
      <c r="Q201" s="81"/>
    </row>
    <row r="202" spans="2:17" x14ac:dyDescent="0.2">
      <c r="B202" s="172"/>
      <c r="C202" s="172"/>
      <c r="D202" s="249"/>
      <c r="E202" s="81"/>
      <c r="F202" s="81"/>
      <c r="G202" s="81"/>
      <c r="H202" s="81"/>
      <c r="I202" s="81"/>
      <c r="J202" s="81"/>
      <c r="K202" s="81"/>
      <c r="L202" s="81"/>
      <c r="M202" s="81"/>
      <c r="N202" s="81"/>
      <c r="O202" s="81"/>
      <c r="P202" s="81"/>
      <c r="Q202" s="81"/>
    </row>
    <row r="203" spans="2:17" x14ac:dyDescent="0.2">
      <c r="B203" s="172"/>
      <c r="C203" s="172"/>
      <c r="D203" s="249"/>
      <c r="E203" s="81"/>
      <c r="F203" s="81"/>
      <c r="G203" s="81"/>
      <c r="H203" s="81"/>
      <c r="I203" s="81"/>
      <c r="J203" s="81"/>
      <c r="K203" s="81"/>
      <c r="L203" s="81"/>
      <c r="M203" s="81"/>
      <c r="N203" s="81"/>
      <c r="O203" s="81"/>
      <c r="P203" s="81"/>
      <c r="Q203" s="81"/>
    </row>
    <row r="204" spans="2:17" x14ac:dyDescent="0.2">
      <c r="B204" s="172"/>
      <c r="C204" s="172"/>
      <c r="D204" s="249"/>
      <c r="E204" s="81"/>
      <c r="F204" s="81"/>
      <c r="G204" s="81"/>
      <c r="H204" s="81"/>
      <c r="I204" s="81"/>
      <c r="J204" s="81"/>
      <c r="K204" s="81"/>
      <c r="L204" s="81"/>
      <c r="M204" s="81"/>
      <c r="N204" s="81"/>
      <c r="O204" s="81"/>
      <c r="P204" s="81"/>
      <c r="Q204" s="81"/>
    </row>
    <row r="205" spans="2:17" x14ac:dyDescent="0.2">
      <c r="B205" s="172"/>
      <c r="C205" s="172"/>
      <c r="D205" s="249"/>
      <c r="E205" s="81"/>
      <c r="F205" s="81"/>
      <c r="G205" s="81"/>
      <c r="H205" s="81"/>
      <c r="I205" s="81"/>
      <c r="J205" s="81"/>
      <c r="K205" s="81"/>
      <c r="L205" s="81"/>
      <c r="M205" s="81"/>
      <c r="N205" s="81"/>
      <c r="O205" s="81"/>
      <c r="P205" s="81"/>
      <c r="Q205" s="81"/>
    </row>
    <row r="206" spans="2:17" x14ac:dyDescent="0.2">
      <c r="B206" s="172"/>
      <c r="C206" s="172"/>
      <c r="D206" s="249"/>
      <c r="E206" s="81"/>
      <c r="F206" s="81"/>
      <c r="G206" s="81"/>
      <c r="H206" s="81"/>
      <c r="I206" s="81"/>
      <c r="J206" s="81"/>
      <c r="K206" s="81"/>
      <c r="L206" s="81"/>
      <c r="M206" s="81"/>
      <c r="N206" s="81"/>
      <c r="O206" s="81"/>
      <c r="P206" s="81"/>
      <c r="Q206" s="81"/>
    </row>
    <row r="207" spans="2:17" x14ac:dyDescent="0.2">
      <c r="B207" s="172"/>
      <c r="C207" s="172"/>
      <c r="D207" s="249"/>
      <c r="E207" s="81"/>
      <c r="F207" s="81"/>
      <c r="G207" s="81"/>
      <c r="H207" s="81"/>
      <c r="I207" s="81"/>
      <c r="J207" s="81"/>
      <c r="K207" s="81"/>
      <c r="L207" s="81"/>
      <c r="M207" s="81"/>
      <c r="N207" s="81"/>
      <c r="O207" s="81"/>
      <c r="P207" s="81"/>
      <c r="Q207" s="81"/>
    </row>
    <row r="208" spans="2:17" x14ac:dyDescent="0.2">
      <c r="B208" s="172"/>
      <c r="C208" s="172"/>
      <c r="D208" s="249"/>
      <c r="E208" s="81"/>
      <c r="F208" s="81"/>
      <c r="G208" s="81"/>
      <c r="H208" s="81"/>
      <c r="I208" s="81"/>
      <c r="J208" s="81"/>
      <c r="K208" s="81"/>
      <c r="L208" s="81"/>
      <c r="M208" s="81"/>
      <c r="N208" s="81"/>
      <c r="O208" s="81"/>
      <c r="P208" s="81"/>
      <c r="Q208" s="81"/>
    </row>
    <row r="209" spans="2:17" x14ac:dyDescent="0.2">
      <c r="B209" s="172"/>
      <c r="C209" s="172"/>
      <c r="D209" s="249"/>
      <c r="E209" s="81"/>
      <c r="F209" s="81"/>
      <c r="G209" s="81"/>
      <c r="H209" s="81"/>
      <c r="I209" s="81"/>
      <c r="J209" s="81"/>
      <c r="K209" s="81"/>
      <c r="L209" s="81"/>
      <c r="M209" s="81"/>
      <c r="N209" s="81"/>
      <c r="O209" s="81"/>
      <c r="P209" s="81"/>
      <c r="Q209" s="81"/>
    </row>
    <row r="210" spans="2:17" x14ac:dyDescent="0.2">
      <c r="B210" s="172"/>
      <c r="C210" s="172"/>
      <c r="D210" s="249"/>
      <c r="E210" s="81"/>
      <c r="F210" s="81"/>
      <c r="G210" s="81"/>
      <c r="H210" s="81"/>
      <c r="I210" s="81"/>
      <c r="J210" s="81"/>
      <c r="K210" s="81"/>
      <c r="L210" s="81"/>
      <c r="M210" s="81"/>
      <c r="N210" s="81"/>
      <c r="O210" s="81"/>
      <c r="P210" s="81"/>
      <c r="Q210" s="81"/>
    </row>
    <row r="211" spans="2:17" x14ac:dyDescent="0.2">
      <c r="B211" s="172"/>
      <c r="C211" s="172"/>
      <c r="D211" s="249"/>
      <c r="E211" s="81"/>
      <c r="F211" s="81"/>
      <c r="G211" s="81"/>
      <c r="H211" s="81"/>
      <c r="I211" s="81"/>
      <c r="J211" s="81"/>
      <c r="K211" s="81"/>
      <c r="L211" s="81"/>
      <c r="M211" s="81"/>
      <c r="N211" s="81"/>
      <c r="O211" s="81"/>
      <c r="P211" s="81"/>
      <c r="Q211" s="81"/>
    </row>
    <row r="212" spans="2:17" x14ac:dyDescent="0.2">
      <c r="B212" s="172"/>
      <c r="C212" s="172"/>
      <c r="D212" s="249"/>
      <c r="E212" s="81"/>
      <c r="F212" s="81"/>
      <c r="G212" s="81"/>
      <c r="H212" s="81"/>
      <c r="I212" s="81"/>
      <c r="J212" s="81"/>
      <c r="K212" s="81"/>
      <c r="L212" s="81"/>
      <c r="M212" s="81"/>
      <c r="N212" s="81"/>
      <c r="O212" s="81"/>
      <c r="P212" s="81"/>
      <c r="Q212" s="81"/>
    </row>
    <row r="213" spans="2:17" x14ac:dyDescent="0.2">
      <c r="B213" s="172"/>
      <c r="C213" s="172"/>
      <c r="D213" s="249"/>
      <c r="E213" s="81"/>
      <c r="F213" s="81"/>
      <c r="G213" s="81"/>
      <c r="H213" s="81"/>
      <c r="I213" s="81"/>
      <c r="J213" s="81"/>
      <c r="K213" s="81"/>
      <c r="L213" s="81"/>
      <c r="M213" s="81"/>
      <c r="N213" s="81"/>
      <c r="O213" s="81"/>
      <c r="P213" s="81"/>
      <c r="Q213" s="81"/>
    </row>
    <row r="214" spans="2:17" x14ac:dyDescent="0.2">
      <c r="B214" s="172"/>
      <c r="C214" s="172"/>
      <c r="D214" s="249"/>
      <c r="E214" s="81"/>
      <c r="F214" s="81"/>
      <c r="G214" s="81"/>
      <c r="H214" s="81"/>
      <c r="I214" s="81"/>
      <c r="J214" s="81"/>
      <c r="K214" s="81"/>
      <c r="L214" s="81"/>
      <c r="M214" s="81"/>
      <c r="N214" s="81"/>
      <c r="O214" s="81"/>
      <c r="P214" s="81"/>
      <c r="Q214" s="81"/>
    </row>
    <row r="215" spans="2:17" x14ac:dyDescent="0.2">
      <c r="B215" s="172"/>
      <c r="C215" s="172"/>
      <c r="D215" s="249"/>
      <c r="E215" s="81"/>
      <c r="F215" s="81"/>
      <c r="G215" s="81"/>
      <c r="H215" s="81"/>
      <c r="I215" s="81"/>
      <c r="J215" s="81"/>
      <c r="K215" s="81"/>
      <c r="L215" s="81"/>
      <c r="M215" s="81"/>
      <c r="N215" s="81"/>
      <c r="O215" s="81"/>
      <c r="P215" s="81"/>
      <c r="Q215" s="81"/>
    </row>
    <row r="216" spans="2:17" x14ac:dyDescent="0.2">
      <c r="B216" s="172"/>
      <c r="C216" s="172"/>
      <c r="D216" s="249"/>
      <c r="E216" s="81"/>
      <c r="F216" s="81"/>
      <c r="G216" s="81"/>
      <c r="H216" s="81"/>
      <c r="I216" s="81"/>
      <c r="J216" s="81"/>
      <c r="K216" s="81"/>
      <c r="L216" s="81"/>
      <c r="M216" s="81"/>
      <c r="N216" s="81"/>
      <c r="O216" s="81"/>
      <c r="P216" s="81"/>
      <c r="Q216" s="81"/>
    </row>
    <row r="217" spans="2:17" x14ac:dyDescent="0.2">
      <c r="B217" s="172"/>
      <c r="C217" s="172"/>
      <c r="D217" s="249"/>
      <c r="E217" s="81"/>
      <c r="F217" s="81"/>
      <c r="G217" s="81"/>
      <c r="H217" s="81"/>
      <c r="I217" s="81"/>
      <c r="J217" s="81"/>
      <c r="K217" s="81"/>
      <c r="L217" s="81"/>
      <c r="M217" s="81"/>
      <c r="N217" s="81"/>
      <c r="O217" s="81"/>
      <c r="P217" s="81"/>
      <c r="Q217" s="81"/>
    </row>
    <row r="218" spans="2:17" x14ac:dyDescent="0.2">
      <c r="B218" s="172"/>
      <c r="C218" s="172"/>
      <c r="D218" s="249"/>
      <c r="E218" s="81"/>
      <c r="F218" s="81"/>
      <c r="G218" s="81"/>
      <c r="H218" s="81"/>
      <c r="I218" s="81"/>
      <c r="J218" s="81"/>
      <c r="K218" s="81"/>
      <c r="L218" s="81"/>
      <c r="M218" s="81"/>
      <c r="N218" s="81"/>
      <c r="O218" s="81"/>
      <c r="P218" s="81"/>
      <c r="Q218" s="81"/>
    </row>
    <row r="219" spans="2:17" x14ac:dyDescent="0.2">
      <c r="B219" s="172"/>
      <c r="C219" s="172"/>
      <c r="D219" s="249"/>
      <c r="E219" s="81"/>
      <c r="F219" s="81"/>
      <c r="G219" s="81"/>
      <c r="H219" s="81"/>
      <c r="I219" s="81"/>
      <c r="J219" s="81"/>
      <c r="K219" s="81"/>
      <c r="L219" s="81"/>
      <c r="M219" s="81"/>
      <c r="N219" s="81"/>
      <c r="O219" s="81"/>
      <c r="P219" s="81"/>
      <c r="Q219" s="81"/>
    </row>
    <row r="220" spans="2:17" x14ac:dyDescent="0.2">
      <c r="B220" s="172"/>
      <c r="C220" s="172"/>
      <c r="D220" s="249"/>
      <c r="E220" s="81"/>
      <c r="F220" s="81"/>
      <c r="G220" s="81"/>
      <c r="H220" s="81"/>
      <c r="I220" s="81"/>
      <c r="J220" s="81"/>
      <c r="K220" s="81"/>
      <c r="L220" s="81"/>
      <c r="M220" s="81"/>
      <c r="N220" s="81"/>
      <c r="O220" s="81"/>
      <c r="P220" s="81"/>
      <c r="Q220" s="81"/>
    </row>
    <row r="221" spans="2:17" x14ac:dyDescent="0.2">
      <c r="B221" s="172"/>
      <c r="C221" s="172"/>
      <c r="D221" s="249"/>
      <c r="E221" s="81"/>
      <c r="F221" s="81"/>
      <c r="G221" s="81"/>
      <c r="H221" s="81"/>
      <c r="I221" s="81"/>
      <c r="J221" s="81"/>
      <c r="K221" s="81"/>
      <c r="L221" s="81"/>
      <c r="M221" s="81"/>
      <c r="N221" s="81"/>
      <c r="O221" s="81"/>
      <c r="P221" s="81"/>
      <c r="Q221" s="81"/>
    </row>
    <row r="222" spans="2:17" x14ac:dyDescent="0.2">
      <c r="B222" s="172"/>
      <c r="C222" s="172"/>
      <c r="D222" s="249"/>
      <c r="E222" s="81"/>
      <c r="F222" s="81"/>
      <c r="G222" s="81"/>
      <c r="H222" s="81"/>
      <c r="I222" s="81"/>
      <c r="J222" s="81"/>
      <c r="K222" s="81"/>
      <c r="L222" s="81"/>
      <c r="M222" s="81"/>
      <c r="N222" s="81"/>
      <c r="O222" s="81"/>
      <c r="P222" s="81"/>
      <c r="Q222" s="81"/>
    </row>
    <row r="223" spans="2:17" x14ac:dyDescent="0.2">
      <c r="B223" s="172"/>
      <c r="C223" s="172"/>
      <c r="D223" s="249"/>
      <c r="E223" s="81"/>
      <c r="F223" s="81"/>
      <c r="G223" s="81"/>
      <c r="H223" s="81"/>
      <c r="I223" s="81"/>
      <c r="J223" s="81"/>
      <c r="K223" s="81"/>
      <c r="L223" s="81"/>
      <c r="M223" s="81"/>
      <c r="N223" s="81"/>
      <c r="O223" s="81"/>
      <c r="P223" s="81"/>
      <c r="Q223" s="81"/>
    </row>
    <row r="224" spans="2:17" x14ac:dyDescent="0.2">
      <c r="B224" s="172"/>
      <c r="C224" s="172"/>
      <c r="D224" s="249"/>
      <c r="E224" s="81"/>
      <c r="F224" s="81"/>
      <c r="G224" s="81"/>
      <c r="H224" s="81"/>
      <c r="I224" s="81"/>
      <c r="J224" s="81"/>
      <c r="K224" s="81"/>
      <c r="L224" s="81"/>
      <c r="M224" s="81"/>
      <c r="N224" s="81"/>
      <c r="O224" s="81"/>
      <c r="P224" s="81"/>
      <c r="Q224" s="81"/>
    </row>
    <row r="225" spans="2:17" x14ac:dyDescent="0.2">
      <c r="B225" s="172"/>
      <c r="C225" s="172"/>
      <c r="D225" s="249"/>
      <c r="E225" s="81"/>
      <c r="F225" s="81"/>
      <c r="G225" s="81"/>
      <c r="H225" s="81"/>
      <c r="I225" s="81"/>
      <c r="J225" s="81"/>
      <c r="K225" s="81"/>
      <c r="L225" s="81"/>
      <c r="M225" s="81"/>
      <c r="N225" s="81"/>
      <c r="O225" s="81"/>
      <c r="P225" s="81"/>
      <c r="Q225" s="81"/>
    </row>
    <row r="226" spans="2:17" x14ac:dyDescent="0.2">
      <c r="B226" s="172"/>
      <c r="C226" s="172"/>
      <c r="D226" s="249"/>
      <c r="E226" s="81"/>
      <c r="F226" s="81"/>
      <c r="G226" s="81"/>
      <c r="H226" s="81"/>
      <c r="I226" s="81"/>
      <c r="J226" s="81"/>
      <c r="K226" s="81"/>
      <c r="L226" s="81"/>
      <c r="M226" s="81"/>
      <c r="N226" s="81"/>
      <c r="O226" s="81"/>
      <c r="P226" s="81"/>
      <c r="Q226" s="81"/>
    </row>
    <row r="227" spans="2:17" x14ac:dyDescent="0.2">
      <c r="B227" s="172"/>
      <c r="C227" s="172"/>
      <c r="D227" s="249"/>
      <c r="E227" s="81"/>
      <c r="F227" s="81"/>
      <c r="G227" s="81"/>
      <c r="H227" s="81"/>
      <c r="I227" s="81"/>
      <c r="J227" s="81"/>
      <c r="K227" s="81"/>
      <c r="L227" s="81"/>
      <c r="M227" s="81"/>
      <c r="N227" s="81"/>
      <c r="O227" s="81"/>
      <c r="P227" s="81"/>
      <c r="Q227" s="81"/>
    </row>
    <row r="228" spans="2:17" x14ac:dyDescent="0.2">
      <c r="B228" s="172"/>
      <c r="C228" s="172"/>
      <c r="D228" s="249"/>
      <c r="E228" s="81"/>
      <c r="F228" s="81"/>
      <c r="G228" s="81"/>
      <c r="H228" s="81"/>
      <c r="I228" s="81"/>
      <c r="J228" s="81"/>
      <c r="K228" s="81"/>
      <c r="L228" s="81"/>
      <c r="M228" s="81"/>
      <c r="N228" s="81"/>
      <c r="O228" s="81"/>
      <c r="P228" s="81"/>
      <c r="Q228" s="81"/>
    </row>
    <row r="229" spans="2:17" x14ac:dyDescent="0.2">
      <c r="B229" s="172"/>
      <c r="C229" s="172"/>
      <c r="D229" s="249"/>
      <c r="E229" s="81"/>
      <c r="F229" s="81"/>
      <c r="G229" s="81"/>
      <c r="H229" s="81"/>
      <c r="I229" s="81"/>
      <c r="J229" s="81"/>
      <c r="K229" s="81"/>
      <c r="L229" s="81"/>
      <c r="M229" s="81"/>
      <c r="N229" s="81"/>
      <c r="O229" s="81"/>
      <c r="P229" s="81"/>
      <c r="Q229" s="81"/>
    </row>
    <row r="230" spans="2:17" x14ac:dyDescent="0.2">
      <c r="B230" s="172"/>
      <c r="C230" s="172"/>
      <c r="D230" s="249"/>
      <c r="E230" s="81"/>
      <c r="F230" s="81"/>
      <c r="G230" s="81"/>
      <c r="H230" s="81"/>
      <c r="I230" s="81"/>
      <c r="J230" s="81"/>
      <c r="K230" s="81"/>
      <c r="L230" s="81"/>
      <c r="M230" s="81"/>
      <c r="N230" s="81"/>
      <c r="O230" s="81"/>
      <c r="P230" s="81"/>
      <c r="Q230" s="81"/>
    </row>
    <row r="231" spans="2:17" x14ac:dyDescent="0.2">
      <c r="B231" s="172"/>
      <c r="C231" s="172"/>
      <c r="D231" s="249"/>
      <c r="E231" s="81"/>
      <c r="F231" s="81"/>
      <c r="G231" s="81"/>
      <c r="H231" s="81"/>
      <c r="I231" s="81"/>
      <c r="J231" s="81"/>
      <c r="K231" s="81"/>
      <c r="L231" s="81"/>
      <c r="M231" s="81"/>
      <c r="N231" s="81"/>
      <c r="O231" s="81"/>
      <c r="P231" s="81"/>
      <c r="Q231" s="81"/>
    </row>
    <row r="232" spans="2:17" x14ac:dyDescent="0.2">
      <c r="B232" s="172"/>
      <c r="C232" s="172"/>
      <c r="D232" s="249"/>
      <c r="E232" s="81"/>
      <c r="F232" s="81"/>
      <c r="G232" s="81"/>
      <c r="H232" s="81"/>
      <c r="I232" s="81"/>
      <c r="J232" s="81"/>
      <c r="K232" s="81"/>
      <c r="L232" s="81"/>
      <c r="M232" s="81"/>
      <c r="N232" s="81"/>
      <c r="O232" s="81"/>
      <c r="P232" s="81"/>
      <c r="Q232" s="81"/>
    </row>
    <row r="233" spans="2:17" x14ac:dyDescent="0.2">
      <c r="B233" s="172"/>
      <c r="C233" s="172"/>
      <c r="D233" s="249"/>
      <c r="E233" s="81"/>
      <c r="F233" s="81"/>
      <c r="G233" s="81"/>
      <c r="H233" s="81"/>
      <c r="I233" s="81"/>
      <c r="J233" s="81"/>
      <c r="K233" s="81"/>
      <c r="L233" s="81"/>
      <c r="M233" s="81"/>
      <c r="N233" s="81"/>
      <c r="O233" s="81"/>
      <c r="P233" s="81"/>
      <c r="Q233" s="81"/>
    </row>
    <row r="234" spans="2:17" x14ac:dyDescent="0.2">
      <c r="B234" s="172"/>
      <c r="C234" s="172"/>
      <c r="D234" s="249"/>
      <c r="E234" s="81"/>
      <c r="F234" s="81"/>
      <c r="G234" s="81"/>
      <c r="H234" s="81"/>
      <c r="I234" s="81"/>
      <c r="J234" s="81"/>
      <c r="K234" s="81"/>
      <c r="L234" s="81"/>
      <c r="M234" s="81"/>
      <c r="N234" s="81"/>
      <c r="O234" s="81"/>
      <c r="P234" s="81"/>
      <c r="Q234" s="81"/>
    </row>
    <row r="235" spans="2:17" x14ac:dyDescent="0.2">
      <c r="B235" s="172"/>
      <c r="C235" s="172"/>
      <c r="D235" s="249"/>
      <c r="E235" s="81"/>
      <c r="F235" s="81"/>
      <c r="G235" s="81"/>
      <c r="H235" s="81"/>
      <c r="I235" s="81"/>
      <c r="J235" s="81"/>
      <c r="K235" s="81"/>
      <c r="L235" s="81"/>
      <c r="M235" s="81"/>
      <c r="N235" s="81"/>
      <c r="O235" s="81"/>
      <c r="P235" s="81"/>
      <c r="Q235" s="81"/>
    </row>
    <row r="236" spans="2:17" x14ac:dyDescent="0.2">
      <c r="B236" s="172"/>
      <c r="C236" s="172"/>
      <c r="D236" s="249"/>
      <c r="E236" s="81"/>
      <c r="F236" s="81"/>
      <c r="G236" s="81"/>
      <c r="H236" s="81"/>
      <c r="I236" s="81"/>
      <c r="J236" s="81"/>
      <c r="K236" s="81"/>
      <c r="L236" s="81"/>
      <c r="M236" s="81"/>
      <c r="N236" s="81"/>
      <c r="O236" s="81"/>
      <c r="P236" s="81"/>
      <c r="Q236" s="81"/>
    </row>
    <row r="237" spans="2:17" x14ac:dyDescent="0.2">
      <c r="B237" s="172"/>
      <c r="C237" s="172"/>
      <c r="D237" s="249"/>
      <c r="E237" s="81"/>
      <c r="F237" s="81"/>
      <c r="G237" s="81"/>
      <c r="H237" s="81"/>
      <c r="I237" s="81"/>
      <c r="J237" s="81"/>
      <c r="K237" s="81"/>
      <c r="L237" s="81"/>
      <c r="M237" s="81"/>
      <c r="N237" s="81"/>
      <c r="O237" s="81"/>
      <c r="P237" s="81"/>
      <c r="Q237" s="81"/>
    </row>
    <row r="238" spans="2:17" x14ac:dyDescent="0.2">
      <c r="B238" s="172"/>
      <c r="C238" s="172"/>
      <c r="D238" s="249"/>
      <c r="E238" s="81"/>
      <c r="F238" s="81"/>
      <c r="G238" s="81"/>
      <c r="H238" s="81"/>
      <c r="I238" s="81"/>
      <c r="J238" s="81"/>
      <c r="K238" s="81"/>
      <c r="L238" s="81"/>
      <c r="M238" s="81"/>
      <c r="N238" s="81"/>
      <c r="O238" s="81"/>
      <c r="P238" s="81"/>
      <c r="Q238" s="81"/>
    </row>
    <row r="239" spans="2:17" x14ac:dyDescent="0.2">
      <c r="B239" s="172"/>
      <c r="C239" s="172"/>
      <c r="D239" s="249"/>
      <c r="E239" s="81"/>
      <c r="F239" s="81"/>
      <c r="G239" s="81"/>
      <c r="H239" s="81"/>
      <c r="I239" s="81"/>
      <c r="J239" s="81"/>
      <c r="K239" s="81"/>
      <c r="L239" s="81"/>
      <c r="M239" s="81"/>
      <c r="N239" s="81"/>
      <c r="O239" s="81"/>
      <c r="P239" s="81"/>
      <c r="Q239" s="81"/>
    </row>
    <row r="240" spans="2:17" x14ac:dyDescent="0.2">
      <c r="B240" s="172"/>
      <c r="C240" s="172"/>
      <c r="D240" s="249"/>
      <c r="E240" s="81"/>
      <c r="F240" s="81"/>
      <c r="G240" s="81"/>
      <c r="H240" s="81"/>
      <c r="I240" s="81"/>
      <c r="J240" s="81"/>
      <c r="K240" s="81"/>
      <c r="L240" s="81"/>
      <c r="M240" s="81"/>
      <c r="N240" s="81"/>
      <c r="O240" s="81"/>
      <c r="P240" s="81"/>
      <c r="Q240" s="81"/>
    </row>
    <row r="241" spans="2:17" x14ac:dyDescent="0.2">
      <c r="B241" s="172"/>
      <c r="C241" s="172"/>
      <c r="D241" s="249"/>
      <c r="E241" s="81"/>
      <c r="F241" s="81"/>
      <c r="G241" s="81"/>
      <c r="H241" s="81"/>
      <c r="I241" s="81"/>
      <c r="J241" s="81"/>
      <c r="K241" s="81"/>
      <c r="L241" s="81"/>
      <c r="M241" s="81"/>
      <c r="N241" s="81"/>
      <c r="O241" s="81"/>
      <c r="P241" s="81"/>
      <c r="Q241" s="81"/>
    </row>
    <row r="242" spans="2:17" x14ac:dyDescent="0.2">
      <c r="B242" s="172"/>
      <c r="C242" s="172"/>
      <c r="D242" s="249"/>
      <c r="E242" s="81"/>
      <c r="F242" s="81"/>
      <c r="G242" s="81"/>
      <c r="H242" s="81"/>
      <c r="I242" s="81"/>
      <c r="J242" s="81"/>
      <c r="K242" s="81"/>
      <c r="L242" s="81"/>
      <c r="M242" s="81"/>
      <c r="N242" s="81"/>
      <c r="O242" s="81"/>
      <c r="P242" s="81"/>
      <c r="Q242" s="81"/>
    </row>
    <row r="243" spans="2:17" x14ac:dyDescent="0.2">
      <c r="B243" s="172"/>
      <c r="C243" s="172"/>
      <c r="D243" s="249"/>
      <c r="E243" s="81"/>
      <c r="F243" s="81"/>
      <c r="G243" s="81"/>
      <c r="H243" s="81"/>
      <c r="I243" s="81"/>
      <c r="J243" s="81"/>
      <c r="K243" s="81"/>
      <c r="L243" s="81"/>
      <c r="M243" s="81"/>
      <c r="N243" s="81"/>
      <c r="O243" s="81"/>
      <c r="P243" s="81"/>
      <c r="Q243" s="81"/>
    </row>
    <row r="244" spans="2:17" x14ac:dyDescent="0.2">
      <c r="E244" s="81"/>
      <c r="F244" s="81"/>
      <c r="G244" s="81"/>
      <c r="H244" s="81"/>
      <c r="I244" s="81"/>
      <c r="J244" s="81"/>
      <c r="K244" s="81"/>
      <c r="L244" s="81"/>
      <c r="M244" s="81"/>
      <c r="N244" s="81"/>
      <c r="O244" s="81"/>
      <c r="P244" s="81"/>
      <c r="Q244" s="81"/>
    </row>
    <row r="245" spans="2:17" x14ac:dyDescent="0.2">
      <c r="E245" s="81"/>
      <c r="F245" s="81"/>
      <c r="G245" s="81"/>
      <c r="H245" s="81"/>
      <c r="I245" s="81"/>
      <c r="J245" s="81"/>
      <c r="K245" s="81"/>
      <c r="L245" s="81"/>
      <c r="M245" s="81"/>
      <c r="N245" s="81"/>
      <c r="O245" s="81"/>
      <c r="P245" s="81"/>
      <c r="Q245" s="81"/>
    </row>
    <row r="246" spans="2:17" x14ac:dyDescent="0.2">
      <c r="E246" s="81"/>
      <c r="F246" s="81"/>
      <c r="G246" s="81"/>
      <c r="H246" s="81"/>
      <c r="I246" s="81"/>
      <c r="J246" s="81"/>
      <c r="K246" s="81"/>
      <c r="L246" s="81"/>
      <c r="M246" s="81"/>
      <c r="N246" s="81"/>
      <c r="O246" s="81"/>
      <c r="P246" s="81"/>
      <c r="Q246" s="81"/>
    </row>
    <row r="247" spans="2:17" x14ac:dyDescent="0.2">
      <c r="E247" s="81"/>
      <c r="F247" s="81"/>
      <c r="G247" s="81"/>
      <c r="H247" s="81"/>
      <c r="I247" s="81"/>
      <c r="J247" s="81"/>
      <c r="K247" s="81"/>
      <c r="L247" s="81"/>
      <c r="M247" s="81"/>
      <c r="N247" s="81"/>
      <c r="O247" s="81"/>
      <c r="P247" s="81"/>
      <c r="Q247" s="81"/>
    </row>
    <row r="248" spans="2:17" x14ac:dyDescent="0.2">
      <c r="E248" s="81"/>
      <c r="F248" s="81"/>
      <c r="G248" s="81"/>
      <c r="H248" s="81"/>
      <c r="I248" s="81"/>
      <c r="J248" s="81"/>
      <c r="K248" s="81"/>
      <c r="L248" s="81"/>
      <c r="M248" s="81"/>
      <c r="N248" s="81"/>
      <c r="O248" s="81"/>
      <c r="P248" s="81"/>
      <c r="Q248" s="81"/>
    </row>
    <row r="249" spans="2:17" x14ac:dyDescent="0.2">
      <c r="E249" s="81"/>
      <c r="F249" s="81"/>
      <c r="G249" s="81"/>
      <c r="H249" s="81"/>
      <c r="I249" s="81"/>
      <c r="J249" s="81"/>
      <c r="K249" s="81"/>
      <c r="L249" s="81"/>
      <c r="M249" s="81"/>
      <c r="N249" s="81"/>
      <c r="O249" s="81"/>
      <c r="P249" s="81"/>
      <c r="Q249" s="81"/>
    </row>
    <row r="250" spans="2:17" x14ac:dyDescent="0.2">
      <c r="E250" s="81"/>
      <c r="F250" s="81"/>
      <c r="G250" s="81"/>
      <c r="H250" s="81"/>
      <c r="I250" s="81"/>
      <c r="J250" s="81"/>
      <c r="K250" s="81"/>
      <c r="L250" s="81"/>
      <c r="M250" s="81"/>
      <c r="N250" s="81"/>
      <c r="O250" s="81"/>
      <c r="P250" s="81"/>
      <c r="Q250" s="81"/>
    </row>
    <row r="251" spans="2:17" x14ac:dyDescent="0.2">
      <c r="E251" s="81"/>
      <c r="F251" s="81"/>
      <c r="G251" s="81"/>
      <c r="H251" s="81"/>
      <c r="I251" s="81"/>
      <c r="J251" s="81"/>
      <c r="K251" s="81"/>
      <c r="L251" s="81"/>
      <c r="M251" s="81"/>
      <c r="N251" s="81"/>
      <c r="O251" s="81"/>
      <c r="P251" s="81"/>
      <c r="Q251" s="81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indexed="48"/>
    <outlinePr applyStyles="1" summaryBelow="0"/>
    <pageSetUpPr fitToPage="1"/>
  </sheetPr>
  <dimension ref="A2:S238"/>
  <sheetViews>
    <sheetView workbookViewId="0">
      <selection activeCell="H17" sqref="H17"/>
    </sheetView>
  </sheetViews>
  <sheetFormatPr defaultRowHeight="12.75" outlineLevelRow="1" x14ac:dyDescent="0.2"/>
  <cols>
    <col min="1" max="1" width="66" style="92" bestFit="1" customWidth="1"/>
    <col min="2" max="2" width="17.42578125" style="208" customWidth="1"/>
    <col min="3" max="3" width="18.140625" style="208" customWidth="1"/>
    <col min="4" max="4" width="11.42578125" style="8" bestFit="1" customWidth="1"/>
    <col min="5" max="5" width="17.140625" style="208" customWidth="1"/>
    <col min="6" max="6" width="17.5703125" style="208" customWidth="1"/>
    <col min="7" max="7" width="11.42578125" style="8" bestFit="1" customWidth="1"/>
    <col min="8" max="8" width="16.140625" style="208" bestFit="1" customWidth="1"/>
    <col min="9" max="16384" width="9.140625" style="92"/>
  </cols>
  <sheetData>
    <row r="2" spans="1:19" ht="18.75" x14ac:dyDescent="0.3">
      <c r="A2" s="5" t="s">
        <v>188</v>
      </c>
      <c r="B2" s="3"/>
      <c r="C2" s="3"/>
      <c r="D2" s="3"/>
      <c r="E2" s="3"/>
      <c r="F2" s="3"/>
      <c r="G2" s="3"/>
      <c r="H2" s="3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19" x14ac:dyDescent="0.2">
      <c r="A3" s="54"/>
    </row>
    <row r="4" spans="1:19" s="61" customFormat="1" x14ac:dyDescent="0.2">
      <c r="B4" s="150"/>
      <c r="C4" s="150"/>
      <c r="D4" s="205"/>
      <c r="E4" s="150"/>
      <c r="F4" s="150"/>
      <c r="G4" s="205"/>
      <c r="H4" s="61" t="str">
        <f>VALVAL</f>
        <v>млрд. одиниць</v>
      </c>
    </row>
    <row r="5" spans="1:19" s="252" customFormat="1" x14ac:dyDescent="0.2">
      <c r="A5" s="59"/>
      <c r="B5" s="271">
        <v>43465</v>
      </c>
      <c r="C5" s="272"/>
      <c r="D5" s="273"/>
      <c r="E5" s="271">
        <v>43496</v>
      </c>
      <c r="F5" s="272"/>
      <c r="G5" s="273"/>
      <c r="H5" s="68"/>
    </row>
    <row r="6" spans="1:19" s="146" customFormat="1" x14ac:dyDescent="0.2">
      <c r="A6" s="170"/>
      <c r="B6" s="97" t="s">
        <v>153</v>
      </c>
      <c r="C6" s="97" t="s">
        <v>156</v>
      </c>
      <c r="D6" s="148" t="s">
        <v>173</v>
      </c>
      <c r="E6" s="97" t="s">
        <v>153</v>
      </c>
      <c r="F6" s="97" t="s">
        <v>156</v>
      </c>
      <c r="G6" s="148" t="s">
        <v>173</v>
      </c>
      <c r="H6" s="97" t="s">
        <v>60</v>
      </c>
    </row>
    <row r="7" spans="1:19" s="116" customFormat="1" ht="15.75" x14ac:dyDescent="0.2">
      <c r="A7" s="106" t="s">
        <v>136</v>
      </c>
      <c r="B7" s="190">
        <f t="shared" ref="B7:H7" si="0">SUM(B8:B15)</f>
        <v>78.315547975909993</v>
      </c>
      <c r="C7" s="190">
        <f t="shared" si="0"/>
        <v>2168.42156766371</v>
      </c>
      <c r="D7" s="247">
        <f t="shared" si="0"/>
        <v>1</v>
      </c>
      <c r="E7" s="190">
        <f t="shared" si="0"/>
        <v>78.251692946719999</v>
      </c>
      <c r="F7" s="190">
        <f t="shared" si="0"/>
        <v>2171.9168198795201</v>
      </c>
      <c r="G7" s="247">
        <f t="shared" si="0"/>
        <v>1</v>
      </c>
      <c r="H7" s="190">
        <f t="shared" si="0"/>
        <v>-4.0657581468206416E-20</v>
      </c>
    </row>
    <row r="8" spans="1:19" s="109" customFormat="1" x14ac:dyDescent="0.2">
      <c r="A8" s="132" t="s">
        <v>147</v>
      </c>
      <c r="B8" s="245">
        <v>9.1546267373799992</v>
      </c>
      <c r="C8" s="245">
        <v>253.47572192660999</v>
      </c>
      <c r="D8" s="44">
        <v>0.116894</v>
      </c>
      <c r="E8" s="245">
        <v>9.0551179679300002</v>
      </c>
      <c r="F8" s="245">
        <v>251.32955313699</v>
      </c>
      <c r="G8" s="44">
        <v>0.115718</v>
      </c>
      <c r="H8" s="245">
        <v>-1.176E-3</v>
      </c>
    </row>
    <row r="9" spans="1:19" s="109" customFormat="1" x14ac:dyDescent="0.2">
      <c r="A9" s="132" t="s">
        <v>165</v>
      </c>
      <c r="B9" s="245">
        <v>5.2431215984100001</v>
      </c>
      <c r="C9" s="245">
        <v>145.172935</v>
      </c>
      <c r="D9" s="44">
        <v>6.6948999999999995E-2</v>
      </c>
      <c r="E9" s="245">
        <v>5.2304157460400003</v>
      </c>
      <c r="F9" s="245">
        <v>145.172935</v>
      </c>
      <c r="G9" s="44">
        <v>6.6840999999999998E-2</v>
      </c>
      <c r="H9" s="245">
        <v>-1.08E-4</v>
      </c>
    </row>
    <row r="10" spans="1:19" s="109" customFormat="1" x14ac:dyDescent="0.2">
      <c r="A10" s="132" t="s">
        <v>103</v>
      </c>
      <c r="B10" s="245">
        <v>12.997231803169999</v>
      </c>
      <c r="C10" s="245">
        <v>359.87078543537001</v>
      </c>
      <c r="D10" s="44">
        <v>0.16596</v>
      </c>
      <c r="E10" s="245">
        <v>13.08980531227</v>
      </c>
      <c r="F10" s="245">
        <v>363.31441858983999</v>
      </c>
      <c r="G10" s="44">
        <v>0.16727800000000001</v>
      </c>
      <c r="H10" s="245">
        <v>1.3179999999999999E-3</v>
      </c>
    </row>
    <row r="11" spans="1:19" s="109" customFormat="1" x14ac:dyDescent="0.2">
      <c r="A11" s="132" t="s">
        <v>141</v>
      </c>
      <c r="B11" s="245">
        <v>50.920567836949999</v>
      </c>
      <c r="C11" s="245">
        <v>1409.9021253017299</v>
      </c>
      <c r="D11" s="44">
        <v>0.65019700000000002</v>
      </c>
      <c r="E11" s="245">
        <v>50.87635392048</v>
      </c>
      <c r="F11" s="245">
        <v>1412.0999131526901</v>
      </c>
      <c r="G11" s="44">
        <v>0.65016300000000005</v>
      </c>
      <c r="H11" s="245">
        <v>-3.4E-5</v>
      </c>
    </row>
    <row r="12" spans="1:19" s="109" customFormat="1" x14ac:dyDescent="0.2">
      <c r="A12" s="132"/>
      <c r="B12" s="245"/>
      <c r="C12" s="245"/>
      <c r="D12" s="44"/>
      <c r="E12" s="245"/>
      <c r="F12" s="245"/>
      <c r="G12" s="44"/>
      <c r="H12" s="245">
        <f t="shared" ref="H12:H13" si="1">G12-D12</f>
        <v>0</v>
      </c>
    </row>
    <row r="13" spans="1:19" s="109" customFormat="1" x14ac:dyDescent="0.2">
      <c r="A13" s="132"/>
      <c r="B13" s="245"/>
      <c r="C13" s="245"/>
      <c r="D13" s="44"/>
      <c r="E13" s="245"/>
      <c r="F13" s="245"/>
      <c r="G13" s="44"/>
      <c r="H13" s="93">
        <f t="shared" si="1"/>
        <v>0</v>
      </c>
    </row>
    <row r="14" spans="1:19" x14ac:dyDescent="0.2">
      <c r="B14" s="172"/>
      <c r="C14" s="172"/>
      <c r="D14" s="249"/>
      <c r="E14" s="172"/>
      <c r="F14" s="172"/>
      <c r="G14" s="249"/>
      <c r="H14" s="202"/>
      <c r="I14" s="81"/>
      <c r="J14" s="81"/>
      <c r="K14" s="81"/>
      <c r="L14" s="81"/>
      <c r="M14" s="81"/>
      <c r="N14" s="81"/>
      <c r="O14" s="81"/>
      <c r="P14" s="81"/>
      <c r="Q14" s="81"/>
    </row>
    <row r="15" spans="1:19" x14ac:dyDescent="0.2">
      <c r="B15" s="172"/>
      <c r="C15" s="172"/>
      <c r="D15" s="249"/>
      <c r="E15" s="172"/>
      <c r="F15" s="172"/>
      <c r="G15" s="249"/>
      <c r="H15" s="202"/>
      <c r="I15" s="81"/>
      <c r="J15" s="81"/>
      <c r="K15" s="81"/>
      <c r="L15" s="81"/>
      <c r="M15" s="81"/>
      <c r="N15" s="81"/>
      <c r="O15" s="81"/>
      <c r="P15" s="81"/>
      <c r="Q15" s="81"/>
    </row>
    <row r="16" spans="1:19" x14ac:dyDescent="0.2">
      <c r="B16" s="172"/>
      <c r="C16" s="172"/>
      <c r="D16" s="249"/>
      <c r="E16" s="172"/>
      <c r="F16" s="172"/>
      <c r="G16" s="249"/>
      <c r="H16" s="142"/>
      <c r="I16" s="81"/>
      <c r="J16" s="81"/>
      <c r="K16" s="81"/>
      <c r="L16" s="81"/>
      <c r="M16" s="81"/>
      <c r="N16" s="81"/>
      <c r="O16" s="81"/>
      <c r="P16" s="81"/>
      <c r="Q16" s="81"/>
    </row>
    <row r="17" spans="1:19" x14ac:dyDescent="0.2">
      <c r="B17" s="172"/>
      <c r="C17" s="172"/>
      <c r="D17" s="249"/>
      <c r="E17" s="172"/>
      <c r="F17" s="172"/>
      <c r="G17" s="249"/>
      <c r="H17" s="61" t="str">
        <f>VALVAL</f>
        <v>млрд. одиниць</v>
      </c>
      <c r="I17" s="81"/>
      <c r="J17" s="81"/>
      <c r="K17" s="81"/>
      <c r="L17" s="81"/>
      <c r="M17" s="81"/>
      <c r="N17" s="81"/>
      <c r="O17" s="81"/>
      <c r="P17" s="81"/>
      <c r="Q17" s="81"/>
    </row>
    <row r="18" spans="1:19" x14ac:dyDescent="0.2">
      <c r="A18" s="59"/>
      <c r="B18" s="271">
        <v>43465</v>
      </c>
      <c r="C18" s="272"/>
      <c r="D18" s="273"/>
      <c r="E18" s="271">
        <v>43496</v>
      </c>
      <c r="F18" s="272"/>
      <c r="G18" s="273"/>
      <c r="H18" s="68"/>
      <c r="I18" s="252"/>
      <c r="J18" s="252"/>
      <c r="K18" s="252"/>
      <c r="L18" s="252"/>
      <c r="M18" s="252"/>
      <c r="N18" s="252"/>
      <c r="O18" s="252"/>
      <c r="P18" s="252"/>
      <c r="Q18" s="252"/>
      <c r="R18" s="252"/>
      <c r="S18" s="252"/>
    </row>
    <row r="19" spans="1:19" s="256" customFormat="1" x14ac:dyDescent="0.2">
      <c r="A19" s="36"/>
      <c r="B19" s="193" t="s">
        <v>153</v>
      </c>
      <c r="C19" s="193" t="s">
        <v>156</v>
      </c>
      <c r="D19" s="250" t="s">
        <v>173</v>
      </c>
      <c r="E19" s="193" t="s">
        <v>153</v>
      </c>
      <c r="F19" s="193" t="s">
        <v>156</v>
      </c>
      <c r="G19" s="250" t="s">
        <v>173</v>
      </c>
      <c r="H19" s="193" t="s">
        <v>60</v>
      </c>
      <c r="I19" s="243"/>
      <c r="J19" s="243"/>
      <c r="K19" s="243"/>
      <c r="L19" s="243"/>
      <c r="M19" s="243"/>
      <c r="N19" s="243"/>
      <c r="O19" s="243"/>
      <c r="P19" s="243"/>
      <c r="Q19" s="243"/>
    </row>
    <row r="20" spans="1:19" s="246" customFormat="1" ht="15" x14ac:dyDescent="0.25">
      <c r="A20" s="62" t="s">
        <v>136</v>
      </c>
      <c r="B20" s="126">
        <f t="shared" ref="B20:G20" si="2">B$21+B$26</f>
        <v>78.315547975910007</v>
      </c>
      <c r="C20" s="126">
        <f t="shared" si="2"/>
        <v>2168.4215676637095</v>
      </c>
      <c r="D20" s="173">
        <f t="shared" si="2"/>
        <v>1.0000019999999998</v>
      </c>
      <c r="E20" s="126">
        <f t="shared" si="2"/>
        <v>78.251692946719999</v>
      </c>
      <c r="F20" s="126">
        <f t="shared" si="2"/>
        <v>2171.9168198795201</v>
      </c>
      <c r="G20" s="173">
        <f t="shared" si="2"/>
        <v>1</v>
      </c>
      <c r="H20" s="126">
        <v>0</v>
      </c>
      <c r="I20" s="230"/>
      <c r="J20" s="230"/>
      <c r="K20" s="230"/>
      <c r="L20" s="230"/>
      <c r="M20" s="230"/>
      <c r="N20" s="230"/>
      <c r="O20" s="230"/>
      <c r="P20" s="230"/>
      <c r="Q20" s="230"/>
    </row>
    <row r="21" spans="1:19" s="18" customFormat="1" ht="15" x14ac:dyDescent="0.25">
      <c r="A21" s="181" t="s">
        <v>62</v>
      </c>
      <c r="B21" s="46">
        <f t="shared" ref="B21:G21" si="3">SUM(B$22:B$25)</f>
        <v>67.186989245060005</v>
      </c>
      <c r="C21" s="46">
        <f t="shared" si="3"/>
        <v>1860.2910955850798</v>
      </c>
      <c r="D21" s="91">
        <f t="shared" si="3"/>
        <v>0.85790199999999994</v>
      </c>
      <c r="E21" s="46">
        <f t="shared" si="3"/>
        <v>67.249828506910006</v>
      </c>
      <c r="F21" s="46">
        <f t="shared" si="3"/>
        <v>1866.5542963732801</v>
      </c>
      <c r="G21" s="91">
        <f t="shared" si="3"/>
        <v>0.85940400000000006</v>
      </c>
      <c r="H21" s="46">
        <v>1.503E-3</v>
      </c>
      <c r="I21" s="6"/>
      <c r="J21" s="6"/>
      <c r="K21" s="6"/>
      <c r="L21" s="6"/>
      <c r="M21" s="6"/>
      <c r="N21" s="6"/>
      <c r="O21" s="6"/>
      <c r="P21" s="6"/>
      <c r="Q21" s="6"/>
    </row>
    <row r="22" spans="1:19" s="236" customFormat="1" outlineLevel="1" x14ac:dyDescent="0.2">
      <c r="A22" s="10" t="s">
        <v>147</v>
      </c>
      <c r="B22" s="129">
        <v>6.8714463325999997</v>
      </c>
      <c r="C22" s="129">
        <v>190.25842011937999</v>
      </c>
      <c r="D22" s="198">
        <v>8.7741E-2</v>
      </c>
      <c r="E22" s="129">
        <v>6.8329435790700002</v>
      </c>
      <c r="F22" s="129">
        <v>189.65193633255001</v>
      </c>
      <c r="G22" s="198">
        <v>8.7319999999999995E-2</v>
      </c>
      <c r="H22" s="129">
        <v>-4.2000000000000002E-4</v>
      </c>
      <c r="I22" s="225"/>
      <c r="J22" s="225"/>
      <c r="K22" s="225"/>
      <c r="L22" s="225"/>
      <c r="M22" s="225"/>
      <c r="N22" s="225"/>
      <c r="O22" s="225"/>
      <c r="P22" s="225"/>
      <c r="Q22" s="225"/>
    </row>
    <row r="23" spans="1:19" outlineLevel="1" x14ac:dyDescent="0.2">
      <c r="A23" s="179" t="s">
        <v>165</v>
      </c>
      <c r="B23" s="195">
        <v>5.2431215984100001</v>
      </c>
      <c r="C23" s="195">
        <v>145.172935</v>
      </c>
      <c r="D23" s="255">
        <v>6.6948999999999995E-2</v>
      </c>
      <c r="E23" s="195">
        <v>5.2304157460400003</v>
      </c>
      <c r="F23" s="195">
        <v>145.172935</v>
      </c>
      <c r="G23" s="255">
        <v>6.6840999999999998E-2</v>
      </c>
      <c r="H23" s="195">
        <v>-1.08E-4</v>
      </c>
      <c r="I23" s="81"/>
      <c r="J23" s="81"/>
      <c r="K23" s="81"/>
      <c r="L23" s="81"/>
      <c r="M23" s="81"/>
      <c r="N23" s="81"/>
      <c r="O23" s="81"/>
      <c r="P23" s="81"/>
      <c r="Q23" s="81"/>
    </row>
    <row r="24" spans="1:19" outlineLevel="1" x14ac:dyDescent="0.2">
      <c r="A24" s="179" t="s">
        <v>103</v>
      </c>
      <c r="B24" s="195">
        <v>5.1586406226300001</v>
      </c>
      <c r="C24" s="195">
        <v>142.83380344055999</v>
      </c>
      <c r="D24" s="255">
        <v>6.5869999999999998E-2</v>
      </c>
      <c r="E24" s="195">
        <v>5.1953833284500002</v>
      </c>
      <c r="F24" s="195">
        <v>144.20059185744</v>
      </c>
      <c r="G24" s="255">
        <v>6.6392999999999994E-2</v>
      </c>
      <c r="H24" s="195">
        <v>5.2300000000000003E-4</v>
      </c>
      <c r="I24" s="81"/>
      <c r="J24" s="81"/>
      <c r="K24" s="81"/>
      <c r="L24" s="81"/>
      <c r="M24" s="81"/>
      <c r="N24" s="81"/>
      <c r="O24" s="81"/>
      <c r="P24" s="81"/>
      <c r="Q24" s="81"/>
    </row>
    <row r="25" spans="1:19" outlineLevel="1" x14ac:dyDescent="0.2">
      <c r="A25" s="179" t="s">
        <v>141</v>
      </c>
      <c r="B25" s="195">
        <v>49.913780691420001</v>
      </c>
      <c r="C25" s="195">
        <v>1382.0259370251399</v>
      </c>
      <c r="D25" s="255">
        <v>0.63734199999999996</v>
      </c>
      <c r="E25" s="195">
        <v>49.99108585335</v>
      </c>
      <c r="F25" s="195">
        <v>1387.5288331832901</v>
      </c>
      <c r="G25" s="255">
        <v>0.63885000000000003</v>
      </c>
      <c r="H25" s="195">
        <v>1.508E-3</v>
      </c>
      <c r="I25" s="81"/>
      <c r="J25" s="81"/>
      <c r="K25" s="81"/>
      <c r="L25" s="81"/>
      <c r="M25" s="81"/>
      <c r="N25" s="81"/>
      <c r="O25" s="81"/>
      <c r="P25" s="81"/>
      <c r="Q25" s="81"/>
    </row>
    <row r="26" spans="1:19" ht="15" x14ac:dyDescent="0.25">
      <c r="A26" s="214" t="s">
        <v>12</v>
      </c>
      <c r="B26" s="183">
        <f t="shared" ref="B26:G26" si="4">SUM(B$27:B$29)</f>
        <v>11.128558730849999</v>
      </c>
      <c r="C26" s="183">
        <f t="shared" si="4"/>
        <v>308.13047207862996</v>
      </c>
      <c r="D26" s="242">
        <f t="shared" si="4"/>
        <v>0.1421</v>
      </c>
      <c r="E26" s="183">
        <f t="shared" si="4"/>
        <v>11.001864439809999</v>
      </c>
      <c r="F26" s="183">
        <f t="shared" si="4"/>
        <v>305.36252350624</v>
      </c>
      <c r="G26" s="242">
        <f t="shared" si="4"/>
        <v>0.140596</v>
      </c>
      <c r="H26" s="183">
        <v>-1.503E-3</v>
      </c>
      <c r="I26" s="81"/>
      <c r="J26" s="81"/>
      <c r="K26" s="81"/>
      <c r="L26" s="81"/>
      <c r="M26" s="81"/>
      <c r="N26" s="81"/>
      <c r="O26" s="81"/>
      <c r="P26" s="81"/>
      <c r="Q26" s="81"/>
    </row>
    <row r="27" spans="1:19" outlineLevel="1" x14ac:dyDescent="0.2">
      <c r="A27" s="179" t="s">
        <v>147</v>
      </c>
      <c r="B27" s="195">
        <v>2.28318040478</v>
      </c>
      <c r="C27" s="195">
        <v>63.217301807230001</v>
      </c>
      <c r="D27" s="255">
        <v>2.9153999999999999E-2</v>
      </c>
      <c r="E27" s="195">
        <v>2.2221743888600001</v>
      </c>
      <c r="F27" s="195">
        <v>61.677616804439999</v>
      </c>
      <c r="G27" s="255">
        <v>2.8398E-2</v>
      </c>
      <c r="H27" s="195">
        <v>-7.5600000000000005E-4</v>
      </c>
      <c r="I27" s="81"/>
      <c r="J27" s="81"/>
      <c r="K27" s="81"/>
      <c r="L27" s="81"/>
      <c r="M27" s="81"/>
      <c r="N27" s="81"/>
      <c r="O27" s="81"/>
      <c r="P27" s="81"/>
      <c r="Q27" s="81"/>
    </row>
    <row r="28" spans="1:19" outlineLevel="1" x14ac:dyDescent="0.2">
      <c r="A28" s="179" t="s">
        <v>103</v>
      </c>
      <c r="B28" s="195">
        <v>7.8385911805399999</v>
      </c>
      <c r="C28" s="195">
        <v>217.03698199480999</v>
      </c>
      <c r="D28" s="255">
        <v>0.10009</v>
      </c>
      <c r="E28" s="195">
        <v>7.89442198382</v>
      </c>
      <c r="F28" s="195">
        <v>219.11382673240001</v>
      </c>
      <c r="G28" s="255">
        <v>0.100885</v>
      </c>
      <c r="H28" s="195">
        <v>7.9500000000000003E-4</v>
      </c>
      <c r="I28" s="81"/>
      <c r="J28" s="81"/>
      <c r="K28" s="81"/>
      <c r="L28" s="81"/>
      <c r="M28" s="81"/>
      <c r="N28" s="81"/>
      <c r="O28" s="81"/>
      <c r="P28" s="81"/>
      <c r="Q28" s="81"/>
    </row>
    <row r="29" spans="1:19" outlineLevel="1" x14ac:dyDescent="0.2">
      <c r="A29" s="179" t="s">
        <v>141</v>
      </c>
      <c r="B29" s="195">
        <v>1.0067871455299999</v>
      </c>
      <c r="C29" s="195">
        <v>27.87618827659</v>
      </c>
      <c r="D29" s="255">
        <v>1.2855999999999999E-2</v>
      </c>
      <c r="E29" s="195">
        <v>0.88526806712999995</v>
      </c>
      <c r="F29" s="195">
        <v>24.571079969399999</v>
      </c>
      <c r="G29" s="255">
        <v>1.1313E-2</v>
      </c>
      <c r="H29" s="195">
        <v>-1.542E-3</v>
      </c>
      <c r="I29" s="81"/>
      <c r="J29" s="81"/>
      <c r="K29" s="81"/>
      <c r="L29" s="81"/>
      <c r="M29" s="81"/>
      <c r="N29" s="81"/>
      <c r="O29" s="81"/>
      <c r="P29" s="81"/>
      <c r="Q29" s="81"/>
    </row>
    <row r="30" spans="1:19" x14ac:dyDescent="0.2">
      <c r="B30" s="172"/>
      <c r="C30" s="172"/>
      <c r="D30" s="249"/>
      <c r="E30" s="172"/>
      <c r="F30" s="172"/>
      <c r="G30" s="249"/>
      <c r="H30" s="172"/>
      <c r="I30" s="81"/>
      <c r="J30" s="81"/>
      <c r="K30" s="81"/>
      <c r="L30" s="81"/>
      <c r="M30" s="81"/>
      <c r="N30" s="81"/>
      <c r="O30" s="81"/>
      <c r="P30" s="81"/>
      <c r="Q30" s="81"/>
    </row>
    <row r="31" spans="1:19" x14ac:dyDescent="0.2">
      <c r="B31" s="172"/>
      <c r="C31" s="172"/>
      <c r="D31" s="249"/>
      <c r="E31" s="172"/>
      <c r="F31" s="172"/>
      <c r="G31" s="249"/>
      <c r="H31" s="172"/>
      <c r="I31" s="81"/>
      <c r="J31" s="81"/>
      <c r="K31" s="81"/>
      <c r="L31" s="81"/>
      <c r="M31" s="81"/>
      <c r="N31" s="81"/>
      <c r="O31" s="81"/>
      <c r="P31" s="81"/>
      <c r="Q31" s="81"/>
    </row>
    <row r="32" spans="1:19" x14ac:dyDescent="0.2">
      <c r="B32" s="172"/>
      <c r="C32" s="172"/>
      <c r="D32" s="249"/>
      <c r="E32" s="172"/>
      <c r="F32" s="172"/>
      <c r="G32" s="249"/>
      <c r="H32" s="172"/>
      <c r="I32" s="81"/>
      <c r="J32" s="81"/>
      <c r="K32" s="81"/>
      <c r="L32" s="81"/>
      <c r="M32" s="81"/>
      <c r="N32" s="81"/>
      <c r="O32" s="81"/>
      <c r="P32" s="81"/>
      <c r="Q32" s="81"/>
    </row>
    <row r="33" spans="2:17" x14ac:dyDescent="0.2">
      <c r="B33" s="172"/>
      <c r="C33" s="172"/>
      <c r="D33" s="249"/>
      <c r="E33" s="172"/>
      <c r="F33" s="172"/>
      <c r="G33" s="249"/>
      <c r="H33" s="172"/>
      <c r="I33" s="81"/>
      <c r="J33" s="81"/>
      <c r="K33" s="81"/>
      <c r="L33" s="81"/>
      <c r="M33" s="81"/>
      <c r="N33" s="81"/>
      <c r="O33" s="81"/>
      <c r="P33" s="81"/>
      <c r="Q33" s="81"/>
    </row>
    <row r="34" spans="2:17" x14ac:dyDescent="0.2">
      <c r="B34" s="172"/>
      <c r="C34" s="172"/>
      <c r="D34" s="249"/>
      <c r="E34" s="172"/>
      <c r="F34" s="172"/>
      <c r="G34" s="249"/>
      <c r="H34" s="172"/>
      <c r="I34" s="81"/>
      <c r="J34" s="81"/>
      <c r="K34" s="81"/>
      <c r="L34" s="81"/>
      <c r="M34" s="81"/>
      <c r="N34" s="81"/>
      <c r="O34" s="81"/>
      <c r="P34" s="81"/>
      <c r="Q34" s="81"/>
    </row>
    <row r="35" spans="2:17" x14ac:dyDescent="0.2">
      <c r="B35" s="172"/>
      <c r="C35" s="172"/>
      <c r="D35" s="249"/>
      <c r="E35" s="172"/>
      <c r="F35" s="172"/>
      <c r="G35" s="249"/>
      <c r="H35" s="172"/>
      <c r="I35" s="81"/>
      <c r="J35" s="81"/>
      <c r="K35" s="81"/>
      <c r="L35" s="81"/>
      <c r="M35" s="81"/>
      <c r="N35" s="81"/>
      <c r="O35" s="81"/>
      <c r="P35" s="81"/>
      <c r="Q35" s="81"/>
    </row>
    <row r="36" spans="2:17" x14ac:dyDescent="0.2">
      <c r="B36" s="172"/>
      <c r="C36" s="172"/>
      <c r="D36" s="249"/>
      <c r="E36" s="172"/>
      <c r="F36" s="172"/>
      <c r="G36" s="249"/>
      <c r="H36" s="172"/>
      <c r="I36" s="81"/>
      <c r="J36" s="81"/>
      <c r="K36" s="81"/>
      <c r="L36" s="81"/>
      <c r="M36" s="81"/>
      <c r="N36" s="81"/>
      <c r="O36" s="81"/>
      <c r="P36" s="81"/>
      <c r="Q36" s="81"/>
    </row>
    <row r="37" spans="2:17" x14ac:dyDescent="0.2">
      <c r="B37" s="172"/>
      <c r="C37" s="172"/>
      <c r="D37" s="249"/>
      <c r="E37" s="172"/>
      <c r="F37" s="172"/>
      <c r="G37" s="249"/>
      <c r="H37" s="172"/>
      <c r="I37" s="81"/>
      <c r="J37" s="81"/>
      <c r="K37" s="81"/>
      <c r="L37" s="81"/>
      <c r="M37" s="81"/>
      <c r="N37" s="81"/>
      <c r="O37" s="81"/>
      <c r="P37" s="81"/>
      <c r="Q37" s="81"/>
    </row>
    <row r="38" spans="2:17" x14ac:dyDescent="0.2">
      <c r="B38" s="172"/>
      <c r="C38" s="172"/>
      <c r="D38" s="249"/>
      <c r="E38" s="172"/>
      <c r="F38" s="172"/>
      <c r="G38" s="249"/>
      <c r="H38" s="172"/>
      <c r="I38" s="81"/>
      <c r="J38" s="81"/>
      <c r="K38" s="81"/>
      <c r="L38" s="81"/>
      <c r="M38" s="81"/>
      <c r="N38" s="81"/>
      <c r="O38" s="81"/>
      <c r="P38" s="81"/>
      <c r="Q38" s="81"/>
    </row>
    <row r="39" spans="2:17" x14ac:dyDescent="0.2">
      <c r="B39" s="172"/>
      <c r="C39" s="172"/>
      <c r="D39" s="249"/>
      <c r="E39" s="172"/>
      <c r="F39" s="172"/>
      <c r="G39" s="249"/>
      <c r="H39" s="172"/>
      <c r="I39" s="81"/>
      <c r="J39" s="81"/>
      <c r="K39" s="81"/>
      <c r="L39" s="81"/>
      <c r="M39" s="81"/>
      <c r="N39" s="81"/>
      <c r="O39" s="81"/>
      <c r="P39" s="81"/>
      <c r="Q39" s="81"/>
    </row>
    <row r="40" spans="2:17" x14ac:dyDescent="0.2">
      <c r="B40" s="172"/>
      <c r="C40" s="172"/>
      <c r="D40" s="249"/>
      <c r="E40" s="172"/>
      <c r="F40" s="172"/>
      <c r="G40" s="249"/>
      <c r="H40" s="172"/>
      <c r="I40" s="81"/>
      <c r="J40" s="81"/>
      <c r="K40" s="81"/>
      <c r="L40" s="81"/>
      <c r="M40" s="81"/>
      <c r="N40" s="81"/>
      <c r="O40" s="81"/>
      <c r="P40" s="81"/>
      <c r="Q40" s="81"/>
    </row>
    <row r="41" spans="2:17" x14ac:dyDescent="0.2">
      <c r="B41" s="172"/>
      <c r="C41" s="172"/>
      <c r="D41" s="249"/>
      <c r="E41" s="172"/>
      <c r="F41" s="172"/>
      <c r="G41" s="249"/>
      <c r="H41" s="172"/>
      <c r="I41" s="81"/>
      <c r="J41" s="81"/>
      <c r="K41" s="81"/>
      <c r="L41" s="81"/>
      <c r="M41" s="81"/>
      <c r="N41" s="81"/>
      <c r="O41" s="81"/>
      <c r="P41" s="81"/>
      <c r="Q41" s="81"/>
    </row>
    <row r="42" spans="2:17" x14ac:dyDescent="0.2">
      <c r="B42" s="172"/>
      <c r="C42" s="172"/>
      <c r="D42" s="249"/>
      <c r="E42" s="172"/>
      <c r="F42" s="172"/>
      <c r="G42" s="249"/>
      <c r="H42" s="172"/>
      <c r="I42" s="81"/>
      <c r="J42" s="81"/>
      <c r="K42" s="81"/>
      <c r="L42" s="81"/>
      <c r="M42" s="81"/>
      <c r="N42" s="81"/>
      <c r="O42" s="81"/>
      <c r="P42" s="81"/>
      <c r="Q42" s="81"/>
    </row>
    <row r="43" spans="2:17" x14ac:dyDescent="0.2">
      <c r="B43" s="172"/>
      <c r="C43" s="172"/>
      <c r="D43" s="249"/>
      <c r="E43" s="172"/>
      <c r="F43" s="172"/>
      <c r="G43" s="249"/>
      <c r="H43" s="172"/>
      <c r="I43" s="81"/>
      <c r="J43" s="81"/>
      <c r="K43" s="81"/>
      <c r="L43" s="81"/>
      <c r="M43" s="81"/>
      <c r="N43" s="81"/>
      <c r="O43" s="81"/>
      <c r="P43" s="81"/>
      <c r="Q43" s="81"/>
    </row>
    <row r="44" spans="2:17" x14ac:dyDescent="0.2">
      <c r="B44" s="172"/>
      <c r="C44" s="172"/>
      <c r="D44" s="249"/>
      <c r="E44" s="172"/>
      <c r="F44" s="172"/>
      <c r="G44" s="249"/>
      <c r="H44" s="172"/>
      <c r="I44" s="81"/>
      <c r="J44" s="81"/>
      <c r="K44" s="81"/>
      <c r="L44" s="81"/>
      <c r="M44" s="81"/>
      <c r="N44" s="81"/>
      <c r="O44" s="81"/>
      <c r="P44" s="81"/>
      <c r="Q44" s="81"/>
    </row>
    <row r="45" spans="2:17" x14ac:dyDescent="0.2">
      <c r="B45" s="172"/>
      <c r="C45" s="172"/>
      <c r="D45" s="249"/>
      <c r="E45" s="172"/>
      <c r="F45" s="172"/>
      <c r="G45" s="249"/>
      <c r="H45" s="172"/>
      <c r="I45" s="81"/>
      <c r="J45" s="81"/>
      <c r="K45" s="81"/>
      <c r="L45" s="81"/>
      <c r="M45" s="81"/>
      <c r="N45" s="81"/>
      <c r="O45" s="81"/>
      <c r="P45" s="81"/>
      <c r="Q45" s="81"/>
    </row>
    <row r="46" spans="2:17" x14ac:dyDescent="0.2">
      <c r="B46" s="172"/>
      <c r="C46" s="172"/>
      <c r="D46" s="249"/>
      <c r="E46" s="172"/>
      <c r="F46" s="172"/>
      <c r="G46" s="249"/>
      <c r="H46" s="172"/>
      <c r="I46" s="81"/>
      <c r="J46" s="81"/>
      <c r="K46" s="81"/>
      <c r="L46" s="81"/>
      <c r="M46" s="81"/>
      <c r="N46" s="81"/>
      <c r="O46" s="81"/>
      <c r="P46" s="81"/>
      <c r="Q46" s="81"/>
    </row>
    <row r="47" spans="2:17" x14ac:dyDescent="0.2">
      <c r="B47" s="172"/>
      <c r="C47" s="172"/>
      <c r="D47" s="249"/>
      <c r="E47" s="172"/>
      <c r="F47" s="172"/>
      <c r="G47" s="249"/>
      <c r="H47" s="172"/>
      <c r="I47" s="81"/>
      <c r="J47" s="81"/>
      <c r="K47" s="81"/>
      <c r="L47" s="81"/>
      <c r="M47" s="81"/>
      <c r="N47" s="81"/>
      <c r="O47" s="81"/>
      <c r="P47" s="81"/>
      <c r="Q47" s="81"/>
    </row>
    <row r="48" spans="2:17" x14ac:dyDescent="0.2">
      <c r="B48" s="172"/>
      <c r="C48" s="172"/>
      <c r="D48" s="249"/>
      <c r="E48" s="172"/>
      <c r="F48" s="172"/>
      <c r="G48" s="249"/>
      <c r="H48" s="172"/>
      <c r="I48" s="81"/>
      <c r="J48" s="81"/>
      <c r="K48" s="81"/>
      <c r="L48" s="81"/>
      <c r="M48" s="81"/>
      <c r="N48" s="81"/>
      <c r="O48" s="81"/>
      <c r="P48" s="81"/>
      <c r="Q48" s="81"/>
    </row>
    <row r="49" spans="2:17" x14ac:dyDescent="0.2">
      <c r="B49" s="172"/>
      <c r="C49" s="172"/>
      <c r="D49" s="249"/>
      <c r="E49" s="172"/>
      <c r="F49" s="172"/>
      <c r="G49" s="249"/>
      <c r="H49" s="172"/>
      <c r="I49" s="81"/>
      <c r="J49" s="81"/>
      <c r="K49" s="81"/>
      <c r="L49" s="81"/>
      <c r="M49" s="81"/>
      <c r="N49" s="81"/>
      <c r="O49" s="81"/>
      <c r="P49" s="81"/>
      <c r="Q49" s="81"/>
    </row>
    <row r="50" spans="2:17" x14ac:dyDescent="0.2">
      <c r="B50" s="172"/>
      <c r="C50" s="172"/>
      <c r="D50" s="249"/>
      <c r="E50" s="172"/>
      <c r="F50" s="172"/>
      <c r="G50" s="249"/>
      <c r="H50" s="172"/>
      <c r="I50" s="81"/>
      <c r="J50" s="81"/>
      <c r="K50" s="81"/>
      <c r="L50" s="81"/>
      <c r="M50" s="81"/>
      <c r="N50" s="81"/>
      <c r="O50" s="81"/>
      <c r="P50" s="81"/>
      <c r="Q50" s="81"/>
    </row>
    <row r="51" spans="2:17" x14ac:dyDescent="0.2">
      <c r="B51" s="172"/>
      <c r="C51" s="172"/>
      <c r="D51" s="249"/>
      <c r="E51" s="172"/>
      <c r="F51" s="172"/>
      <c r="G51" s="249"/>
      <c r="H51" s="172"/>
      <c r="I51" s="81"/>
      <c r="J51" s="81"/>
      <c r="K51" s="81"/>
      <c r="L51" s="81"/>
      <c r="M51" s="81"/>
      <c r="N51" s="81"/>
      <c r="O51" s="81"/>
      <c r="P51" s="81"/>
      <c r="Q51" s="81"/>
    </row>
    <row r="52" spans="2:17" x14ac:dyDescent="0.2">
      <c r="B52" s="172"/>
      <c r="C52" s="172"/>
      <c r="D52" s="249"/>
      <c r="E52" s="172"/>
      <c r="F52" s="172"/>
      <c r="G52" s="249"/>
      <c r="H52" s="172"/>
      <c r="I52" s="81"/>
      <c r="J52" s="81"/>
      <c r="K52" s="81"/>
      <c r="L52" s="81"/>
      <c r="M52" s="81"/>
      <c r="N52" s="81"/>
      <c r="O52" s="81"/>
      <c r="P52" s="81"/>
      <c r="Q52" s="81"/>
    </row>
    <row r="53" spans="2:17" x14ac:dyDescent="0.2">
      <c r="B53" s="172"/>
      <c r="C53" s="172"/>
      <c r="D53" s="249"/>
      <c r="E53" s="172"/>
      <c r="F53" s="172"/>
      <c r="G53" s="249"/>
      <c r="H53" s="172"/>
      <c r="I53" s="81"/>
      <c r="J53" s="81"/>
      <c r="K53" s="81"/>
      <c r="L53" s="81"/>
      <c r="M53" s="81"/>
      <c r="N53" s="81"/>
      <c r="O53" s="81"/>
      <c r="P53" s="81"/>
      <c r="Q53" s="81"/>
    </row>
    <row r="54" spans="2:17" x14ac:dyDescent="0.2">
      <c r="B54" s="172"/>
      <c r="C54" s="172"/>
      <c r="D54" s="249"/>
      <c r="E54" s="172"/>
      <c r="F54" s="172"/>
      <c r="G54" s="249"/>
      <c r="H54" s="172"/>
      <c r="I54" s="81"/>
      <c r="J54" s="81"/>
      <c r="K54" s="81"/>
      <c r="L54" s="81"/>
      <c r="M54" s="81"/>
      <c r="N54" s="81"/>
      <c r="O54" s="81"/>
      <c r="P54" s="81"/>
      <c r="Q54" s="81"/>
    </row>
    <row r="55" spans="2:17" x14ac:dyDescent="0.2">
      <c r="B55" s="172"/>
      <c r="C55" s="172"/>
      <c r="D55" s="249"/>
      <c r="E55" s="172"/>
      <c r="F55" s="172"/>
      <c r="G55" s="249"/>
      <c r="H55" s="172"/>
      <c r="I55" s="81"/>
      <c r="J55" s="81"/>
      <c r="K55" s="81"/>
      <c r="L55" s="81"/>
      <c r="M55" s="81"/>
      <c r="N55" s="81"/>
      <c r="O55" s="81"/>
      <c r="P55" s="81"/>
      <c r="Q55" s="81"/>
    </row>
    <row r="56" spans="2:17" x14ac:dyDescent="0.2">
      <c r="B56" s="172"/>
      <c r="C56" s="172"/>
      <c r="D56" s="249"/>
      <c r="E56" s="172"/>
      <c r="F56" s="172"/>
      <c r="G56" s="249"/>
      <c r="H56" s="172"/>
      <c r="I56" s="81"/>
      <c r="J56" s="81"/>
      <c r="K56" s="81"/>
      <c r="L56" s="81"/>
      <c r="M56" s="81"/>
      <c r="N56" s="81"/>
      <c r="O56" s="81"/>
      <c r="P56" s="81"/>
      <c r="Q56" s="81"/>
    </row>
    <row r="57" spans="2:17" x14ac:dyDescent="0.2">
      <c r="B57" s="172"/>
      <c r="C57" s="172"/>
      <c r="D57" s="249"/>
      <c r="E57" s="172"/>
      <c r="F57" s="172"/>
      <c r="G57" s="249"/>
      <c r="H57" s="172"/>
      <c r="I57" s="81"/>
      <c r="J57" s="81"/>
      <c r="K57" s="81"/>
      <c r="L57" s="81"/>
      <c r="M57" s="81"/>
      <c r="N57" s="81"/>
      <c r="O57" s="81"/>
      <c r="P57" s="81"/>
      <c r="Q57" s="81"/>
    </row>
    <row r="58" spans="2:17" x14ac:dyDescent="0.2">
      <c r="B58" s="172"/>
      <c r="C58" s="172"/>
      <c r="D58" s="249"/>
      <c r="E58" s="172"/>
      <c r="F58" s="172"/>
      <c r="G58" s="249"/>
      <c r="H58" s="172"/>
      <c r="I58" s="81"/>
      <c r="J58" s="81"/>
      <c r="K58" s="81"/>
      <c r="L58" s="81"/>
      <c r="M58" s="81"/>
      <c r="N58" s="81"/>
      <c r="O58" s="81"/>
      <c r="P58" s="81"/>
      <c r="Q58" s="81"/>
    </row>
    <row r="59" spans="2:17" x14ac:dyDescent="0.2">
      <c r="B59" s="172"/>
      <c r="C59" s="172"/>
      <c r="D59" s="249"/>
      <c r="E59" s="172"/>
      <c r="F59" s="172"/>
      <c r="G59" s="249"/>
      <c r="H59" s="172"/>
      <c r="I59" s="81"/>
      <c r="J59" s="81"/>
      <c r="K59" s="81"/>
      <c r="L59" s="81"/>
      <c r="M59" s="81"/>
      <c r="N59" s="81"/>
      <c r="O59" s="81"/>
      <c r="P59" s="81"/>
      <c r="Q59" s="81"/>
    </row>
    <row r="60" spans="2:17" x14ac:dyDescent="0.2">
      <c r="B60" s="172"/>
      <c r="C60" s="172"/>
      <c r="D60" s="249"/>
      <c r="E60" s="172"/>
      <c r="F60" s="172"/>
      <c r="G60" s="249"/>
      <c r="H60" s="172"/>
      <c r="I60" s="81"/>
      <c r="J60" s="81"/>
      <c r="K60" s="81"/>
      <c r="L60" s="81"/>
      <c r="M60" s="81"/>
      <c r="N60" s="81"/>
      <c r="O60" s="81"/>
      <c r="P60" s="81"/>
      <c r="Q60" s="81"/>
    </row>
    <row r="61" spans="2:17" x14ac:dyDescent="0.2">
      <c r="B61" s="172"/>
      <c r="C61" s="172"/>
      <c r="D61" s="249"/>
      <c r="E61" s="172"/>
      <c r="F61" s="172"/>
      <c r="G61" s="249"/>
      <c r="H61" s="172"/>
      <c r="I61" s="81"/>
      <c r="J61" s="81"/>
      <c r="K61" s="81"/>
      <c r="L61" s="81"/>
      <c r="M61" s="81"/>
      <c r="N61" s="81"/>
      <c r="O61" s="81"/>
      <c r="P61" s="81"/>
      <c r="Q61" s="81"/>
    </row>
    <row r="62" spans="2:17" x14ac:dyDescent="0.2">
      <c r="B62" s="172"/>
      <c r="C62" s="172"/>
      <c r="D62" s="249"/>
      <c r="E62" s="172"/>
      <c r="F62" s="172"/>
      <c r="G62" s="249"/>
      <c r="H62" s="172"/>
      <c r="I62" s="81"/>
      <c r="J62" s="81"/>
      <c r="K62" s="81"/>
      <c r="L62" s="81"/>
      <c r="M62" s="81"/>
      <c r="N62" s="81"/>
      <c r="O62" s="81"/>
      <c r="P62" s="81"/>
      <c r="Q62" s="81"/>
    </row>
    <row r="63" spans="2:17" x14ac:dyDescent="0.2">
      <c r="B63" s="172"/>
      <c r="C63" s="172"/>
      <c r="D63" s="249"/>
      <c r="E63" s="172"/>
      <c r="F63" s="172"/>
      <c r="G63" s="249"/>
      <c r="H63" s="172"/>
      <c r="I63" s="81"/>
      <c r="J63" s="81"/>
      <c r="K63" s="81"/>
      <c r="L63" s="81"/>
      <c r="M63" s="81"/>
      <c r="N63" s="81"/>
      <c r="O63" s="81"/>
      <c r="P63" s="81"/>
      <c r="Q63" s="81"/>
    </row>
    <row r="64" spans="2:17" x14ac:dyDescent="0.2">
      <c r="B64" s="172"/>
      <c r="C64" s="172"/>
      <c r="D64" s="249"/>
      <c r="E64" s="172"/>
      <c r="F64" s="172"/>
      <c r="G64" s="249"/>
      <c r="H64" s="172"/>
      <c r="I64" s="81"/>
      <c r="J64" s="81"/>
      <c r="K64" s="81"/>
      <c r="L64" s="81"/>
      <c r="M64" s="81"/>
      <c r="N64" s="81"/>
      <c r="O64" s="81"/>
      <c r="P64" s="81"/>
      <c r="Q64" s="81"/>
    </row>
    <row r="65" spans="2:17" x14ac:dyDescent="0.2">
      <c r="B65" s="172"/>
      <c r="C65" s="172"/>
      <c r="D65" s="249"/>
      <c r="E65" s="172"/>
      <c r="F65" s="172"/>
      <c r="G65" s="249"/>
      <c r="H65" s="172"/>
      <c r="I65" s="81"/>
      <c r="J65" s="81"/>
      <c r="K65" s="81"/>
      <c r="L65" s="81"/>
      <c r="M65" s="81"/>
      <c r="N65" s="81"/>
      <c r="O65" s="81"/>
      <c r="P65" s="81"/>
      <c r="Q65" s="81"/>
    </row>
    <row r="66" spans="2:17" x14ac:dyDescent="0.2">
      <c r="B66" s="172"/>
      <c r="C66" s="172"/>
      <c r="D66" s="249"/>
      <c r="E66" s="172"/>
      <c r="F66" s="172"/>
      <c r="G66" s="249"/>
      <c r="H66" s="172"/>
      <c r="I66" s="81"/>
      <c r="J66" s="81"/>
      <c r="K66" s="81"/>
      <c r="L66" s="81"/>
      <c r="M66" s="81"/>
      <c r="N66" s="81"/>
      <c r="O66" s="81"/>
      <c r="P66" s="81"/>
      <c r="Q66" s="81"/>
    </row>
    <row r="67" spans="2:17" x14ac:dyDescent="0.2">
      <c r="B67" s="172"/>
      <c r="C67" s="172"/>
      <c r="D67" s="249"/>
      <c r="E67" s="172"/>
      <c r="F67" s="172"/>
      <c r="G67" s="249"/>
      <c r="H67" s="172"/>
      <c r="I67" s="81"/>
      <c r="J67" s="81"/>
      <c r="K67" s="81"/>
      <c r="L67" s="81"/>
      <c r="M67" s="81"/>
      <c r="N67" s="81"/>
      <c r="O67" s="81"/>
      <c r="P67" s="81"/>
      <c r="Q67" s="81"/>
    </row>
    <row r="68" spans="2:17" x14ac:dyDescent="0.2">
      <c r="B68" s="172"/>
      <c r="C68" s="172"/>
      <c r="D68" s="249"/>
      <c r="E68" s="172"/>
      <c r="F68" s="172"/>
      <c r="G68" s="249"/>
      <c r="H68" s="172"/>
      <c r="I68" s="81"/>
      <c r="J68" s="81"/>
      <c r="K68" s="81"/>
      <c r="L68" s="81"/>
      <c r="M68" s="81"/>
      <c r="N68" s="81"/>
      <c r="O68" s="81"/>
      <c r="P68" s="81"/>
      <c r="Q68" s="81"/>
    </row>
    <row r="69" spans="2:17" x14ac:dyDescent="0.2">
      <c r="B69" s="172"/>
      <c r="C69" s="172"/>
      <c r="D69" s="249"/>
      <c r="E69" s="172"/>
      <c r="F69" s="172"/>
      <c r="G69" s="249"/>
      <c r="H69" s="172"/>
      <c r="I69" s="81"/>
      <c r="J69" s="81"/>
      <c r="K69" s="81"/>
      <c r="L69" s="81"/>
      <c r="M69" s="81"/>
      <c r="N69" s="81"/>
      <c r="O69" s="81"/>
      <c r="P69" s="81"/>
      <c r="Q69" s="81"/>
    </row>
    <row r="70" spans="2:17" x14ac:dyDescent="0.2">
      <c r="B70" s="172"/>
      <c r="C70" s="172"/>
      <c r="D70" s="249"/>
      <c r="E70" s="172"/>
      <c r="F70" s="172"/>
      <c r="G70" s="249"/>
      <c r="H70" s="172"/>
      <c r="I70" s="81"/>
      <c r="J70" s="81"/>
      <c r="K70" s="81"/>
      <c r="L70" s="81"/>
      <c r="M70" s="81"/>
      <c r="N70" s="81"/>
      <c r="O70" s="81"/>
      <c r="P70" s="81"/>
      <c r="Q70" s="81"/>
    </row>
    <row r="71" spans="2:17" x14ac:dyDescent="0.2">
      <c r="B71" s="172"/>
      <c r="C71" s="172"/>
      <c r="D71" s="249"/>
      <c r="E71" s="172"/>
      <c r="F71" s="172"/>
      <c r="G71" s="249"/>
      <c r="H71" s="172"/>
      <c r="I71" s="81"/>
      <c r="J71" s="81"/>
      <c r="K71" s="81"/>
      <c r="L71" s="81"/>
      <c r="M71" s="81"/>
      <c r="N71" s="81"/>
      <c r="O71" s="81"/>
      <c r="P71" s="81"/>
      <c r="Q71" s="81"/>
    </row>
    <row r="72" spans="2:17" x14ac:dyDescent="0.2">
      <c r="B72" s="172"/>
      <c r="C72" s="172"/>
      <c r="D72" s="249"/>
      <c r="E72" s="172"/>
      <c r="F72" s="172"/>
      <c r="G72" s="249"/>
      <c r="H72" s="172"/>
      <c r="I72" s="81"/>
      <c r="J72" s="81"/>
      <c r="K72" s="81"/>
      <c r="L72" s="81"/>
      <c r="M72" s="81"/>
      <c r="N72" s="81"/>
      <c r="O72" s="81"/>
      <c r="P72" s="81"/>
      <c r="Q72" s="81"/>
    </row>
    <row r="73" spans="2:17" x14ac:dyDescent="0.2">
      <c r="B73" s="172"/>
      <c r="C73" s="172"/>
      <c r="D73" s="249"/>
      <c r="E73" s="172"/>
      <c r="F73" s="172"/>
      <c r="G73" s="249"/>
      <c r="H73" s="172"/>
      <c r="I73" s="81"/>
      <c r="J73" s="81"/>
      <c r="K73" s="81"/>
      <c r="L73" s="81"/>
      <c r="M73" s="81"/>
      <c r="N73" s="81"/>
      <c r="O73" s="81"/>
      <c r="P73" s="81"/>
      <c r="Q73" s="81"/>
    </row>
    <row r="74" spans="2:17" x14ac:dyDescent="0.2">
      <c r="B74" s="172"/>
      <c r="C74" s="172"/>
      <c r="D74" s="249"/>
      <c r="E74" s="172"/>
      <c r="F74" s="172"/>
      <c r="G74" s="249"/>
      <c r="H74" s="172"/>
      <c r="I74" s="81"/>
      <c r="J74" s="81"/>
      <c r="K74" s="81"/>
      <c r="L74" s="81"/>
      <c r="M74" s="81"/>
      <c r="N74" s="81"/>
      <c r="O74" s="81"/>
      <c r="P74" s="81"/>
      <c r="Q74" s="81"/>
    </row>
    <row r="75" spans="2:17" x14ac:dyDescent="0.2">
      <c r="B75" s="172"/>
      <c r="C75" s="172"/>
      <c r="D75" s="249"/>
      <c r="E75" s="172"/>
      <c r="F75" s="172"/>
      <c r="G75" s="249"/>
      <c r="H75" s="172"/>
      <c r="I75" s="81"/>
      <c r="J75" s="81"/>
      <c r="K75" s="81"/>
      <c r="L75" s="81"/>
      <c r="M75" s="81"/>
      <c r="N75" s="81"/>
      <c r="O75" s="81"/>
      <c r="P75" s="81"/>
      <c r="Q75" s="81"/>
    </row>
    <row r="76" spans="2:17" x14ac:dyDescent="0.2">
      <c r="B76" s="172"/>
      <c r="C76" s="172"/>
      <c r="D76" s="249"/>
      <c r="E76" s="172"/>
      <c r="F76" s="172"/>
      <c r="G76" s="249"/>
      <c r="H76" s="172"/>
      <c r="I76" s="81"/>
      <c r="J76" s="81"/>
      <c r="K76" s="81"/>
      <c r="L76" s="81"/>
      <c r="M76" s="81"/>
      <c r="N76" s="81"/>
      <c r="O76" s="81"/>
      <c r="P76" s="81"/>
      <c r="Q76" s="81"/>
    </row>
    <row r="77" spans="2:17" x14ac:dyDescent="0.2">
      <c r="B77" s="172"/>
      <c r="C77" s="172"/>
      <c r="D77" s="249"/>
      <c r="E77" s="172"/>
      <c r="F77" s="172"/>
      <c r="G77" s="249"/>
      <c r="H77" s="172"/>
      <c r="I77" s="81"/>
      <c r="J77" s="81"/>
      <c r="K77" s="81"/>
      <c r="L77" s="81"/>
      <c r="M77" s="81"/>
      <c r="N77" s="81"/>
      <c r="O77" s="81"/>
      <c r="P77" s="81"/>
      <c r="Q77" s="81"/>
    </row>
    <row r="78" spans="2:17" x14ac:dyDescent="0.2">
      <c r="B78" s="172"/>
      <c r="C78" s="172"/>
      <c r="D78" s="249"/>
      <c r="E78" s="172"/>
      <c r="F78" s="172"/>
      <c r="G78" s="249"/>
      <c r="H78" s="172"/>
      <c r="I78" s="81"/>
      <c r="J78" s="81"/>
      <c r="K78" s="81"/>
      <c r="L78" s="81"/>
      <c r="M78" s="81"/>
      <c r="N78" s="81"/>
      <c r="O78" s="81"/>
      <c r="P78" s="81"/>
      <c r="Q78" s="81"/>
    </row>
    <row r="79" spans="2:17" x14ac:dyDescent="0.2">
      <c r="B79" s="172"/>
      <c r="C79" s="172"/>
      <c r="D79" s="249"/>
      <c r="E79" s="172"/>
      <c r="F79" s="172"/>
      <c r="G79" s="249"/>
      <c r="H79" s="172"/>
      <c r="I79" s="81"/>
      <c r="J79" s="81"/>
      <c r="K79" s="81"/>
      <c r="L79" s="81"/>
      <c r="M79" s="81"/>
      <c r="N79" s="81"/>
      <c r="O79" s="81"/>
      <c r="P79" s="81"/>
      <c r="Q79" s="81"/>
    </row>
    <row r="80" spans="2:17" x14ac:dyDescent="0.2">
      <c r="B80" s="172"/>
      <c r="C80" s="172"/>
      <c r="D80" s="249"/>
      <c r="E80" s="172"/>
      <c r="F80" s="172"/>
      <c r="G80" s="249"/>
      <c r="H80" s="172"/>
      <c r="I80" s="81"/>
      <c r="J80" s="81"/>
      <c r="K80" s="81"/>
      <c r="L80" s="81"/>
      <c r="M80" s="81"/>
      <c r="N80" s="81"/>
      <c r="O80" s="81"/>
      <c r="P80" s="81"/>
      <c r="Q80" s="81"/>
    </row>
    <row r="81" spans="2:17" x14ac:dyDescent="0.2">
      <c r="B81" s="172"/>
      <c r="C81" s="172"/>
      <c r="D81" s="249"/>
      <c r="E81" s="172"/>
      <c r="F81" s="172"/>
      <c r="G81" s="249"/>
      <c r="H81" s="172"/>
      <c r="I81" s="81"/>
      <c r="J81" s="81"/>
      <c r="K81" s="81"/>
      <c r="L81" s="81"/>
      <c r="M81" s="81"/>
      <c r="N81" s="81"/>
      <c r="O81" s="81"/>
      <c r="P81" s="81"/>
      <c r="Q81" s="81"/>
    </row>
    <row r="82" spans="2:17" x14ac:dyDescent="0.2">
      <c r="B82" s="172"/>
      <c r="C82" s="172"/>
      <c r="D82" s="249"/>
      <c r="E82" s="172"/>
      <c r="F82" s="172"/>
      <c r="G82" s="249"/>
      <c r="H82" s="172"/>
      <c r="I82" s="81"/>
      <c r="J82" s="81"/>
      <c r="K82" s="81"/>
      <c r="L82" s="81"/>
      <c r="M82" s="81"/>
      <c r="N82" s="81"/>
      <c r="O82" s="81"/>
      <c r="P82" s="81"/>
      <c r="Q82" s="81"/>
    </row>
    <row r="83" spans="2:17" x14ac:dyDescent="0.2">
      <c r="B83" s="172"/>
      <c r="C83" s="172"/>
      <c r="D83" s="249"/>
      <c r="E83" s="172"/>
      <c r="F83" s="172"/>
      <c r="G83" s="249"/>
      <c r="H83" s="172"/>
      <c r="I83" s="81"/>
      <c r="J83" s="81"/>
      <c r="K83" s="81"/>
      <c r="L83" s="81"/>
      <c r="M83" s="81"/>
      <c r="N83" s="81"/>
      <c r="O83" s="81"/>
      <c r="P83" s="81"/>
      <c r="Q83" s="81"/>
    </row>
    <row r="84" spans="2:17" x14ac:dyDescent="0.2">
      <c r="B84" s="172"/>
      <c r="C84" s="172"/>
      <c r="D84" s="249"/>
      <c r="E84" s="172"/>
      <c r="F84" s="172"/>
      <c r="G84" s="249"/>
      <c r="H84" s="172"/>
      <c r="I84" s="81"/>
      <c r="J84" s="81"/>
      <c r="K84" s="81"/>
      <c r="L84" s="81"/>
      <c r="M84" s="81"/>
      <c r="N84" s="81"/>
      <c r="O84" s="81"/>
      <c r="P84" s="81"/>
      <c r="Q84" s="81"/>
    </row>
    <row r="85" spans="2:17" x14ac:dyDescent="0.2">
      <c r="B85" s="172"/>
      <c r="C85" s="172"/>
      <c r="D85" s="249"/>
      <c r="E85" s="172"/>
      <c r="F85" s="172"/>
      <c r="G85" s="249"/>
      <c r="H85" s="172"/>
      <c r="I85" s="81"/>
      <c r="J85" s="81"/>
      <c r="K85" s="81"/>
      <c r="L85" s="81"/>
      <c r="M85" s="81"/>
      <c r="N85" s="81"/>
      <c r="O85" s="81"/>
      <c r="P85" s="81"/>
      <c r="Q85" s="81"/>
    </row>
    <row r="86" spans="2:17" x14ac:dyDescent="0.2">
      <c r="B86" s="172"/>
      <c r="C86" s="172"/>
      <c r="D86" s="249"/>
      <c r="E86" s="172"/>
      <c r="F86" s="172"/>
      <c r="G86" s="249"/>
      <c r="H86" s="172"/>
      <c r="I86" s="81"/>
      <c r="J86" s="81"/>
      <c r="K86" s="81"/>
      <c r="L86" s="81"/>
      <c r="M86" s="81"/>
      <c r="N86" s="81"/>
      <c r="O86" s="81"/>
      <c r="P86" s="81"/>
      <c r="Q86" s="81"/>
    </row>
    <row r="87" spans="2:17" x14ac:dyDescent="0.2">
      <c r="B87" s="172"/>
      <c r="C87" s="172"/>
      <c r="D87" s="249"/>
      <c r="E87" s="172"/>
      <c r="F87" s="172"/>
      <c r="G87" s="249"/>
      <c r="H87" s="172"/>
      <c r="I87" s="81"/>
      <c r="J87" s="81"/>
      <c r="K87" s="81"/>
      <c r="L87" s="81"/>
      <c r="M87" s="81"/>
      <c r="N87" s="81"/>
      <c r="O87" s="81"/>
      <c r="P87" s="81"/>
      <c r="Q87" s="81"/>
    </row>
    <row r="88" spans="2:17" x14ac:dyDescent="0.2">
      <c r="B88" s="172"/>
      <c r="C88" s="172"/>
      <c r="D88" s="249"/>
      <c r="E88" s="172"/>
      <c r="F88" s="172"/>
      <c r="G88" s="249"/>
      <c r="H88" s="172"/>
      <c r="I88" s="81"/>
      <c r="J88" s="81"/>
      <c r="K88" s="81"/>
      <c r="L88" s="81"/>
      <c r="M88" s="81"/>
      <c r="N88" s="81"/>
      <c r="O88" s="81"/>
      <c r="P88" s="81"/>
      <c r="Q88" s="81"/>
    </row>
    <row r="89" spans="2:17" x14ac:dyDescent="0.2">
      <c r="B89" s="172"/>
      <c r="C89" s="172"/>
      <c r="D89" s="249"/>
      <c r="E89" s="172"/>
      <c r="F89" s="172"/>
      <c r="G89" s="249"/>
      <c r="H89" s="172"/>
      <c r="I89" s="81"/>
      <c r="J89" s="81"/>
      <c r="K89" s="81"/>
      <c r="L89" s="81"/>
      <c r="M89" s="81"/>
      <c r="N89" s="81"/>
      <c r="O89" s="81"/>
      <c r="P89" s="81"/>
      <c r="Q89" s="81"/>
    </row>
    <row r="90" spans="2:17" x14ac:dyDescent="0.2">
      <c r="B90" s="172"/>
      <c r="C90" s="172"/>
      <c r="D90" s="249"/>
      <c r="E90" s="172"/>
      <c r="F90" s="172"/>
      <c r="G90" s="249"/>
      <c r="H90" s="172"/>
      <c r="I90" s="81"/>
      <c r="J90" s="81"/>
      <c r="K90" s="81"/>
      <c r="L90" s="81"/>
      <c r="M90" s="81"/>
      <c r="N90" s="81"/>
      <c r="O90" s="81"/>
      <c r="P90" s="81"/>
      <c r="Q90" s="81"/>
    </row>
    <row r="91" spans="2:17" x14ac:dyDescent="0.2">
      <c r="B91" s="172"/>
      <c r="C91" s="172"/>
      <c r="D91" s="249"/>
      <c r="E91" s="172"/>
      <c r="F91" s="172"/>
      <c r="G91" s="249"/>
      <c r="H91" s="172"/>
      <c r="I91" s="81"/>
      <c r="J91" s="81"/>
      <c r="K91" s="81"/>
      <c r="L91" s="81"/>
      <c r="M91" s="81"/>
      <c r="N91" s="81"/>
      <c r="O91" s="81"/>
      <c r="P91" s="81"/>
      <c r="Q91" s="81"/>
    </row>
    <row r="92" spans="2:17" x14ac:dyDescent="0.2">
      <c r="B92" s="172"/>
      <c r="C92" s="172"/>
      <c r="D92" s="249"/>
      <c r="E92" s="172"/>
      <c r="F92" s="172"/>
      <c r="G92" s="249"/>
      <c r="H92" s="172"/>
      <c r="I92" s="81"/>
      <c r="J92" s="81"/>
      <c r="K92" s="81"/>
      <c r="L92" s="81"/>
      <c r="M92" s="81"/>
      <c r="N92" s="81"/>
      <c r="O92" s="81"/>
      <c r="P92" s="81"/>
      <c r="Q92" s="81"/>
    </row>
    <row r="93" spans="2:17" x14ac:dyDescent="0.2">
      <c r="B93" s="172"/>
      <c r="C93" s="172"/>
      <c r="D93" s="249"/>
      <c r="E93" s="172"/>
      <c r="F93" s="172"/>
      <c r="G93" s="249"/>
      <c r="H93" s="172"/>
      <c r="I93" s="81"/>
      <c r="J93" s="81"/>
      <c r="K93" s="81"/>
      <c r="L93" s="81"/>
      <c r="M93" s="81"/>
      <c r="N93" s="81"/>
      <c r="O93" s="81"/>
      <c r="P93" s="81"/>
      <c r="Q93" s="81"/>
    </row>
    <row r="94" spans="2:17" x14ac:dyDescent="0.2">
      <c r="B94" s="172"/>
      <c r="C94" s="172"/>
      <c r="D94" s="249"/>
      <c r="E94" s="172"/>
      <c r="F94" s="172"/>
      <c r="G94" s="249"/>
      <c r="H94" s="172"/>
      <c r="I94" s="81"/>
      <c r="J94" s="81"/>
      <c r="K94" s="81"/>
      <c r="L94" s="81"/>
      <c r="M94" s="81"/>
      <c r="N94" s="81"/>
      <c r="O94" s="81"/>
      <c r="P94" s="81"/>
      <c r="Q94" s="81"/>
    </row>
    <row r="95" spans="2:17" x14ac:dyDescent="0.2">
      <c r="B95" s="172"/>
      <c r="C95" s="172"/>
      <c r="D95" s="249"/>
      <c r="E95" s="172"/>
      <c r="F95" s="172"/>
      <c r="G95" s="249"/>
      <c r="H95" s="172"/>
      <c r="I95" s="81"/>
      <c r="J95" s="81"/>
      <c r="K95" s="81"/>
      <c r="L95" s="81"/>
      <c r="M95" s="81"/>
      <c r="N95" s="81"/>
      <c r="O95" s="81"/>
      <c r="P95" s="81"/>
      <c r="Q95" s="81"/>
    </row>
    <row r="96" spans="2:17" x14ac:dyDescent="0.2">
      <c r="B96" s="172"/>
      <c r="C96" s="172"/>
      <c r="D96" s="249"/>
      <c r="E96" s="172"/>
      <c r="F96" s="172"/>
      <c r="G96" s="249"/>
      <c r="H96" s="172"/>
      <c r="I96" s="81"/>
      <c r="J96" s="81"/>
      <c r="K96" s="81"/>
      <c r="L96" s="81"/>
      <c r="M96" s="81"/>
      <c r="N96" s="81"/>
      <c r="O96" s="81"/>
      <c r="P96" s="81"/>
      <c r="Q96" s="81"/>
    </row>
    <row r="97" spans="2:17" x14ac:dyDescent="0.2">
      <c r="B97" s="172"/>
      <c r="C97" s="172"/>
      <c r="D97" s="249"/>
      <c r="E97" s="172"/>
      <c r="F97" s="172"/>
      <c r="G97" s="249"/>
      <c r="H97" s="172"/>
      <c r="I97" s="81"/>
      <c r="J97" s="81"/>
      <c r="K97" s="81"/>
      <c r="L97" s="81"/>
      <c r="M97" s="81"/>
      <c r="N97" s="81"/>
      <c r="O97" s="81"/>
      <c r="P97" s="81"/>
      <c r="Q97" s="81"/>
    </row>
    <row r="98" spans="2:17" x14ac:dyDescent="0.2">
      <c r="B98" s="172"/>
      <c r="C98" s="172"/>
      <c r="D98" s="249"/>
      <c r="E98" s="172"/>
      <c r="F98" s="172"/>
      <c r="G98" s="249"/>
      <c r="H98" s="172"/>
      <c r="I98" s="81"/>
      <c r="J98" s="81"/>
      <c r="K98" s="81"/>
      <c r="L98" s="81"/>
      <c r="M98" s="81"/>
      <c r="N98" s="81"/>
      <c r="O98" s="81"/>
      <c r="P98" s="81"/>
      <c r="Q98" s="81"/>
    </row>
    <row r="99" spans="2:17" x14ac:dyDescent="0.2">
      <c r="B99" s="172"/>
      <c r="C99" s="172"/>
      <c r="D99" s="249"/>
      <c r="E99" s="172"/>
      <c r="F99" s="172"/>
      <c r="G99" s="249"/>
      <c r="H99" s="172"/>
      <c r="I99" s="81"/>
      <c r="J99" s="81"/>
      <c r="K99" s="81"/>
      <c r="L99" s="81"/>
      <c r="M99" s="81"/>
      <c r="N99" s="81"/>
      <c r="O99" s="81"/>
      <c r="P99" s="81"/>
      <c r="Q99" s="81"/>
    </row>
    <row r="100" spans="2:17" x14ac:dyDescent="0.2">
      <c r="B100" s="172"/>
      <c r="C100" s="172"/>
      <c r="D100" s="249"/>
      <c r="E100" s="172"/>
      <c r="F100" s="172"/>
      <c r="G100" s="249"/>
      <c r="H100" s="172"/>
      <c r="I100" s="81"/>
      <c r="J100" s="81"/>
      <c r="K100" s="81"/>
      <c r="L100" s="81"/>
      <c r="M100" s="81"/>
      <c r="N100" s="81"/>
      <c r="O100" s="81"/>
      <c r="P100" s="81"/>
      <c r="Q100" s="81"/>
    </row>
    <row r="101" spans="2:17" x14ac:dyDescent="0.2">
      <c r="B101" s="172"/>
      <c r="C101" s="172"/>
      <c r="D101" s="249"/>
      <c r="E101" s="172"/>
      <c r="F101" s="172"/>
      <c r="G101" s="249"/>
      <c r="H101" s="172"/>
      <c r="I101" s="81"/>
      <c r="J101" s="81"/>
      <c r="K101" s="81"/>
      <c r="L101" s="81"/>
      <c r="M101" s="81"/>
      <c r="N101" s="81"/>
      <c r="O101" s="81"/>
      <c r="P101" s="81"/>
      <c r="Q101" s="81"/>
    </row>
    <row r="102" spans="2:17" x14ac:dyDescent="0.2">
      <c r="B102" s="172"/>
      <c r="C102" s="172"/>
      <c r="D102" s="249"/>
      <c r="E102" s="172"/>
      <c r="F102" s="172"/>
      <c r="G102" s="249"/>
      <c r="H102" s="172"/>
      <c r="I102" s="81"/>
      <c r="J102" s="81"/>
      <c r="K102" s="81"/>
      <c r="L102" s="81"/>
      <c r="M102" s="81"/>
      <c r="N102" s="81"/>
      <c r="O102" s="81"/>
      <c r="P102" s="81"/>
      <c r="Q102" s="81"/>
    </row>
    <row r="103" spans="2:17" x14ac:dyDescent="0.2">
      <c r="B103" s="172"/>
      <c r="C103" s="172"/>
      <c r="D103" s="249"/>
      <c r="E103" s="172"/>
      <c r="F103" s="172"/>
      <c r="G103" s="249"/>
      <c r="H103" s="172"/>
      <c r="I103" s="81"/>
      <c r="J103" s="81"/>
      <c r="K103" s="81"/>
      <c r="L103" s="81"/>
      <c r="M103" s="81"/>
      <c r="N103" s="81"/>
      <c r="O103" s="81"/>
      <c r="P103" s="81"/>
      <c r="Q103" s="81"/>
    </row>
    <row r="104" spans="2:17" x14ac:dyDescent="0.2">
      <c r="B104" s="172"/>
      <c r="C104" s="172"/>
      <c r="D104" s="249"/>
      <c r="E104" s="172"/>
      <c r="F104" s="172"/>
      <c r="G104" s="249"/>
      <c r="H104" s="172"/>
      <c r="I104" s="81"/>
      <c r="J104" s="81"/>
      <c r="K104" s="81"/>
      <c r="L104" s="81"/>
      <c r="M104" s="81"/>
      <c r="N104" s="81"/>
      <c r="O104" s="81"/>
      <c r="P104" s="81"/>
      <c r="Q104" s="81"/>
    </row>
    <row r="105" spans="2:17" x14ac:dyDescent="0.2">
      <c r="B105" s="172"/>
      <c r="C105" s="172"/>
      <c r="D105" s="249"/>
      <c r="E105" s="172"/>
      <c r="F105" s="172"/>
      <c r="G105" s="249"/>
      <c r="H105" s="172"/>
      <c r="I105" s="81"/>
      <c r="J105" s="81"/>
      <c r="K105" s="81"/>
      <c r="L105" s="81"/>
      <c r="M105" s="81"/>
      <c r="N105" s="81"/>
      <c r="O105" s="81"/>
      <c r="P105" s="81"/>
      <c r="Q105" s="81"/>
    </row>
    <row r="106" spans="2:17" x14ac:dyDescent="0.2">
      <c r="B106" s="172"/>
      <c r="C106" s="172"/>
      <c r="D106" s="249"/>
      <c r="E106" s="172"/>
      <c r="F106" s="172"/>
      <c r="G106" s="249"/>
      <c r="H106" s="172"/>
      <c r="I106" s="81"/>
      <c r="J106" s="81"/>
      <c r="K106" s="81"/>
      <c r="L106" s="81"/>
      <c r="M106" s="81"/>
      <c r="N106" s="81"/>
      <c r="O106" s="81"/>
      <c r="P106" s="81"/>
      <c r="Q106" s="81"/>
    </row>
    <row r="107" spans="2:17" x14ac:dyDescent="0.2">
      <c r="B107" s="172"/>
      <c r="C107" s="172"/>
      <c r="D107" s="249"/>
      <c r="E107" s="172"/>
      <c r="F107" s="172"/>
      <c r="G107" s="249"/>
      <c r="H107" s="172"/>
      <c r="I107" s="81"/>
      <c r="J107" s="81"/>
      <c r="K107" s="81"/>
      <c r="L107" s="81"/>
      <c r="M107" s="81"/>
      <c r="N107" s="81"/>
      <c r="O107" s="81"/>
      <c r="P107" s="81"/>
      <c r="Q107" s="81"/>
    </row>
    <row r="108" spans="2:17" x14ac:dyDescent="0.2">
      <c r="B108" s="172"/>
      <c r="C108" s="172"/>
      <c r="D108" s="249"/>
      <c r="E108" s="172"/>
      <c r="F108" s="172"/>
      <c r="G108" s="249"/>
      <c r="H108" s="172"/>
      <c r="I108" s="81"/>
      <c r="J108" s="81"/>
      <c r="K108" s="81"/>
      <c r="L108" s="81"/>
      <c r="M108" s="81"/>
      <c r="N108" s="81"/>
      <c r="O108" s="81"/>
      <c r="P108" s="81"/>
      <c r="Q108" s="81"/>
    </row>
    <row r="109" spans="2:17" x14ac:dyDescent="0.2">
      <c r="B109" s="172"/>
      <c r="C109" s="172"/>
      <c r="D109" s="249"/>
      <c r="E109" s="172"/>
      <c r="F109" s="172"/>
      <c r="G109" s="249"/>
      <c r="H109" s="172"/>
      <c r="I109" s="81"/>
      <c r="J109" s="81"/>
      <c r="K109" s="81"/>
      <c r="L109" s="81"/>
      <c r="M109" s="81"/>
      <c r="N109" s="81"/>
      <c r="O109" s="81"/>
      <c r="P109" s="81"/>
      <c r="Q109" s="81"/>
    </row>
    <row r="110" spans="2:17" x14ac:dyDescent="0.2">
      <c r="B110" s="172"/>
      <c r="C110" s="172"/>
      <c r="D110" s="249"/>
      <c r="E110" s="172"/>
      <c r="F110" s="172"/>
      <c r="G110" s="249"/>
      <c r="H110" s="172"/>
      <c r="I110" s="81"/>
      <c r="J110" s="81"/>
      <c r="K110" s="81"/>
      <c r="L110" s="81"/>
      <c r="M110" s="81"/>
      <c r="N110" s="81"/>
      <c r="O110" s="81"/>
      <c r="P110" s="81"/>
      <c r="Q110" s="81"/>
    </row>
    <row r="111" spans="2:17" x14ac:dyDescent="0.2">
      <c r="B111" s="172"/>
      <c r="C111" s="172"/>
      <c r="D111" s="249"/>
      <c r="E111" s="172"/>
      <c r="F111" s="172"/>
      <c r="G111" s="249"/>
      <c r="H111" s="172"/>
      <c r="I111" s="81"/>
      <c r="J111" s="81"/>
      <c r="K111" s="81"/>
      <c r="L111" s="81"/>
      <c r="M111" s="81"/>
      <c r="N111" s="81"/>
      <c r="O111" s="81"/>
      <c r="P111" s="81"/>
      <c r="Q111" s="81"/>
    </row>
    <row r="112" spans="2:17" x14ac:dyDescent="0.2">
      <c r="B112" s="172"/>
      <c r="C112" s="172"/>
      <c r="D112" s="249"/>
      <c r="E112" s="172"/>
      <c r="F112" s="172"/>
      <c r="G112" s="249"/>
      <c r="H112" s="172"/>
      <c r="I112" s="81"/>
      <c r="J112" s="81"/>
      <c r="K112" s="81"/>
      <c r="L112" s="81"/>
      <c r="M112" s="81"/>
      <c r="N112" s="81"/>
      <c r="O112" s="81"/>
      <c r="P112" s="81"/>
      <c r="Q112" s="81"/>
    </row>
    <row r="113" spans="2:17" x14ac:dyDescent="0.2">
      <c r="B113" s="172"/>
      <c r="C113" s="172"/>
      <c r="D113" s="249"/>
      <c r="E113" s="172"/>
      <c r="F113" s="172"/>
      <c r="G113" s="249"/>
      <c r="H113" s="172"/>
      <c r="I113" s="81"/>
      <c r="J113" s="81"/>
      <c r="K113" s="81"/>
      <c r="L113" s="81"/>
      <c r="M113" s="81"/>
      <c r="N113" s="81"/>
      <c r="O113" s="81"/>
      <c r="P113" s="81"/>
      <c r="Q113" s="81"/>
    </row>
    <row r="114" spans="2:17" x14ac:dyDescent="0.2">
      <c r="B114" s="172"/>
      <c r="C114" s="172"/>
      <c r="D114" s="249"/>
      <c r="E114" s="172"/>
      <c r="F114" s="172"/>
      <c r="G114" s="249"/>
      <c r="H114" s="172"/>
      <c r="I114" s="81"/>
      <c r="J114" s="81"/>
      <c r="K114" s="81"/>
      <c r="L114" s="81"/>
      <c r="M114" s="81"/>
      <c r="N114" s="81"/>
      <c r="O114" s="81"/>
      <c r="P114" s="81"/>
      <c r="Q114" s="81"/>
    </row>
    <row r="115" spans="2:17" x14ac:dyDescent="0.2">
      <c r="B115" s="172"/>
      <c r="C115" s="172"/>
      <c r="D115" s="249"/>
      <c r="E115" s="172"/>
      <c r="F115" s="172"/>
      <c r="G115" s="249"/>
      <c r="H115" s="172"/>
      <c r="I115" s="81"/>
      <c r="J115" s="81"/>
      <c r="K115" s="81"/>
      <c r="L115" s="81"/>
      <c r="M115" s="81"/>
      <c r="N115" s="81"/>
      <c r="O115" s="81"/>
      <c r="P115" s="81"/>
      <c r="Q115" s="81"/>
    </row>
    <row r="116" spans="2:17" x14ac:dyDescent="0.2">
      <c r="B116" s="172"/>
      <c r="C116" s="172"/>
      <c r="D116" s="249"/>
      <c r="E116" s="172"/>
      <c r="F116" s="172"/>
      <c r="G116" s="249"/>
      <c r="H116" s="172"/>
      <c r="I116" s="81"/>
      <c r="J116" s="81"/>
      <c r="K116" s="81"/>
      <c r="L116" s="81"/>
      <c r="M116" s="81"/>
      <c r="N116" s="81"/>
      <c r="O116" s="81"/>
      <c r="P116" s="81"/>
      <c r="Q116" s="81"/>
    </row>
    <row r="117" spans="2:17" x14ac:dyDescent="0.2">
      <c r="B117" s="172"/>
      <c r="C117" s="172"/>
      <c r="D117" s="249"/>
      <c r="E117" s="172"/>
      <c r="F117" s="172"/>
      <c r="G117" s="249"/>
      <c r="H117" s="172"/>
      <c r="I117" s="81"/>
      <c r="J117" s="81"/>
      <c r="K117" s="81"/>
      <c r="L117" s="81"/>
      <c r="M117" s="81"/>
      <c r="N117" s="81"/>
      <c r="O117" s="81"/>
      <c r="P117" s="81"/>
      <c r="Q117" s="81"/>
    </row>
    <row r="118" spans="2:17" x14ac:dyDescent="0.2">
      <c r="B118" s="172"/>
      <c r="C118" s="172"/>
      <c r="D118" s="249"/>
      <c r="E118" s="172"/>
      <c r="F118" s="172"/>
      <c r="G118" s="249"/>
      <c r="H118" s="172"/>
      <c r="I118" s="81"/>
      <c r="J118" s="81"/>
      <c r="K118" s="81"/>
      <c r="L118" s="81"/>
      <c r="M118" s="81"/>
      <c r="N118" s="81"/>
      <c r="O118" s="81"/>
      <c r="P118" s="81"/>
      <c r="Q118" s="81"/>
    </row>
    <row r="119" spans="2:17" x14ac:dyDescent="0.2">
      <c r="B119" s="172"/>
      <c r="C119" s="172"/>
      <c r="D119" s="249"/>
      <c r="E119" s="172"/>
      <c r="F119" s="172"/>
      <c r="G119" s="249"/>
      <c r="H119" s="172"/>
      <c r="I119" s="81"/>
      <c r="J119" s="81"/>
      <c r="K119" s="81"/>
      <c r="L119" s="81"/>
      <c r="M119" s="81"/>
      <c r="N119" s="81"/>
      <c r="O119" s="81"/>
      <c r="P119" s="81"/>
      <c r="Q119" s="81"/>
    </row>
    <row r="120" spans="2:17" x14ac:dyDescent="0.2">
      <c r="B120" s="172"/>
      <c r="C120" s="172"/>
      <c r="D120" s="249"/>
      <c r="E120" s="172"/>
      <c r="F120" s="172"/>
      <c r="G120" s="249"/>
      <c r="H120" s="172"/>
      <c r="I120" s="81"/>
      <c r="J120" s="81"/>
      <c r="K120" s="81"/>
      <c r="L120" s="81"/>
      <c r="M120" s="81"/>
      <c r="N120" s="81"/>
      <c r="O120" s="81"/>
      <c r="P120" s="81"/>
      <c r="Q120" s="81"/>
    </row>
    <row r="121" spans="2:17" x14ac:dyDescent="0.2">
      <c r="B121" s="172"/>
      <c r="C121" s="172"/>
      <c r="D121" s="249"/>
      <c r="E121" s="172"/>
      <c r="F121" s="172"/>
      <c r="G121" s="249"/>
      <c r="H121" s="172"/>
      <c r="I121" s="81"/>
      <c r="J121" s="81"/>
      <c r="K121" s="81"/>
      <c r="L121" s="81"/>
      <c r="M121" s="81"/>
      <c r="N121" s="81"/>
      <c r="O121" s="81"/>
      <c r="P121" s="81"/>
      <c r="Q121" s="81"/>
    </row>
    <row r="122" spans="2:17" x14ac:dyDescent="0.2">
      <c r="B122" s="172"/>
      <c r="C122" s="172"/>
      <c r="D122" s="249"/>
      <c r="E122" s="172"/>
      <c r="F122" s="172"/>
      <c r="G122" s="249"/>
      <c r="H122" s="172"/>
      <c r="I122" s="81"/>
      <c r="J122" s="81"/>
      <c r="K122" s="81"/>
      <c r="L122" s="81"/>
      <c r="M122" s="81"/>
      <c r="N122" s="81"/>
      <c r="O122" s="81"/>
      <c r="P122" s="81"/>
      <c r="Q122" s="81"/>
    </row>
    <row r="123" spans="2:17" x14ac:dyDescent="0.2">
      <c r="B123" s="172"/>
      <c r="C123" s="172"/>
      <c r="D123" s="249"/>
      <c r="E123" s="172"/>
      <c r="F123" s="172"/>
      <c r="G123" s="249"/>
      <c r="H123" s="172"/>
      <c r="I123" s="81"/>
      <c r="J123" s="81"/>
      <c r="K123" s="81"/>
      <c r="L123" s="81"/>
      <c r="M123" s="81"/>
      <c r="N123" s="81"/>
      <c r="O123" s="81"/>
      <c r="P123" s="81"/>
      <c r="Q123" s="81"/>
    </row>
    <row r="124" spans="2:17" x14ac:dyDescent="0.2">
      <c r="B124" s="172"/>
      <c r="C124" s="172"/>
      <c r="D124" s="249"/>
      <c r="E124" s="172"/>
      <c r="F124" s="172"/>
      <c r="G124" s="249"/>
      <c r="H124" s="172"/>
      <c r="I124" s="81"/>
      <c r="J124" s="81"/>
      <c r="K124" s="81"/>
      <c r="L124" s="81"/>
      <c r="M124" s="81"/>
      <c r="N124" s="81"/>
      <c r="O124" s="81"/>
      <c r="P124" s="81"/>
      <c r="Q124" s="81"/>
    </row>
    <row r="125" spans="2:17" x14ac:dyDescent="0.2">
      <c r="B125" s="172"/>
      <c r="C125" s="172"/>
      <c r="D125" s="249"/>
      <c r="E125" s="172"/>
      <c r="F125" s="172"/>
      <c r="G125" s="249"/>
      <c r="H125" s="172"/>
      <c r="I125" s="81"/>
      <c r="J125" s="81"/>
      <c r="K125" s="81"/>
      <c r="L125" s="81"/>
      <c r="M125" s="81"/>
      <c r="N125" s="81"/>
      <c r="O125" s="81"/>
      <c r="P125" s="81"/>
      <c r="Q125" s="81"/>
    </row>
    <row r="126" spans="2:17" x14ac:dyDescent="0.2">
      <c r="B126" s="172"/>
      <c r="C126" s="172"/>
      <c r="D126" s="249"/>
      <c r="E126" s="172"/>
      <c r="F126" s="172"/>
      <c r="G126" s="249"/>
      <c r="H126" s="172"/>
      <c r="I126" s="81"/>
      <c r="J126" s="81"/>
      <c r="K126" s="81"/>
      <c r="L126" s="81"/>
      <c r="M126" s="81"/>
      <c r="N126" s="81"/>
      <c r="O126" s="81"/>
      <c r="P126" s="81"/>
      <c r="Q126" s="81"/>
    </row>
    <row r="127" spans="2:17" x14ac:dyDescent="0.2">
      <c r="B127" s="172"/>
      <c r="C127" s="172"/>
      <c r="D127" s="249"/>
      <c r="E127" s="172"/>
      <c r="F127" s="172"/>
      <c r="G127" s="249"/>
      <c r="H127" s="172"/>
      <c r="I127" s="81"/>
      <c r="J127" s="81"/>
      <c r="K127" s="81"/>
      <c r="L127" s="81"/>
      <c r="M127" s="81"/>
      <c r="N127" s="81"/>
      <c r="O127" s="81"/>
      <c r="P127" s="81"/>
      <c r="Q127" s="81"/>
    </row>
    <row r="128" spans="2:17" x14ac:dyDescent="0.2">
      <c r="B128" s="172"/>
      <c r="C128" s="172"/>
      <c r="D128" s="249"/>
      <c r="E128" s="172"/>
      <c r="F128" s="172"/>
      <c r="G128" s="249"/>
      <c r="H128" s="172"/>
      <c r="I128" s="81"/>
      <c r="J128" s="81"/>
      <c r="K128" s="81"/>
      <c r="L128" s="81"/>
      <c r="M128" s="81"/>
      <c r="N128" s="81"/>
      <c r="O128" s="81"/>
      <c r="P128" s="81"/>
      <c r="Q128" s="81"/>
    </row>
    <row r="129" spans="2:17" x14ac:dyDescent="0.2">
      <c r="B129" s="172"/>
      <c r="C129" s="172"/>
      <c r="D129" s="249"/>
      <c r="E129" s="172"/>
      <c r="F129" s="172"/>
      <c r="G129" s="249"/>
      <c r="H129" s="172"/>
      <c r="I129" s="81"/>
      <c r="J129" s="81"/>
      <c r="K129" s="81"/>
      <c r="L129" s="81"/>
      <c r="M129" s="81"/>
      <c r="N129" s="81"/>
      <c r="O129" s="81"/>
      <c r="P129" s="81"/>
      <c r="Q129" s="81"/>
    </row>
    <row r="130" spans="2:17" x14ac:dyDescent="0.2">
      <c r="B130" s="172"/>
      <c r="C130" s="172"/>
      <c r="D130" s="249"/>
      <c r="E130" s="172"/>
      <c r="F130" s="172"/>
      <c r="G130" s="249"/>
      <c r="H130" s="172"/>
      <c r="I130" s="81"/>
      <c r="J130" s="81"/>
      <c r="K130" s="81"/>
      <c r="L130" s="81"/>
      <c r="M130" s="81"/>
      <c r="N130" s="81"/>
      <c r="O130" s="81"/>
      <c r="P130" s="81"/>
      <c r="Q130" s="81"/>
    </row>
    <row r="131" spans="2:17" x14ac:dyDescent="0.2">
      <c r="B131" s="172"/>
      <c r="C131" s="172"/>
      <c r="D131" s="249"/>
      <c r="E131" s="172"/>
      <c r="F131" s="172"/>
      <c r="G131" s="249"/>
      <c r="H131" s="172"/>
      <c r="I131" s="81"/>
      <c r="J131" s="81"/>
      <c r="K131" s="81"/>
      <c r="L131" s="81"/>
      <c r="M131" s="81"/>
      <c r="N131" s="81"/>
      <c r="O131" s="81"/>
      <c r="P131" s="81"/>
      <c r="Q131" s="81"/>
    </row>
    <row r="132" spans="2:17" x14ac:dyDescent="0.2">
      <c r="B132" s="172"/>
      <c r="C132" s="172"/>
      <c r="D132" s="249"/>
      <c r="E132" s="172"/>
      <c r="F132" s="172"/>
      <c r="G132" s="249"/>
      <c r="H132" s="172"/>
      <c r="I132" s="81"/>
      <c r="J132" s="81"/>
      <c r="K132" s="81"/>
      <c r="L132" s="81"/>
      <c r="M132" s="81"/>
      <c r="N132" s="81"/>
      <c r="O132" s="81"/>
      <c r="P132" s="81"/>
      <c r="Q132" s="81"/>
    </row>
    <row r="133" spans="2:17" x14ac:dyDescent="0.2">
      <c r="B133" s="172"/>
      <c r="C133" s="172"/>
      <c r="D133" s="249"/>
      <c r="E133" s="172"/>
      <c r="F133" s="172"/>
      <c r="G133" s="249"/>
      <c r="H133" s="172"/>
      <c r="I133" s="81"/>
      <c r="J133" s="81"/>
      <c r="K133" s="81"/>
      <c r="L133" s="81"/>
      <c r="M133" s="81"/>
      <c r="N133" s="81"/>
      <c r="O133" s="81"/>
      <c r="P133" s="81"/>
      <c r="Q133" s="81"/>
    </row>
    <row r="134" spans="2:17" x14ac:dyDescent="0.2">
      <c r="B134" s="172"/>
      <c r="C134" s="172"/>
      <c r="D134" s="249"/>
      <c r="E134" s="172"/>
      <c r="F134" s="172"/>
      <c r="G134" s="249"/>
      <c r="H134" s="172"/>
      <c r="I134" s="81"/>
      <c r="J134" s="81"/>
      <c r="K134" s="81"/>
      <c r="L134" s="81"/>
      <c r="M134" s="81"/>
      <c r="N134" s="81"/>
      <c r="O134" s="81"/>
      <c r="P134" s="81"/>
      <c r="Q134" s="81"/>
    </row>
    <row r="135" spans="2:17" x14ac:dyDescent="0.2">
      <c r="B135" s="172"/>
      <c r="C135" s="172"/>
      <c r="D135" s="249"/>
      <c r="E135" s="172"/>
      <c r="F135" s="172"/>
      <c r="G135" s="249"/>
      <c r="H135" s="172"/>
      <c r="I135" s="81"/>
      <c r="J135" s="81"/>
      <c r="K135" s="81"/>
      <c r="L135" s="81"/>
      <c r="M135" s="81"/>
      <c r="N135" s="81"/>
      <c r="O135" s="81"/>
      <c r="P135" s="81"/>
      <c r="Q135" s="81"/>
    </row>
    <row r="136" spans="2:17" x14ac:dyDescent="0.2">
      <c r="B136" s="172"/>
      <c r="C136" s="172"/>
      <c r="D136" s="249"/>
      <c r="E136" s="172"/>
      <c r="F136" s="172"/>
      <c r="G136" s="249"/>
      <c r="H136" s="172"/>
      <c r="I136" s="81"/>
      <c r="J136" s="81"/>
      <c r="K136" s="81"/>
      <c r="L136" s="81"/>
      <c r="M136" s="81"/>
      <c r="N136" s="81"/>
      <c r="O136" s="81"/>
      <c r="P136" s="81"/>
      <c r="Q136" s="81"/>
    </row>
    <row r="137" spans="2:17" x14ac:dyDescent="0.2">
      <c r="B137" s="172"/>
      <c r="C137" s="172"/>
      <c r="D137" s="249"/>
      <c r="E137" s="172"/>
      <c r="F137" s="172"/>
      <c r="G137" s="249"/>
      <c r="H137" s="172"/>
      <c r="I137" s="81"/>
      <c r="J137" s="81"/>
      <c r="K137" s="81"/>
      <c r="L137" s="81"/>
      <c r="M137" s="81"/>
      <c r="N137" s="81"/>
      <c r="O137" s="81"/>
      <c r="P137" s="81"/>
      <c r="Q137" s="81"/>
    </row>
    <row r="138" spans="2:17" x14ac:dyDescent="0.2">
      <c r="B138" s="172"/>
      <c r="C138" s="172"/>
      <c r="D138" s="249"/>
      <c r="E138" s="172"/>
      <c r="F138" s="172"/>
      <c r="G138" s="249"/>
      <c r="H138" s="172"/>
      <c r="I138" s="81"/>
      <c r="J138" s="81"/>
      <c r="K138" s="81"/>
      <c r="L138" s="81"/>
      <c r="M138" s="81"/>
      <c r="N138" s="81"/>
      <c r="O138" s="81"/>
      <c r="P138" s="81"/>
      <c r="Q138" s="81"/>
    </row>
    <row r="139" spans="2:17" x14ac:dyDescent="0.2">
      <c r="B139" s="172"/>
      <c r="C139" s="172"/>
      <c r="D139" s="249"/>
      <c r="E139" s="172"/>
      <c r="F139" s="172"/>
      <c r="G139" s="249"/>
      <c r="H139" s="172"/>
      <c r="I139" s="81"/>
      <c r="J139" s="81"/>
      <c r="K139" s="81"/>
      <c r="L139" s="81"/>
      <c r="M139" s="81"/>
      <c r="N139" s="81"/>
      <c r="O139" s="81"/>
      <c r="P139" s="81"/>
      <c r="Q139" s="81"/>
    </row>
    <row r="140" spans="2:17" x14ac:dyDescent="0.2">
      <c r="B140" s="172"/>
      <c r="C140" s="172"/>
      <c r="D140" s="249"/>
      <c r="E140" s="172"/>
      <c r="F140" s="172"/>
      <c r="G140" s="249"/>
      <c r="H140" s="172"/>
      <c r="I140" s="81"/>
      <c r="J140" s="81"/>
      <c r="K140" s="81"/>
      <c r="L140" s="81"/>
      <c r="M140" s="81"/>
      <c r="N140" s="81"/>
      <c r="O140" s="81"/>
      <c r="P140" s="81"/>
      <c r="Q140" s="81"/>
    </row>
    <row r="141" spans="2:17" x14ac:dyDescent="0.2">
      <c r="B141" s="172"/>
      <c r="C141" s="172"/>
      <c r="D141" s="249"/>
      <c r="E141" s="172"/>
      <c r="F141" s="172"/>
      <c r="G141" s="249"/>
      <c r="H141" s="172"/>
      <c r="I141" s="81"/>
      <c r="J141" s="81"/>
      <c r="K141" s="81"/>
      <c r="L141" s="81"/>
      <c r="M141" s="81"/>
      <c r="N141" s="81"/>
      <c r="O141" s="81"/>
      <c r="P141" s="81"/>
      <c r="Q141" s="81"/>
    </row>
    <row r="142" spans="2:17" x14ac:dyDescent="0.2">
      <c r="B142" s="172"/>
      <c r="C142" s="172"/>
      <c r="D142" s="249"/>
      <c r="E142" s="172"/>
      <c r="F142" s="172"/>
      <c r="G142" s="249"/>
      <c r="H142" s="172"/>
      <c r="I142" s="81"/>
      <c r="J142" s="81"/>
      <c r="K142" s="81"/>
      <c r="L142" s="81"/>
      <c r="M142" s="81"/>
      <c r="N142" s="81"/>
      <c r="O142" s="81"/>
      <c r="P142" s="81"/>
      <c r="Q142" s="81"/>
    </row>
    <row r="143" spans="2:17" x14ac:dyDescent="0.2">
      <c r="B143" s="172"/>
      <c r="C143" s="172"/>
      <c r="D143" s="249"/>
      <c r="E143" s="172"/>
      <c r="F143" s="172"/>
      <c r="G143" s="249"/>
      <c r="H143" s="172"/>
      <c r="I143" s="81"/>
      <c r="J143" s="81"/>
      <c r="K143" s="81"/>
      <c r="L143" s="81"/>
      <c r="M143" s="81"/>
      <c r="N143" s="81"/>
      <c r="O143" s="81"/>
      <c r="P143" s="81"/>
      <c r="Q143" s="81"/>
    </row>
    <row r="144" spans="2:17" x14ac:dyDescent="0.2">
      <c r="B144" s="172"/>
      <c r="C144" s="172"/>
      <c r="D144" s="249"/>
      <c r="E144" s="172"/>
      <c r="F144" s="172"/>
      <c r="G144" s="249"/>
      <c r="H144" s="172"/>
      <c r="I144" s="81"/>
      <c r="J144" s="81"/>
      <c r="K144" s="81"/>
      <c r="L144" s="81"/>
      <c r="M144" s="81"/>
      <c r="N144" s="81"/>
      <c r="O144" s="81"/>
      <c r="P144" s="81"/>
      <c r="Q144" s="81"/>
    </row>
    <row r="145" spans="2:17" x14ac:dyDescent="0.2">
      <c r="B145" s="172"/>
      <c r="C145" s="172"/>
      <c r="D145" s="249"/>
      <c r="E145" s="172"/>
      <c r="F145" s="172"/>
      <c r="G145" s="249"/>
      <c r="H145" s="172"/>
      <c r="I145" s="81"/>
      <c r="J145" s="81"/>
      <c r="K145" s="81"/>
      <c r="L145" s="81"/>
      <c r="M145" s="81"/>
      <c r="N145" s="81"/>
      <c r="O145" s="81"/>
      <c r="P145" s="81"/>
      <c r="Q145" s="81"/>
    </row>
    <row r="146" spans="2:17" x14ac:dyDescent="0.2">
      <c r="B146" s="172"/>
      <c r="C146" s="172"/>
      <c r="D146" s="249"/>
      <c r="E146" s="172"/>
      <c r="F146" s="172"/>
      <c r="G146" s="249"/>
      <c r="H146" s="172"/>
      <c r="I146" s="81"/>
      <c r="J146" s="81"/>
      <c r="K146" s="81"/>
      <c r="L146" s="81"/>
      <c r="M146" s="81"/>
      <c r="N146" s="81"/>
      <c r="O146" s="81"/>
      <c r="P146" s="81"/>
      <c r="Q146" s="81"/>
    </row>
    <row r="147" spans="2:17" x14ac:dyDescent="0.2">
      <c r="B147" s="172"/>
      <c r="C147" s="172"/>
      <c r="D147" s="249"/>
      <c r="E147" s="172"/>
      <c r="F147" s="172"/>
      <c r="G147" s="249"/>
      <c r="H147" s="172"/>
      <c r="I147" s="81"/>
      <c r="J147" s="81"/>
      <c r="K147" s="81"/>
      <c r="L147" s="81"/>
      <c r="M147" s="81"/>
      <c r="N147" s="81"/>
      <c r="O147" s="81"/>
      <c r="P147" s="81"/>
      <c r="Q147" s="81"/>
    </row>
    <row r="148" spans="2:17" x14ac:dyDescent="0.2">
      <c r="B148" s="172"/>
      <c r="C148" s="172"/>
      <c r="D148" s="249"/>
      <c r="E148" s="172"/>
      <c r="F148" s="172"/>
      <c r="G148" s="249"/>
      <c r="H148" s="172"/>
      <c r="I148" s="81"/>
      <c r="J148" s="81"/>
      <c r="K148" s="81"/>
      <c r="L148" s="81"/>
      <c r="M148" s="81"/>
      <c r="N148" s="81"/>
      <c r="O148" s="81"/>
      <c r="P148" s="81"/>
      <c r="Q148" s="81"/>
    </row>
    <row r="149" spans="2:17" x14ac:dyDescent="0.2">
      <c r="B149" s="172"/>
      <c r="C149" s="172"/>
      <c r="D149" s="249"/>
      <c r="E149" s="172"/>
      <c r="F149" s="172"/>
      <c r="G149" s="249"/>
      <c r="H149" s="172"/>
      <c r="I149" s="81"/>
      <c r="J149" s="81"/>
      <c r="K149" s="81"/>
      <c r="L149" s="81"/>
      <c r="M149" s="81"/>
      <c r="N149" s="81"/>
      <c r="O149" s="81"/>
      <c r="P149" s="81"/>
      <c r="Q149" s="81"/>
    </row>
    <row r="150" spans="2:17" x14ac:dyDescent="0.2">
      <c r="B150" s="172"/>
      <c r="C150" s="172"/>
      <c r="D150" s="249"/>
      <c r="E150" s="172"/>
      <c r="F150" s="172"/>
      <c r="G150" s="249"/>
      <c r="H150" s="172"/>
      <c r="I150" s="81"/>
      <c r="J150" s="81"/>
      <c r="K150" s="81"/>
      <c r="L150" s="81"/>
      <c r="M150" s="81"/>
      <c r="N150" s="81"/>
      <c r="O150" s="81"/>
      <c r="P150" s="81"/>
      <c r="Q150" s="81"/>
    </row>
    <row r="151" spans="2:17" x14ac:dyDescent="0.2">
      <c r="B151" s="172"/>
      <c r="C151" s="172"/>
      <c r="D151" s="249"/>
      <c r="E151" s="172"/>
      <c r="F151" s="172"/>
      <c r="G151" s="249"/>
      <c r="H151" s="172"/>
      <c r="I151" s="81"/>
      <c r="J151" s="81"/>
      <c r="K151" s="81"/>
      <c r="L151" s="81"/>
      <c r="M151" s="81"/>
      <c r="N151" s="81"/>
      <c r="O151" s="81"/>
      <c r="P151" s="81"/>
      <c r="Q151" s="81"/>
    </row>
    <row r="152" spans="2:17" x14ac:dyDescent="0.2">
      <c r="B152" s="172"/>
      <c r="C152" s="172"/>
      <c r="D152" s="249"/>
      <c r="E152" s="172"/>
      <c r="F152" s="172"/>
      <c r="G152" s="249"/>
      <c r="H152" s="172"/>
      <c r="I152" s="81"/>
      <c r="J152" s="81"/>
      <c r="K152" s="81"/>
      <c r="L152" s="81"/>
      <c r="M152" s="81"/>
      <c r="N152" s="81"/>
      <c r="O152" s="81"/>
      <c r="P152" s="81"/>
      <c r="Q152" s="81"/>
    </row>
    <row r="153" spans="2:17" x14ac:dyDescent="0.2">
      <c r="B153" s="172"/>
      <c r="C153" s="172"/>
      <c r="D153" s="249"/>
      <c r="E153" s="172"/>
      <c r="F153" s="172"/>
      <c r="G153" s="249"/>
      <c r="H153" s="172"/>
      <c r="I153" s="81"/>
      <c r="J153" s="81"/>
      <c r="K153" s="81"/>
      <c r="L153" s="81"/>
      <c r="M153" s="81"/>
      <c r="N153" s="81"/>
      <c r="O153" s="81"/>
      <c r="P153" s="81"/>
      <c r="Q153" s="81"/>
    </row>
    <row r="154" spans="2:17" x14ac:dyDescent="0.2">
      <c r="B154" s="172"/>
      <c r="C154" s="172"/>
      <c r="D154" s="249"/>
      <c r="E154" s="172"/>
      <c r="F154" s="172"/>
      <c r="G154" s="249"/>
      <c r="H154" s="172"/>
      <c r="I154" s="81"/>
      <c r="J154" s="81"/>
      <c r="K154" s="81"/>
      <c r="L154" s="81"/>
      <c r="M154" s="81"/>
      <c r="N154" s="81"/>
      <c r="O154" s="81"/>
      <c r="P154" s="81"/>
      <c r="Q154" s="81"/>
    </row>
    <row r="155" spans="2:17" x14ac:dyDescent="0.2">
      <c r="B155" s="172"/>
      <c r="C155" s="172"/>
      <c r="D155" s="249"/>
      <c r="E155" s="172"/>
      <c r="F155" s="172"/>
      <c r="G155" s="249"/>
      <c r="H155" s="172"/>
      <c r="I155" s="81"/>
      <c r="J155" s="81"/>
      <c r="K155" s="81"/>
      <c r="L155" s="81"/>
      <c r="M155" s="81"/>
      <c r="N155" s="81"/>
      <c r="O155" s="81"/>
      <c r="P155" s="81"/>
      <c r="Q155" s="81"/>
    </row>
    <row r="156" spans="2:17" x14ac:dyDescent="0.2">
      <c r="B156" s="172"/>
      <c r="C156" s="172"/>
      <c r="D156" s="249"/>
      <c r="E156" s="172"/>
      <c r="F156" s="172"/>
      <c r="G156" s="249"/>
      <c r="H156" s="172"/>
      <c r="I156" s="81"/>
      <c r="J156" s="81"/>
      <c r="K156" s="81"/>
      <c r="L156" s="81"/>
      <c r="M156" s="81"/>
      <c r="N156" s="81"/>
      <c r="O156" s="81"/>
      <c r="P156" s="81"/>
      <c r="Q156" s="81"/>
    </row>
    <row r="157" spans="2:17" x14ac:dyDescent="0.2">
      <c r="B157" s="172"/>
      <c r="C157" s="172"/>
      <c r="D157" s="249"/>
      <c r="E157" s="172"/>
      <c r="F157" s="172"/>
      <c r="G157" s="249"/>
      <c r="H157" s="172"/>
      <c r="I157" s="81"/>
      <c r="J157" s="81"/>
      <c r="K157" s="81"/>
      <c r="L157" s="81"/>
      <c r="M157" s="81"/>
      <c r="N157" s="81"/>
      <c r="O157" s="81"/>
      <c r="P157" s="81"/>
      <c r="Q157" s="81"/>
    </row>
    <row r="158" spans="2:17" x14ac:dyDescent="0.2">
      <c r="B158" s="172"/>
      <c r="C158" s="172"/>
      <c r="D158" s="249"/>
      <c r="E158" s="172"/>
      <c r="F158" s="172"/>
      <c r="G158" s="249"/>
      <c r="H158" s="172"/>
      <c r="I158" s="81"/>
      <c r="J158" s="81"/>
      <c r="K158" s="81"/>
      <c r="L158" s="81"/>
      <c r="M158" s="81"/>
      <c r="N158" s="81"/>
      <c r="O158" s="81"/>
      <c r="P158" s="81"/>
      <c r="Q158" s="81"/>
    </row>
    <row r="159" spans="2:17" x14ac:dyDescent="0.2">
      <c r="B159" s="172"/>
      <c r="C159" s="172"/>
      <c r="D159" s="249"/>
      <c r="E159" s="172"/>
      <c r="F159" s="172"/>
      <c r="G159" s="249"/>
      <c r="H159" s="172"/>
      <c r="I159" s="81"/>
      <c r="J159" s="81"/>
      <c r="K159" s="81"/>
      <c r="L159" s="81"/>
      <c r="M159" s="81"/>
      <c r="N159" s="81"/>
      <c r="O159" s="81"/>
      <c r="P159" s="81"/>
      <c r="Q159" s="81"/>
    </row>
    <row r="160" spans="2:17" x14ac:dyDescent="0.2">
      <c r="B160" s="172"/>
      <c r="C160" s="172"/>
      <c r="D160" s="249"/>
      <c r="E160" s="172"/>
      <c r="F160" s="172"/>
      <c r="G160" s="249"/>
      <c r="H160" s="172"/>
      <c r="I160" s="81"/>
      <c r="J160" s="81"/>
      <c r="K160" s="81"/>
      <c r="L160" s="81"/>
      <c r="M160" s="81"/>
      <c r="N160" s="81"/>
      <c r="O160" s="81"/>
      <c r="P160" s="81"/>
      <c r="Q160" s="81"/>
    </row>
    <row r="161" spans="2:17" x14ac:dyDescent="0.2">
      <c r="B161" s="172"/>
      <c r="C161" s="172"/>
      <c r="D161" s="249"/>
      <c r="E161" s="172"/>
      <c r="F161" s="172"/>
      <c r="G161" s="249"/>
      <c r="H161" s="172"/>
      <c r="I161" s="81"/>
      <c r="J161" s="81"/>
      <c r="K161" s="81"/>
      <c r="L161" s="81"/>
      <c r="M161" s="81"/>
      <c r="N161" s="81"/>
      <c r="O161" s="81"/>
      <c r="P161" s="81"/>
      <c r="Q161" s="81"/>
    </row>
    <row r="162" spans="2:17" x14ac:dyDescent="0.2">
      <c r="B162" s="172"/>
      <c r="C162" s="172"/>
      <c r="D162" s="249"/>
      <c r="E162" s="172"/>
      <c r="F162" s="172"/>
      <c r="G162" s="249"/>
      <c r="H162" s="172"/>
      <c r="I162" s="81"/>
      <c r="J162" s="81"/>
      <c r="K162" s="81"/>
      <c r="L162" s="81"/>
      <c r="M162" s="81"/>
      <c r="N162" s="81"/>
      <c r="O162" s="81"/>
      <c r="P162" s="81"/>
      <c r="Q162" s="81"/>
    </row>
    <row r="163" spans="2:17" x14ac:dyDescent="0.2">
      <c r="B163" s="172"/>
      <c r="C163" s="172"/>
      <c r="D163" s="249"/>
      <c r="E163" s="172"/>
      <c r="F163" s="172"/>
      <c r="G163" s="249"/>
      <c r="H163" s="172"/>
      <c r="I163" s="81"/>
      <c r="J163" s="81"/>
      <c r="K163" s="81"/>
      <c r="L163" s="81"/>
      <c r="M163" s="81"/>
      <c r="N163" s="81"/>
      <c r="O163" s="81"/>
      <c r="P163" s="81"/>
      <c r="Q163" s="81"/>
    </row>
    <row r="164" spans="2:17" x14ac:dyDescent="0.2">
      <c r="B164" s="172"/>
      <c r="C164" s="172"/>
      <c r="D164" s="249"/>
      <c r="E164" s="172"/>
      <c r="F164" s="172"/>
      <c r="G164" s="249"/>
      <c r="H164" s="172"/>
      <c r="I164" s="81"/>
      <c r="J164" s="81"/>
      <c r="K164" s="81"/>
      <c r="L164" s="81"/>
      <c r="M164" s="81"/>
      <c r="N164" s="81"/>
      <c r="O164" s="81"/>
      <c r="P164" s="81"/>
      <c r="Q164" s="81"/>
    </row>
    <row r="165" spans="2:17" x14ac:dyDescent="0.2">
      <c r="B165" s="172"/>
      <c r="C165" s="172"/>
      <c r="D165" s="249"/>
      <c r="E165" s="172"/>
      <c r="F165" s="172"/>
      <c r="G165" s="249"/>
      <c r="H165" s="172"/>
      <c r="I165" s="81"/>
      <c r="J165" s="81"/>
      <c r="K165" s="81"/>
      <c r="L165" s="81"/>
      <c r="M165" s="81"/>
      <c r="N165" s="81"/>
      <c r="O165" s="81"/>
      <c r="P165" s="81"/>
      <c r="Q165" s="81"/>
    </row>
    <row r="166" spans="2:17" x14ac:dyDescent="0.2">
      <c r="B166" s="172"/>
      <c r="C166" s="172"/>
      <c r="D166" s="249"/>
      <c r="E166" s="172"/>
      <c r="F166" s="172"/>
      <c r="G166" s="249"/>
      <c r="H166" s="172"/>
      <c r="I166" s="81"/>
      <c r="J166" s="81"/>
      <c r="K166" s="81"/>
      <c r="L166" s="81"/>
      <c r="M166" s="81"/>
      <c r="N166" s="81"/>
      <c r="O166" s="81"/>
      <c r="P166" s="81"/>
      <c r="Q166" s="81"/>
    </row>
    <row r="167" spans="2:17" x14ac:dyDescent="0.2">
      <c r="B167" s="172"/>
      <c r="C167" s="172"/>
      <c r="D167" s="249"/>
      <c r="E167" s="172"/>
      <c r="F167" s="172"/>
      <c r="G167" s="249"/>
      <c r="H167" s="172"/>
      <c r="I167" s="81"/>
      <c r="J167" s="81"/>
      <c r="K167" s="81"/>
      <c r="L167" s="81"/>
      <c r="M167" s="81"/>
      <c r="N167" s="81"/>
      <c r="O167" s="81"/>
      <c r="P167" s="81"/>
      <c r="Q167" s="81"/>
    </row>
    <row r="168" spans="2:17" x14ac:dyDescent="0.2">
      <c r="B168" s="172"/>
      <c r="C168" s="172"/>
      <c r="D168" s="249"/>
      <c r="E168" s="172"/>
      <c r="F168" s="172"/>
      <c r="G168" s="249"/>
      <c r="H168" s="172"/>
      <c r="I168" s="81"/>
      <c r="J168" s="81"/>
      <c r="K168" s="81"/>
      <c r="L168" s="81"/>
      <c r="M168" s="81"/>
      <c r="N168" s="81"/>
      <c r="O168" s="81"/>
      <c r="P168" s="81"/>
      <c r="Q168" s="81"/>
    </row>
    <row r="169" spans="2:17" x14ac:dyDescent="0.2">
      <c r="B169" s="172"/>
      <c r="C169" s="172"/>
      <c r="D169" s="249"/>
      <c r="E169" s="172"/>
      <c r="F169" s="172"/>
      <c r="G169" s="249"/>
      <c r="H169" s="172"/>
      <c r="I169" s="81"/>
      <c r="J169" s="81"/>
      <c r="K169" s="81"/>
      <c r="L169" s="81"/>
      <c r="M169" s="81"/>
      <c r="N169" s="81"/>
      <c r="O169" s="81"/>
      <c r="P169" s="81"/>
      <c r="Q169" s="81"/>
    </row>
    <row r="170" spans="2:17" x14ac:dyDescent="0.2">
      <c r="B170" s="172"/>
      <c r="C170" s="172"/>
      <c r="D170" s="249"/>
      <c r="E170" s="172"/>
      <c r="F170" s="172"/>
      <c r="G170" s="249"/>
      <c r="H170" s="172"/>
      <c r="I170" s="81"/>
      <c r="J170" s="81"/>
      <c r="K170" s="81"/>
      <c r="L170" s="81"/>
      <c r="M170" s="81"/>
      <c r="N170" s="81"/>
      <c r="O170" s="81"/>
      <c r="P170" s="81"/>
      <c r="Q170" s="81"/>
    </row>
    <row r="171" spans="2:17" x14ac:dyDescent="0.2">
      <c r="B171" s="172"/>
      <c r="C171" s="172"/>
      <c r="D171" s="249"/>
      <c r="E171" s="172"/>
      <c r="F171" s="172"/>
      <c r="G171" s="249"/>
      <c r="H171" s="172"/>
      <c r="I171" s="81"/>
      <c r="J171" s="81"/>
      <c r="K171" s="81"/>
      <c r="L171" s="81"/>
      <c r="M171" s="81"/>
      <c r="N171" s="81"/>
      <c r="O171" s="81"/>
      <c r="P171" s="81"/>
      <c r="Q171" s="81"/>
    </row>
    <row r="172" spans="2:17" x14ac:dyDescent="0.2">
      <c r="B172" s="172"/>
      <c r="C172" s="172"/>
      <c r="D172" s="249"/>
      <c r="E172" s="172"/>
      <c r="F172" s="172"/>
      <c r="G172" s="249"/>
      <c r="H172" s="172"/>
      <c r="I172" s="81"/>
      <c r="J172" s="81"/>
      <c r="K172" s="81"/>
      <c r="L172" s="81"/>
      <c r="M172" s="81"/>
      <c r="N172" s="81"/>
      <c r="O172" s="81"/>
      <c r="P172" s="81"/>
      <c r="Q172" s="81"/>
    </row>
    <row r="173" spans="2:17" x14ac:dyDescent="0.2">
      <c r="B173" s="172"/>
      <c r="C173" s="172"/>
      <c r="D173" s="249"/>
      <c r="E173" s="172"/>
      <c r="F173" s="172"/>
      <c r="G173" s="249"/>
      <c r="H173" s="172"/>
      <c r="I173" s="81"/>
      <c r="J173" s="81"/>
      <c r="K173" s="81"/>
      <c r="L173" s="81"/>
      <c r="M173" s="81"/>
      <c r="N173" s="81"/>
      <c r="O173" s="81"/>
      <c r="P173" s="81"/>
      <c r="Q173" s="81"/>
    </row>
    <row r="174" spans="2:17" x14ac:dyDescent="0.2">
      <c r="B174" s="172"/>
      <c r="C174" s="172"/>
      <c r="D174" s="249"/>
      <c r="E174" s="172"/>
      <c r="F174" s="172"/>
      <c r="G174" s="249"/>
      <c r="H174" s="172"/>
      <c r="I174" s="81"/>
      <c r="J174" s="81"/>
      <c r="K174" s="81"/>
      <c r="L174" s="81"/>
      <c r="M174" s="81"/>
      <c r="N174" s="81"/>
      <c r="O174" s="81"/>
      <c r="P174" s="81"/>
      <c r="Q174" s="81"/>
    </row>
    <row r="175" spans="2:17" x14ac:dyDescent="0.2">
      <c r="B175" s="172"/>
      <c r="C175" s="172"/>
      <c r="D175" s="249"/>
      <c r="E175" s="172"/>
      <c r="F175" s="172"/>
      <c r="G175" s="249"/>
      <c r="H175" s="172"/>
      <c r="I175" s="81"/>
      <c r="J175" s="81"/>
      <c r="K175" s="81"/>
      <c r="L175" s="81"/>
      <c r="M175" s="81"/>
      <c r="N175" s="81"/>
      <c r="O175" s="81"/>
      <c r="P175" s="81"/>
      <c r="Q175" s="81"/>
    </row>
    <row r="176" spans="2:17" x14ac:dyDescent="0.2">
      <c r="B176" s="172"/>
      <c r="C176" s="172"/>
      <c r="D176" s="249"/>
      <c r="E176" s="172"/>
      <c r="F176" s="172"/>
      <c r="G176" s="249"/>
      <c r="H176" s="172"/>
      <c r="I176" s="81"/>
      <c r="J176" s="81"/>
      <c r="K176" s="81"/>
      <c r="L176" s="81"/>
      <c r="M176" s="81"/>
      <c r="N176" s="81"/>
      <c r="O176" s="81"/>
      <c r="P176" s="81"/>
      <c r="Q176" s="81"/>
    </row>
    <row r="177" spans="2:17" x14ac:dyDescent="0.2">
      <c r="B177" s="172"/>
      <c r="C177" s="172"/>
      <c r="D177" s="249"/>
      <c r="E177" s="172"/>
      <c r="F177" s="172"/>
      <c r="G177" s="249"/>
      <c r="H177" s="172"/>
      <c r="I177" s="81"/>
      <c r="J177" s="81"/>
      <c r="K177" s="81"/>
      <c r="L177" s="81"/>
      <c r="M177" s="81"/>
      <c r="N177" s="81"/>
      <c r="O177" s="81"/>
      <c r="P177" s="81"/>
      <c r="Q177" s="81"/>
    </row>
    <row r="178" spans="2:17" x14ac:dyDescent="0.2">
      <c r="B178" s="172"/>
      <c r="C178" s="172"/>
      <c r="D178" s="249"/>
      <c r="E178" s="172"/>
      <c r="F178" s="172"/>
      <c r="G178" s="249"/>
      <c r="H178" s="172"/>
      <c r="I178" s="81"/>
      <c r="J178" s="81"/>
      <c r="K178" s="81"/>
      <c r="L178" s="81"/>
      <c r="M178" s="81"/>
      <c r="N178" s="81"/>
      <c r="O178" s="81"/>
      <c r="P178" s="81"/>
      <c r="Q178" s="81"/>
    </row>
    <row r="179" spans="2:17" x14ac:dyDescent="0.2">
      <c r="B179" s="172"/>
      <c r="C179" s="172"/>
      <c r="D179" s="249"/>
      <c r="E179" s="172"/>
      <c r="F179" s="172"/>
      <c r="G179" s="249"/>
      <c r="H179" s="172"/>
      <c r="I179" s="81"/>
      <c r="J179" s="81"/>
      <c r="K179" s="81"/>
      <c r="L179" s="81"/>
      <c r="M179" s="81"/>
      <c r="N179" s="81"/>
      <c r="O179" s="81"/>
      <c r="P179" s="81"/>
      <c r="Q179" s="81"/>
    </row>
    <row r="180" spans="2:17" x14ac:dyDescent="0.2">
      <c r="B180" s="172"/>
      <c r="C180" s="172"/>
      <c r="D180" s="249"/>
      <c r="E180" s="172"/>
      <c r="F180" s="172"/>
      <c r="G180" s="249"/>
      <c r="H180" s="172"/>
      <c r="I180" s="81"/>
      <c r="J180" s="81"/>
      <c r="K180" s="81"/>
      <c r="L180" s="81"/>
      <c r="M180" s="81"/>
      <c r="N180" s="81"/>
      <c r="O180" s="81"/>
      <c r="P180" s="81"/>
      <c r="Q180" s="81"/>
    </row>
    <row r="181" spans="2:17" x14ac:dyDescent="0.2">
      <c r="B181" s="172"/>
      <c r="C181" s="172"/>
      <c r="D181" s="249"/>
      <c r="E181" s="172"/>
      <c r="F181" s="172"/>
      <c r="G181" s="249"/>
      <c r="H181" s="172"/>
      <c r="I181" s="81"/>
      <c r="J181" s="81"/>
      <c r="K181" s="81"/>
      <c r="L181" s="81"/>
      <c r="M181" s="81"/>
      <c r="N181" s="81"/>
      <c r="O181" s="81"/>
      <c r="P181" s="81"/>
      <c r="Q181" s="81"/>
    </row>
    <row r="182" spans="2:17" x14ac:dyDescent="0.2">
      <c r="B182" s="172"/>
      <c r="C182" s="172"/>
      <c r="D182" s="249"/>
      <c r="E182" s="172"/>
      <c r="F182" s="172"/>
      <c r="G182" s="249"/>
      <c r="H182" s="172"/>
      <c r="I182" s="81"/>
      <c r="J182" s="81"/>
      <c r="K182" s="81"/>
      <c r="L182" s="81"/>
      <c r="M182" s="81"/>
      <c r="N182" s="81"/>
      <c r="O182" s="81"/>
      <c r="P182" s="81"/>
      <c r="Q182" s="81"/>
    </row>
    <row r="183" spans="2:17" x14ac:dyDescent="0.2">
      <c r="B183" s="172"/>
      <c r="C183" s="172"/>
      <c r="D183" s="249"/>
      <c r="E183" s="172"/>
      <c r="F183" s="172"/>
      <c r="G183" s="249"/>
      <c r="H183" s="172"/>
      <c r="I183" s="81"/>
      <c r="J183" s="81"/>
      <c r="K183" s="81"/>
      <c r="L183" s="81"/>
      <c r="M183" s="81"/>
      <c r="N183" s="81"/>
      <c r="O183" s="81"/>
      <c r="P183" s="81"/>
      <c r="Q183" s="81"/>
    </row>
    <row r="184" spans="2:17" x14ac:dyDescent="0.2">
      <c r="B184" s="172"/>
      <c r="C184" s="172"/>
      <c r="D184" s="249"/>
      <c r="E184" s="172"/>
      <c r="F184" s="172"/>
      <c r="G184" s="249"/>
      <c r="H184" s="172"/>
      <c r="I184" s="81"/>
      <c r="J184" s="81"/>
      <c r="K184" s="81"/>
      <c r="L184" s="81"/>
      <c r="M184" s="81"/>
      <c r="N184" s="81"/>
      <c r="O184" s="81"/>
      <c r="P184" s="81"/>
      <c r="Q184" s="81"/>
    </row>
    <row r="185" spans="2:17" x14ac:dyDescent="0.2">
      <c r="B185" s="172"/>
      <c r="C185" s="172"/>
      <c r="D185" s="249"/>
      <c r="E185" s="172"/>
      <c r="F185" s="172"/>
      <c r="G185" s="249"/>
      <c r="H185" s="172"/>
      <c r="I185" s="81"/>
      <c r="J185" s="81"/>
      <c r="K185" s="81"/>
      <c r="L185" s="81"/>
      <c r="M185" s="81"/>
      <c r="N185" s="81"/>
      <c r="O185" s="81"/>
      <c r="P185" s="81"/>
      <c r="Q185" s="81"/>
    </row>
    <row r="186" spans="2:17" x14ac:dyDescent="0.2">
      <c r="B186" s="172"/>
      <c r="C186" s="172"/>
      <c r="D186" s="249"/>
      <c r="E186" s="172"/>
      <c r="F186" s="172"/>
      <c r="G186" s="249"/>
      <c r="H186" s="172"/>
      <c r="I186" s="81"/>
      <c r="J186" s="81"/>
      <c r="K186" s="81"/>
      <c r="L186" s="81"/>
      <c r="M186" s="81"/>
      <c r="N186" s="81"/>
      <c r="O186" s="81"/>
      <c r="P186" s="81"/>
      <c r="Q186" s="81"/>
    </row>
    <row r="187" spans="2:17" x14ac:dyDescent="0.2">
      <c r="B187" s="172"/>
      <c r="C187" s="172"/>
      <c r="D187" s="249"/>
      <c r="E187" s="172"/>
      <c r="F187" s="172"/>
      <c r="G187" s="249"/>
      <c r="H187" s="172"/>
      <c r="I187" s="81"/>
      <c r="J187" s="81"/>
      <c r="K187" s="81"/>
      <c r="L187" s="81"/>
      <c r="M187" s="81"/>
      <c r="N187" s="81"/>
      <c r="O187" s="81"/>
      <c r="P187" s="81"/>
      <c r="Q187" s="81"/>
    </row>
    <row r="188" spans="2:17" x14ac:dyDescent="0.2">
      <c r="B188" s="172"/>
      <c r="C188" s="172"/>
      <c r="D188" s="249"/>
      <c r="E188" s="172"/>
      <c r="F188" s="172"/>
      <c r="G188" s="249"/>
      <c r="H188" s="172"/>
      <c r="I188" s="81"/>
      <c r="J188" s="81"/>
      <c r="K188" s="81"/>
      <c r="L188" s="81"/>
      <c r="M188" s="81"/>
      <c r="N188" s="81"/>
      <c r="O188" s="81"/>
      <c r="P188" s="81"/>
      <c r="Q188" s="81"/>
    </row>
    <row r="189" spans="2:17" x14ac:dyDescent="0.2">
      <c r="B189" s="172"/>
      <c r="C189" s="172"/>
      <c r="D189" s="249"/>
      <c r="E189" s="172"/>
      <c r="F189" s="172"/>
      <c r="G189" s="249"/>
      <c r="H189" s="172"/>
      <c r="I189" s="81"/>
      <c r="J189" s="81"/>
      <c r="K189" s="81"/>
      <c r="L189" s="81"/>
      <c r="M189" s="81"/>
      <c r="N189" s="81"/>
      <c r="O189" s="81"/>
      <c r="P189" s="81"/>
      <c r="Q189" s="81"/>
    </row>
    <row r="190" spans="2:17" x14ac:dyDescent="0.2">
      <c r="B190" s="172"/>
      <c r="C190" s="172"/>
      <c r="D190" s="249"/>
      <c r="E190" s="172"/>
      <c r="F190" s="172"/>
      <c r="G190" s="249"/>
      <c r="H190" s="172"/>
      <c r="I190" s="81"/>
      <c r="J190" s="81"/>
      <c r="K190" s="81"/>
      <c r="L190" s="81"/>
      <c r="M190" s="81"/>
      <c r="N190" s="81"/>
      <c r="O190" s="81"/>
      <c r="P190" s="81"/>
      <c r="Q190" s="81"/>
    </row>
    <row r="191" spans="2:17" x14ac:dyDescent="0.2">
      <c r="B191" s="172"/>
      <c r="C191" s="172"/>
      <c r="D191" s="249"/>
      <c r="E191" s="172"/>
      <c r="F191" s="172"/>
      <c r="G191" s="249"/>
      <c r="H191" s="172"/>
      <c r="I191" s="81"/>
      <c r="J191" s="81"/>
      <c r="K191" s="81"/>
      <c r="L191" s="81"/>
      <c r="M191" s="81"/>
      <c r="N191" s="81"/>
      <c r="O191" s="81"/>
      <c r="P191" s="81"/>
      <c r="Q191" s="81"/>
    </row>
    <row r="192" spans="2:17" x14ac:dyDescent="0.2">
      <c r="B192" s="172"/>
      <c r="C192" s="172"/>
      <c r="D192" s="249"/>
      <c r="E192" s="172"/>
      <c r="F192" s="172"/>
      <c r="G192" s="249"/>
      <c r="H192" s="172"/>
      <c r="I192" s="81"/>
      <c r="J192" s="81"/>
      <c r="K192" s="81"/>
      <c r="L192" s="81"/>
      <c r="M192" s="81"/>
      <c r="N192" s="81"/>
      <c r="O192" s="81"/>
      <c r="P192" s="81"/>
      <c r="Q192" s="81"/>
    </row>
    <row r="193" spans="2:17" x14ac:dyDescent="0.2">
      <c r="B193" s="172"/>
      <c r="C193" s="172"/>
      <c r="D193" s="249"/>
      <c r="E193" s="172"/>
      <c r="F193" s="172"/>
      <c r="G193" s="249"/>
      <c r="H193" s="172"/>
      <c r="I193" s="81"/>
      <c r="J193" s="81"/>
      <c r="K193" s="81"/>
      <c r="L193" s="81"/>
      <c r="M193" s="81"/>
      <c r="N193" s="81"/>
      <c r="O193" s="81"/>
      <c r="P193" s="81"/>
      <c r="Q193" s="81"/>
    </row>
    <row r="194" spans="2:17" x14ac:dyDescent="0.2">
      <c r="B194" s="172"/>
      <c r="C194" s="172"/>
      <c r="D194" s="249"/>
      <c r="E194" s="172"/>
      <c r="F194" s="172"/>
      <c r="G194" s="249"/>
      <c r="H194" s="172"/>
      <c r="I194" s="81"/>
      <c r="J194" s="81"/>
      <c r="K194" s="81"/>
      <c r="L194" s="81"/>
      <c r="M194" s="81"/>
      <c r="N194" s="81"/>
      <c r="O194" s="81"/>
      <c r="P194" s="81"/>
      <c r="Q194" s="81"/>
    </row>
    <row r="195" spans="2:17" x14ac:dyDescent="0.2">
      <c r="B195" s="172"/>
      <c r="C195" s="172"/>
      <c r="D195" s="249"/>
      <c r="E195" s="172"/>
      <c r="F195" s="172"/>
      <c r="G195" s="249"/>
      <c r="H195" s="172"/>
      <c r="I195" s="81"/>
      <c r="J195" s="81"/>
      <c r="K195" s="81"/>
      <c r="L195" s="81"/>
      <c r="M195" s="81"/>
      <c r="N195" s="81"/>
      <c r="O195" s="81"/>
      <c r="P195" s="81"/>
      <c r="Q195" s="81"/>
    </row>
    <row r="196" spans="2:17" x14ac:dyDescent="0.2">
      <c r="B196" s="172"/>
      <c r="C196" s="172"/>
      <c r="D196" s="249"/>
      <c r="E196" s="172"/>
      <c r="F196" s="172"/>
      <c r="G196" s="249"/>
      <c r="H196" s="172"/>
      <c r="I196" s="81"/>
      <c r="J196" s="81"/>
      <c r="K196" s="81"/>
      <c r="L196" s="81"/>
      <c r="M196" s="81"/>
      <c r="N196" s="81"/>
      <c r="O196" s="81"/>
      <c r="P196" s="81"/>
      <c r="Q196" s="81"/>
    </row>
    <row r="197" spans="2:17" x14ac:dyDescent="0.2">
      <c r="B197" s="172"/>
      <c r="C197" s="172"/>
      <c r="D197" s="249"/>
      <c r="E197" s="172"/>
      <c r="F197" s="172"/>
      <c r="G197" s="249"/>
      <c r="H197" s="172"/>
      <c r="I197" s="81"/>
      <c r="J197" s="81"/>
      <c r="K197" s="81"/>
      <c r="L197" s="81"/>
      <c r="M197" s="81"/>
      <c r="N197" s="81"/>
      <c r="O197" s="81"/>
      <c r="P197" s="81"/>
      <c r="Q197" s="81"/>
    </row>
    <row r="198" spans="2:17" x14ac:dyDescent="0.2">
      <c r="B198" s="172"/>
      <c r="C198" s="172"/>
      <c r="D198" s="249"/>
      <c r="E198" s="172"/>
      <c r="F198" s="172"/>
      <c r="G198" s="249"/>
      <c r="H198" s="172"/>
      <c r="I198" s="81"/>
      <c r="J198" s="81"/>
      <c r="K198" s="81"/>
      <c r="L198" s="81"/>
      <c r="M198" s="81"/>
      <c r="N198" s="81"/>
      <c r="O198" s="81"/>
      <c r="P198" s="81"/>
      <c r="Q198" s="81"/>
    </row>
    <row r="199" spans="2:17" x14ac:dyDescent="0.2">
      <c r="B199" s="172"/>
      <c r="C199" s="172"/>
      <c r="D199" s="249"/>
      <c r="E199" s="172"/>
      <c r="F199" s="172"/>
      <c r="G199" s="249"/>
      <c r="H199" s="172"/>
      <c r="I199" s="81"/>
      <c r="J199" s="81"/>
      <c r="K199" s="81"/>
      <c r="L199" s="81"/>
      <c r="M199" s="81"/>
      <c r="N199" s="81"/>
      <c r="O199" s="81"/>
      <c r="P199" s="81"/>
      <c r="Q199" s="81"/>
    </row>
    <row r="200" spans="2:17" x14ac:dyDescent="0.2">
      <c r="B200" s="172"/>
      <c r="C200" s="172"/>
      <c r="D200" s="249"/>
      <c r="E200" s="172"/>
      <c r="F200" s="172"/>
      <c r="G200" s="249"/>
      <c r="H200" s="172"/>
      <c r="I200" s="81"/>
      <c r="J200" s="81"/>
      <c r="K200" s="81"/>
      <c r="L200" s="81"/>
      <c r="M200" s="81"/>
      <c r="N200" s="81"/>
      <c r="O200" s="81"/>
      <c r="P200" s="81"/>
      <c r="Q200" s="81"/>
    </row>
    <row r="201" spans="2:17" x14ac:dyDescent="0.2">
      <c r="B201" s="172"/>
      <c r="C201" s="172"/>
      <c r="D201" s="249"/>
      <c r="E201" s="172"/>
      <c r="F201" s="172"/>
      <c r="G201" s="249"/>
      <c r="H201" s="172"/>
      <c r="I201" s="81"/>
      <c r="J201" s="81"/>
      <c r="K201" s="81"/>
      <c r="L201" s="81"/>
      <c r="M201" s="81"/>
      <c r="N201" s="81"/>
      <c r="O201" s="81"/>
      <c r="P201" s="81"/>
      <c r="Q201" s="81"/>
    </row>
    <row r="202" spans="2:17" x14ac:dyDescent="0.2">
      <c r="B202" s="172"/>
      <c r="C202" s="172"/>
      <c r="D202" s="249"/>
      <c r="E202" s="172"/>
      <c r="F202" s="172"/>
      <c r="G202" s="249"/>
      <c r="H202" s="172"/>
      <c r="I202" s="81"/>
      <c r="J202" s="81"/>
      <c r="K202" s="81"/>
      <c r="L202" s="81"/>
      <c r="M202" s="81"/>
      <c r="N202" s="81"/>
      <c r="O202" s="81"/>
      <c r="P202" s="81"/>
      <c r="Q202" s="81"/>
    </row>
    <row r="203" spans="2:17" x14ac:dyDescent="0.2">
      <c r="B203" s="172"/>
      <c r="C203" s="172"/>
      <c r="D203" s="249"/>
      <c r="E203" s="172"/>
      <c r="F203" s="172"/>
      <c r="G203" s="249"/>
      <c r="H203" s="172"/>
      <c r="I203" s="81"/>
      <c r="J203" s="81"/>
      <c r="K203" s="81"/>
      <c r="L203" s="81"/>
      <c r="M203" s="81"/>
      <c r="N203" s="81"/>
      <c r="O203" s="81"/>
      <c r="P203" s="81"/>
      <c r="Q203" s="81"/>
    </row>
    <row r="204" spans="2:17" x14ac:dyDescent="0.2">
      <c r="B204" s="172"/>
      <c r="C204" s="172"/>
      <c r="D204" s="249"/>
      <c r="E204" s="172"/>
      <c r="F204" s="172"/>
      <c r="G204" s="249"/>
      <c r="H204" s="172"/>
      <c r="I204" s="81"/>
      <c r="J204" s="81"/>
      <c r="K204" s="81"/>
      <c r="L204" s="81"/>
      <c r="M204" s="81"/>
      <c r="N204" s="81"/>
      <c r="O204" s="81"/>
      <c r="P204" s="81"/>
      <c r="Q204" s="81"/>
    </row>
    <row r="205" spans="2:17" x14ac:dyDescent="0.2">
      <c r="B205" s="172"/>
      <c r="C205" s="172"/>
      <c r="D205" s="249"/>
      <c r="E205" s="172"/>
      <c r="F205" s="172"/>
      <c r="G205" s="249"/>
      <c r="H205" s="172"/>
      <c r="I205" s="81"/>
      <c r="J205" s="81"/>
      <c r="K205" s="81"/>
      <c r="L205" s="81"/>
      <c r="M205" s="81"/>
      <c r="N205" s="81"/>
      <c r="O205" s="81"/>
      <c r="P205" s="81"/>
      <c r="Q205" s="81"/>
    </row>
    <row r="206" spans="2:17" x14ac:dyDescent="0.2">
      <c r="B206" s="172"/>
      <c r="C206" s="172"/>
      <c r="D206" s="249"/>
      <c r="E206" s="172"/>
      <c r="F206" s="172"/>
      <c r="G206" s="249"/>
      <c r="H206" s="172"/>
      <c r="I206" s="81"/>
      <c r="J206" s="81"/>
      <c r="K206" s="81"/>
      <c r="L206" s="81"/>
      <c r="M206" s="81"/>
      <c r="N206" s="81"/>
      <c r="O206" s="81"/>
      <c r="P206" s="81"/>
      <c r="Q206" s="81"/>
    </row>
    <row r="207" spans="2:17" x14ac:dyDescent="0.2">
      <c r="B207" s="172"/>
      <c r="C207" s="172"/>
      <c r="D207" s="249"/>
      <c r="E207" s="172"/>
      <c r="F207" s="172"/>
      <c r="G207" s="249"/>
      <c r="H207" s="172"/>
      <c r="I207" s="81"/>
      <c r="J207" s="81"/>
      <c r="K207" s="81"/>
      <c r="L207" s="81"/>
      <c r="M207" s="81"/>
      <c r="N207" s="81"/>
      <c r="O207" s="81"/>
      <c r="P207" s="81"/>
      <c r="Q207" s="81"/>
    </row>
    <row r="208" spans="2:17" x14ac:dyDescent="0.2">
      <c r="B208" s="172"/>
      <c r="C208" s="172"/>
      <c r="D208" s="249"/>
      <c r="E208" s="172"/>
      <c r="F208" s="172"/>
      <c r="G208" s="249"/>
      <c r="H208" s="172"/>
      <c r="I208" s="81"/>
      <c r="J208" s="81"/>
      <c r="K208" s="81"/>
      <c r="L208" s="81"/>
      <c r="M208" s="81"/>
      <c r="N208" s="81"/>
      <c r="O208" s="81"/>
      <c r="P208" s="81"/>
      <c r="Q208" s="81"/>
    </row>
    <row r="209" spans="2:17" x14ac:dyDescent="0.2">
      <c r="B209" s="172"/>
      <c r="C209" s="172"/>
      <c r="D209" s="249"/>
      <c r="E209" s="172"/>
      <c r="F209" s="172"/>
      <c r="G209" s="249"/>
      <c r="H209" s="172"/>
      <c r="I209" s="81"/>
      <c r="J209" s="81"/>
      <c r="K209" s="81"/>
      <c r="L209" s="81"/>
      <c r="M209" s="81"/>
      <c r="N209" s="81"/>
      <c r="O209" s="81"/>
      <c r="P209" s="81"/>
      <c r="Q209" s="81"/>
    </row>
    <row r="210" spans="2:17" x14ac:dyDescent="0.2">
      <c r="B210" s="172"/>
      <c r="C210" s="172"/>
      <c r="D210" s="249"/>
      <c r="E210" s="172"/>
      <c r="F210" s="172"/>
      <c r="G210" s="249"/>
      <c r="H210" s="172"/>
      <c r="I210" s="81"/>
      <c r="J210" s="81"/>
      <c r="K210" s="81"/>
      <c r="L210" s="81"/>
      <c r="M210" s="81"/>
      <c r="N210" s="81"/>
      <c r="O210" s="81"/>
      <c r="P210" s="81"/>
      <c r="Q210" s="81"/>
    </row>
    <row r="211" spans="2:17" x14ac:dyDescent="0.2">
      <c r="B211" s="172"/>
      <c r="C211" s="172"/>
      <c r="D211" s="249"/>
      <c r="E211" s="172"/>
      <c r="F211" s="172"/>
      <c r="G211" s="249"/>
      <c r="H211" s="172"/>
      <c r="I211" s="81"/>
      <c r="J211" s="81"/>
      <c r="K211" s="81"/>
      <c r="L211" s="81"/>
      <c r="M211" s="81"/>
      <c r="N211" s="81"/>
      <c r="O211" s="81"/>
      <c r="P211" s="81"/>
      <c r="Q211" s="81"/>
    </row>
    <row r="212" spans="2:17" x14ac:dyDescent="0.2">
      <c r="B212" s="172"/>
      <c r="C212" s="172"/>
      <c r="D212" s="249"/>
      <c r="E212" s="172"/>
      <c r="F212" s="172"/>
      <c r="G212" s="249"/>
      <c r="H212" s="172"/>
      <c r="I212" s="81"/>
      <c r="J212" s="81"/>
      <c r="K212" s="81"/>
      <c r="L212" s="81"/>
      <c r="M212" s="81"/>
      <c r="N212" s="81"/>
      <c r="O212" s="81"/>
      <c r="P212" s="81"/>
      <c r="Q212" s="81"/>
    </row>
    <row r="213" spans="2:17" x14ac:dyDescent="0.2">
      <c r="B213" s="172"/>
      <c r="C213" s="172"/>
      <c r="D213" s="249"/>
      <c r="E213" s="172"/>
      <c r="F213" s="172"/>
      <c r="G213" s="249"/>
      <c r="H213" s="172"/>
      <c r="I213" s="81"/>
      <c r="J213" s="81"/>
      <c r="K213" s="81"/>
      <c r="L213" s="81"/>
      <c r="M213" s="81"/>
      <c r="N213" s="81"/>
      <c r="O213" s="81"/>
      <c r="P213" s="81"/>
      <c r="Q213" s="81"/>
    </row>
    <row r="214" spans="2:17" x14ac:dyDescent="0.2">
      <c r="B214" s="172"/>
      <c r="C214" s="172"/>
      <c r="D214" s="249"/>
      <c r="E214" s="172"/>
      <c r="F214" s="172"/>
      <c r="G214" s="249"/>
      <c r="H214" s="172"/>
      <c r="I214" s="81"/>
      <c r="J214" s="81"/>
      <c r="K214" s="81"/>
      <c r="L214" s="81"/>
      <c r="M214" s="81"/>
      <c r="N214" s="81"/>
      <c r="O214" s="81"/>
      <c r="P214" s="81"/>
      <c r="Q214" s="81"/>
    </row>
    <row r="215" spans="2:17" x14ac:dyDescent="0.2">
      <c r="B215" s="172"/>
      <c r="C215" s="172"/>
      <c r="D215" s="249"/>
      <c r="E215" s="172"/>
      <c r="F215" s="172"/>
      <c r="G215" s="249"/>
      <c r="H215" s="172"/>
      <c r="I215" s="81"/>
      <c r="J215" s="81"/>
      <c r="K215" s="81"/>
      <c r="L215" s="81"/>
      <c r="M215" s="81"/>
      <c r="N215" s="81"/>
      <c r="O215" s="81"/>
      <c r="P215" s="81"/>
      <c r="Q215" s="81"/>
    </row>
    <row r="216" spans="2:17" x14ac:dyDescent="0.2">
      <c r="B216" s="172"/>
      <c r="C216" s="172"/>
      <c r="D216" s="249"/>
      <c r="E216" s="172"/>
      <c r="F216" s="172"/>
      <c r="G216" s="249"/>
      <c r="H216" s="172"/>
      <c r="I216" s="81"/>
      <c r="J216" s="81"/>
      <c r="K216" s="81"/>
      <c r="L216" s="81"/>
      <c r="M216" s="81"/>
      <c r="N216" s="81"/>
      <c r="O216" s="81"/>
      <c r="P216" s="81"/>
      <c r="Q216" s="81"/>
    </row>
    <row r="217" spans="2:17" x14ac:dyDescent="0.2">
      <c r="B217" s="172"/>
      <c r="C217" s="172"/>
      <c r="D217" s="249"/>
      <c r="E217" s="172"/>
      <c r="F217" s="172"/>
      <c r="G217" s="249"/>
      <c r="H217" s="172"/>
      <c r="I217" s="81"/>
      <c r="J217" s="81"/>
      <c r="K217" s="81"/>
      <c r="L217" s="81"/>
      <c r="M217" s="81"/>
      <c r="N217" s="81"/>
      <c r="O217" s="81"/>
      <c r="P217" s="81"/>
      <c r="Q217" s="81"/>
    </row>
    <row r="218" spans="2:17" x14ac:dyDescent="0.2">
      <c r="B218" s="172"/>
      <c r="C218" s="172"/>
      <c r="D218" s="249"/>
      <c r="E218" s="172"/>
      <c r="F218" s="172"/>
      <c r="G218" s="249"/>
      <c r="H218" s="172"/>
      <c r="I218" s="81"/>
      <c r="J218" s="81"/>
      <c r="K218" s="81"/>
      <c r="L218" s="81"/>
      <c r="M218" s="81"/>
      <c r="N218" s="81"/>
      <c r="O218" s="81"/>
      <c r="P218" s="81"/>
      <c r="Q218" s="81"/>
    </row>
    <row r="219" spans="2:17" x14ac:dyDescent="0.2">
      <c r="B219" s="172"/>
      <c r="C219" s="172"/>
      <c r="D219" s="249"/>
      <c r="E219" s="172"/>
      <c r="F219" s="172"/>
      <c r="G219" s="249"/>
      <c r="H219" s="172"/>
      <c r="I219" s="81"/>
      <c r="J219" s="81"/>
      <c r="K219" s="81"/>
      <c r="L219" s="81"/>
      <c r="M219" s="81"/>
      <c r="N219" s="81"/>
      <c r="O219" s="81"/>
      <c r="P219" s="81"/>
      <c r="Q219" s="81"/>
    </row>
    <row r="220" spans="2:17" x14ac:dyDescent="0.2">
      <c r="B220" s="172"/>
      <c r="C220" s="172"/>
      <c r="D220" s="249"/>
      <c r="E220" s="172"/>
      <c r="F220" s="172"/>
      <c r="G220" s="249"/>
      <c r="H220" s="172"/>
      <c r="I220" s="81"/>
      <c r="J220" s="81"/>
      <c r="K220" s="81"/>
      <c r="L220" s="81"/>
      <c r="M220" s="81"/>
      <c r="N220" s="81"/>
      <c r="O220" s="81"/>
      <c r="P220" s="81"/>
      <c r="Q220" s="81"/>
    </row>
    <row r="221" spans="2:17" x14ac:dyDescent="0.2">
      <c r="B221" s="172"/>
      <c r="C221" s="172"/>
      <c r="D221" s="249"/>
      <c r="E221" s="172"/>
      <c r="F221" s="172"/>
      <c r="G221" s="249"/>
      <c r="H221" s="172"/>
      <c r="I221" s="81"/>
      <c r="J221" s="81"/>
      <c r="K221" s="81"/>
      <c r="L221" s="81"/>
      <c r="M221" s="81"/>
      <c r="N221" s="81"/>
      <c r="O221" s="81"/>
      <c r="P221" s="81"/>
      <c r="Q221" s="81"/>
    </row>
    <row r="222" spans="2:17" x14ac:dyDescent="0.2">
      <c r="B222" s="172"/>
      <c r="C222" s="172"/>
      <c r="D222" s="249"/>
      <c r="E222" s="172"/>
      <c r="F222" s="172"/>
      <c r="G222" s="249"/>
      <c r="H222" s="172"/>
      <c r="I222" s="81"/>
      <c r="J222" s="81"/>
      <c r="K222" s="81"/>
      <c r="L222" s="81"/>
      <c r="M222" s="81"/>
      <c r="N222" s="81"/>
      <c r="O222" s="81"/>
      <c r="P222" s="81"/>
      <c r="Q222" s="81"/>
    </row>
    <row r="223" spans="2:17" x14ac:dyDescent="0.2">
      <c r="B223" s="172"/>
      <c r="C223" s="172"/>
      <c r="D223" s="249"/>
      <c r="E223" s="172"/>
      <c r="F223" s="172"/>
      <c r="G223" s="249"/>
      <c r="H223" s="172"/>
      <c r="I223" s="81"/>
      <c r="J223" s="81"/>
      <c r="K223" s="81"/>
      <c r="L223" s="81"/>
      <c r="M223" s="81"/>
      <c r="N223" s="81"/>
      <c r="O223" s="81"/>
      <c r="P223" s="81"/>
      <c r="Q223" s="81"/>
    </row>
    <row r="224" spans="2:17" x14ac:dyDescent="0.2">
      <c r="B224" s="172"/>
      <c r="C224" s="172"/>
      <c r="D224" s="249"/>
      <c r="E224" s="172"/>
      <c r="F224" s="172"/>
      <c r="G224" s="249"/>
      <c r="H224" s="172"/>
      <c r="I224" s="81"/>
      <c r="J224" s="81"/>
      <c r="K224" s="81"/>
      <c r="L224" s="81"/>
      <c r="M224" s="81"/>
      <c r="N224" s="81"/>
      <c r="O224" s="81"/>
      <c r="P224" s="81"/>
      <c r="Q224" s="81"/>
    </row>
    <row r="225" spans="2:17" x14ac:dyDescent="0.2">
      <c r="B225" s="172"/>
      <c r="C225" s="172"/>
      <c r="D225" s="249"/>
      <c r="E225" s="172"/>
      <c r="F225" s="172"/>
      <c r="G225" s="249"/>
      <c r="H225" s="172"/>
      <c r="I225" s="81"/>
      <c r="J225" s="81"/>
      <c r="K225" s="81"/>
      <c r="L225" s="81"/>
      <c r="M225" s="81"/>
      <c r="N225" s="81"/>
      <c r="O225" s="81"/>
      <c r="P225" s="81"/>
      <c r="Q225" s="81"/>
    </row>
    <row r="226" spans="2:17" x14ac:dyDescent="0.2">
      <c r="B226" s="172"/>
      <c r="C226" s="172"/>
      <c r="D226" s="249"/>
      <c r="E226" s="172"/>
      <c r="F226" s="172"/>
      <c r="G226" s="249"/>
      <c r="H226" s="172"/>
      <c r="I226" s="81"/>
      <c r="J226" s="81"/>
      <c r="K226" s="81"/>
      <c r="L226" s="81"/>
      <c r="M226" s="81"/>
      <c r="N226" s="81"/>
      <c r="O226" s="81"/>
      <c r="P226" s="81"/>
      <c r="Q226" s="81"/>
    </row>
    <row r="227" spans="2:17" x14ac:dyDescent="0.2">
      <c r="B227" s="172"/>
      <c r="C227" s="172"/>
      <c r="D227" s="249"/>
      <c r="E227" s="172"/>
      <c r="F227" s="172"/>
      <c r="G227" s="249"/>
      <c r="H227" s="172"/>
      <c r="I227" s="81"/>
      <c r="J227" s="81"/>
      <c r="K227" s="81"/>
      <c r="L227" s="81"/>
      <c r="M227" s="81"/>
      <c r="N227" s="81"/>
      <c r="O227" s="81"/>
      <c r="P227" s="81"/>
      <c r="Q227" s="81"/>
    </row>
    <row r="228" spans="2:17" x14ac:dyDescent="0.2">
      <c r="B228" s="172"/>
      <c r="C228" s="172"/>
      <c r="D228" s="249"/>
      <c r="E228" s="172"/>
      <c r="F228" s="172"/>
      <c r="G228" s="249"/>
      <c r="H228" s="172"/>
      <c r="I228" s="81"/>
      <c r="J228" s="81"/>
      <c r="K228" s="81"/>
      <c r="L228" s="81"/>
      <c r="M228" s="81"/>
      <c r="N228" s="81"/>
      <c r="O228" s="81"/>
      <c r="P228" s="81"/>
      <c r="Q228" s="81"/>
    </row>
    <row r="229" spans="2:17" x14ac:dyDescent="0.2">
      <c r="B229" s="172"/>
      <c r="C229" s="172"/>
      <c r="D229" s="249"/>
      <c r="E229" s="172"/>
      <c r="F229" s="172"/>
      <c r="G229" s="249"/>
      <c r="H229" s="172"/>
      <c r="I229" s="81"/>
      <c r="J229" s="81"/>
      <c r="K229" s="81"/>
      <c r="L229" s="81"/>
      <c r="M229" s="81"/>
      <c r="N229" s="81"/>
      <c r="O229" s="81"/>
      <c r="P229" s="81"/>
      <c r="Q229" s="81"/>
    </row>
    <row r="230" spans="2:17" x14ac:dyDescent="0.2">
      <c r="B230" s="172"/>
      <c r="C230" s="172"/>
      <c r="D230" s="249"/>
      <c r="E230" s="172"/>
      <c r="F230" s="172"/>
      <c r="G230" s="249"/>
      <c r="H230" s="172"/>
      <c r="I230" s="81"/>
      <c r="J230" s="81"/>
      <c r="K230" s="81"/>
      <c r="L230" s="81"/>
      <c r="M230" s="81"/>
      <c r="N230" s="81"/>
      <c r="O230" s="81"/>
      <c r="P230" s="81"/>
      <c r="Q230" s="81"/>
    </row>
    <row r="231" spans="2:17" x14ac:dyDescent="0.2">
      <c r="B231" s="172"/>
      <c r="C231" s="172"/>
      <c r="D231" s="249"/>
      <c r="E231" s="172"/>
      <c r="F231" s="172"/>
      <c r="G231" s="249"/>
      <c r="H231" s="172"/>
      <c r="I231" s="81"/>
      <c r="J231" s="81"/>
      <c r="K231" s="81"/>
      <c r="L231" s="81"/>
      <c r="M231" s="81"/>
      <c r="N231" s="81"/>
      <c r="O231" s="81"/>
      <c r="P231" s="81"/>
      <c r="Q231" s="81"/>
    </row>
    <row r="232" spans="2:17" x14ac:dyDescent="0.2">
      <c r="B232" s="172"/>
      <c r="C232" s="172"/>
      <c r="D232" s="249"/>
      <c r="E232" s="172"/>
      <c r="F232" s="172"/>
      <c r="G232" s="249"/>
      <c r="H232" s="172"/>
      <c r="I232" s="81"/>
      <c r="J232" s="81"/>
      <c r="K232" s="81"/>
      <c r="L232" s="81"/>
      <c r="M232" s="81"/>
      <c r="N232" s="81"/>
      <c r="O232" s="81"/>
      <c r="P232" s="81"/>
      <c r="Q232" s="81"/>
    </row>
    <row r="233" spans="2:17" x14ac:dyDescent="0.2">
      <c r="B233" s="172"/>
      <c r="C233" s="172"/>
      <c r="D233" s="249"/>
      <c r="E233" s="172"/>
      <c r="F233" s="172"/>
      <c r="G233" s="249"/>
      <c r="H233" s="172"/>
      <c r="I233" s="81"/>
      <c r="J233" s="81"/>
      <c r="K233" s="81"/>
      <c r="L233" s="81"/>
      <c r="M233" s="81"/>
      <c r="N233" s="81"/>
      <c r="O233" s="81"/>
      <c r="P233" s="81"/>
      <c r="Q233" s="81"/>
    </row>
    <row r="234" spans="2:17" x14ac:dyDescent="0.2">
      <c r="B234" s="172"/>
      <c r="C234" s="172"/>
      <c r="D234" s="249"/>
      <c r="E234" s="172"/>
      <c r="F234" s="172"/>
      <c r="G234" s="249"/>
      <c r="H234" s="172"/>
      <c r="I234" s="81"/>
      <c r="J234" s="81"/>
      <c r="K234" s="81"/>
      <c r="L234" s="81"/>
      <c r="M234" s="81"/>
      <c r="N234" s="81"/>
      <c r="O234" s="81"/>
      <c r="P234" s="81"/>
      <c r="Q234" s="81"/>
    </row>
    <row r="235" spans="2:17" x14ac:dyDescent="0.2">
      <c r="B235" s="172"/>
      <c r="C235" s="172"/>
      <c r="D235" s="249"/>
      <c r="E235" s="172"/>
      <c r="F235" s="172"/>
      <c r="G235" s="249"/>
      <c r="H235" s="172"/>
      <c r="I235" s="81"/>
      <c r="J235" s="81"/>
      <c r="K235" s="81"/>
      <c r="L235" s="81"/>
      <c r="M235" s="81"/>
      <c r="N235" s="81"/>
      <c r="O235" s="81"/>
      <c r="P235" s="81"/>
      <c r="Q235" s="81"/>
    </row>
    <row r="236" spans="2:17" x14ac:dyDescent="0.2">
      <c r="B236" s="172"/>
      <c r="C236" s="172"/>
      <c r="D236" s="249"/>
      <c r="E236" s="172"/>
      <c r="F236" s="172"/>
      <c r="G236" s="249"/>
      <c r="H236" s="172"/>
      <c r="I236" s="81"/>
      <c r="J236" s="81"/>
      <c r="K236" s="81"/>
      <c r="L236" s="81"/>
      <c r="M236" s="81"/>
      <c r="N236" s="81"/>
      <c r="O236" s="81"/>
      <c r="P236" s="81"/>
      <c r="Q236" s="81"/>
    </row>
    <row r="237" spans="2:17" x14ac:dyDescent="0.2">
      <c r="B237" s="172"/>
      <c r="C237" s="172"/>
      <c r="D237" s="249"/>
      <c r="E237" s="172"/>
      <c r="F237" s="172"/>
      <c r="G237" s="249"/>
      <c r="H237" s="172"/>
      <c r="I237" s="81"/>
      <c r="J237" s="81"/>
      <c r="K237" s="81"/>
      <c r="L237" s="81"/>
      <c r="M237" s="81"/>
      <c r="N237" s="81"/>
      <c r="O237" s="81"/>
      <c r="P237" s="81"/>
      <c r="Q237" s="81"/>
    </row>
    <row r="238" spans="2:17" x14ac:dyDescent="0.2">
      <c r="B238" s="172"/>
      <c r="C238" s="172"/>
      <c r="D238" s="249"/>
      <c r="E238" s="172"/>
      <c r="F238" s="172"/>
      <c r="G238" s="249"/>
      <c r="H238" s="172"/>
      <c r="I238" s="81"/>
      <c r="J238" s="81"/>
      <c r="K238" s="81"/>
      <c r="L238" s="81"/>
      <c r="M238" s="81"/>
      <c r="N238" s="81"/>
      <c r="O238" s="81"/>
      <c r="P238" s="81"/>
      <c r="Q238" s="81"/>
    </row>
  </sheetData>
  <mergeCells count="5">
    <mergeCell ref="A2:H2"/>
    <mergeCell ref="B5:D5"/>
    <mergeCell ref="E5:G5"/>
    <mergeCell ref="B18:D18"/>
    <mergeCell ref="E18:G18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indexed="52"/>
    <outlinePr applyStyles="1" summaryBelow="0"/>
    <pageSetUpPr fitToPage="1"/>
  </sheetPr>
  <dimension ref="A2:S248"/>
  <sheetViews>
    <sheetView workbookViewId="0">
      <selection activeCell="A8" sqref="A8:A13"/>
    </sheetView>
  </sheetViews>
  <sheetFormatPr defaultRowHeight="12.75" x14ac:dyDescent="0.2"/>
  <cols>
    <col min="1" max="1" width="66" style="92" bestFit="1" customWidth="1"/>
    <col min="2" max="2" width="17" style="208" customWidth="1"/>
    <col min="3" max="3" width="18.28515625" style="208" customWidth="1"/>
    <col min="4" max="4" width="11.42578125" style="8" bestFit="1" customWidth="1"/>
    <col min="5" max="16384" width="9.140625" style="92"/>
  </cols>
  <sheetData>
    <row r="2" spans="1:19" ht="18.75" x14ac:dyDescent="0.3">
      <c r="A2" s="4" t="s">
        <v>289</v>
      </c>
      <c r="B2" s="3"/>
      <c r="C2" s="3"/>
      <c r="D2" s="3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19" ht="18.75" x14ac:dyDescent="0.3">
      <c r="A3" s="2" t="s">
        <v>290</v>
      </c>
      <c r="B3" s="2"/>
      <c r="C3" s="2"/>
      <c r="D3" s="2"/>
    </row>
    <row r="4" spans="1:19" x14ac:dyDescent="0.2">
      <c r="B4" s="172"/>
      <c r="C4" s="172"/>
      <c r="D4" s="249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</row>
    <row r="5" spans="1:19" s="61" customFormat="1" x14ac:dyDescent="0.2">
      <c r="B5" s="150"/>
      <c r="C5" s="150"/>
      <c r="D5" s="61" t="s">
        <v>283</v>
      </c>
    </row>
    <row r="6" spans="1:19" s="16" customFormat="1" x14ac:dyDescent="0.2">
      <c r="A6" s="170"/>
      <c r="B6" s="135" t="s">
        <v>52</v>
      </c>
      <c r="C6" s="135" t="s">
        <v>67</v>
      </c>
      <c r="D6" s="148" t="s">
        <v>173</v>
      </c>
    </row>
    <row r="7" spans="1:19" s="104" customFormat="1" ht="15.75" x14ac:dyDescent="0.2">
      <c r="A7" s="89" t="s">
        <v>201</v>
      </c>
      <c r="B7" s="180">
        <f t="shared" ref="B7:D7" si="0">SUM(B8:B26)</f>
        <v>78.251692946719999</v>
      </c>
      <c r="C7" s="180">
        <f t="shared" si="0"/>
        <v>2171.9168198795201</v>
      </c>
      <c r="D7" s="212">
        <f t="shared" si="0"/>
        <v>1.0000000000000002</v>
      </c>
    </row>
    <row r="8" spans="1:19" s="109" customFormat="1" x14ac:dyDescent="0.2">
      <c r="A8" s="132" t="s">
        <v>52</v>
      </c>
      <c r="B8" s="245">
        <v>34.104526809539998</v>
      </c>
      <c r="C8" s="245">
        <v>946.58904647554004</v>
      </c>
      <c r="D8" s="44">
        <v>0.43583100000000002</v>
      </c>
    </row>
    <row r="9" spans="1:19" s="109" customFormat="1" x14ac:dyDescent="0.2">
      <c r="A9" s="132" t="s">
        <v>294</v>
      </c>
      <c r="B9" s="245">
        <v>7.1563212859899998</v>
      </c>
      <c r="C9" s="245">
        <v>198.62745436225001</v>
      </c>
      <c r="D9" s="44">
        <v>9.1453000000000007E-2</v>
      </c>
    </row>
    <row r="10" spans="1:19" s="109" customFormat="1" x14ac:dyDescent="0.2">
      <c r="A10" s="132" t="s">
        <v>295</v>
      </c>
      <c r="B10" s="245">
        <v>0.30253457643999998</v>
      </c>
      <c r="C10" s="245">
        <v>8.3970059999999993</v>
      </c>
      <c r="D10" s="44">
        <v>3.8660000000000001E-3</v>
      </c>
    </row>
    <row r="11" spans="1:19" s="109" customFormat="1" x14ac:dyDescent="0.2">
      <c r="A11" s="132" t="s">
        <v>296</v>
      </c>
      <c r="B11" s="245">
        <v>13.08980531227</v>
      </c>
      <c r="C11" s="245">
        <v>363.31441858983999</v>
      </c>
      <c r="D11" s="44">
        <v>0.16727800000000001</v>
      </c>
    </row>
    <row r="12" spans="1:19" s="109" customFormat="1" x14ac:dyDescent="0.2">
      <c r="A12" s="132" t="s">
        <v>67</v>
      </c>
      <c r="B12" s="245">
        <v>23.026467908010002</v>
      </c>
      <c r="C12" s="245">
        <v>639.11170568595003</v>
      </c>
      <c r="D12" s="44">
        <v>0.29426200000000002</v>
      </c>
    </row>
    <row r="13" spans="1:19" x14ac:dyDescent="0.2">
      <c r="A13" s="220" t="s">
        <v>297</v>
      </c>
      <c r="B13" s="195">
        <v>0.57203705446999997</v>
      </c>
      <c r="C13" s="195">
        <v>15.87718876594</v>
      </c>
      <c r="D13" s="255">
        <v>7.3099999999999997E-3</v>
      </c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</row>
    <row r="14" spans="1:19" x14ac:dyDescent="0.2">
      <c r="B14" s="172"/>
      <c r="C14" s="172"/>
      <c r="D14" s="249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</row>
    <row r="15" spans="1:19" x14ac:dyDescent="0.2">
      <c r="B15" s="172"/>
      <c r="C15" s="172"/>
      <c r="D15" s="249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</row>
    <row r="16" spans="1:19" x14ac:dyDescent="0.2">
      <c r="B16" s="172"/>
      <c r="C16" s="172"/>
      <c r="D16" s="249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</row>
    <row r="17" spans="2:17" x14ac:dyDescent="0.2">
      <c r="B17" s="172"/>
      <c r="C17" s="172"/>
      <c r="D17" s="249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</row>
    <row r="18" spans="2:17" x14ac:dyDescent="0.2">
      <c r="B18" s="172"/>
      <c r="C18" s="172"/>
      <c r="D18" s="249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</row>
    <row r="19" spans="2:17" x14ac:dyDescent="0.2">
      <c r="B19" s="172"/>
      <c r="C19" s="172"/>
      <c r="D19" s="249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</row>
    <row r="20" spans="2:17" x14ac:dyDescent="0.2">
      <c r="B20" s="172"/>
      <c r="C20" s="172"/>
      <c r="D20" s="249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</row>
    <row r="21" spans="2:17" x14ac:dyDescent="0.2">
      <c r="B21" s="172"/>
      <c r="C21" s="172"/>
      <c r="D21" s="249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</row>
    <row r="22" spans="2:17" x14ac:dyDescent="0.2">
      <c r="B22" s="172"/>
      <c r="C22" s="172"/>
      <c r="D22" s="249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</row>
    <row r="23" spans="2:17" x14ac:dyDescent="0.2">
      <c r="B23" s="172"/>
      <c r="C23" s="172"/>
      <c r="D23" s="249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</row>
    <row r="24" spans="2:17" x14ac:dyDescent="0.2">
      <c r="B24" s="172"/>
      <c r="C24" s="172"/>
      <c r="D24" s="249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</row>
    <row r="25" spans="2:17" x14ac:dyDescent="0.2">
      <c r="B25" s="172"/>
      <c r="C25" s="172"/>
      <c r="D25" s="249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</row>
    <row r="26" spans="2:17" x14ac:dyDescent="0.2">
      <c r="B26" s="172"/>
      <c r="C26" s="172"/>
      <c r="D26" s="249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</row>
    <row r="27" spans="2:17" x14ac:dyDescent="0.2">
      <c r="B27" s="172"/>
      <c r="C27" s="172"/>
      <c r="D27" s="249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</row>
    <row r="28" spans="2:17" x14ac:dyDescent="0.2">
      <c r="B28" s="172"/>
      <c r="C28" s="172"/>
      <c r="D28" s="249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</row>
    <row r="29" spans="2:17" x14ac:dyDescent="0.2">
      <c r="B29" s="172"/>
      <c r="C29" s="172"/>
      <c r="D29" s="249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</row>
    <row r="30" spans="2:17" x14ac:dyDescent="0.2">
      <c r="B30" s="172"/>
      <c r="C30" s="172"/>
      <c r="D30" s="249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</row>
    <row r="31" spans="2:17" x14ac:dyDescent="0.2">
      <c r="B31" s="172"/>
      <c r="C31" s="172"/>
      <c r="D31" s="249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</row>
    <row r="32" spans="2:17" x14ac:dyDescent="0.2">
      <c r="B32" s="172"/>
      <c r="C32" s="172"/>
      <c r="D32" s="249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</row>
    <row r="33" spans="2:17" x14ac:dyDescent="0.2">
      <c r="B33" s="172"/>
      <c r="C33" s="172"/>
      <c r="D33" s="249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</row>
    <row r="34" spans="2:17" x14ac:dyDescent="0.2">
      <c r="B34" s="172"/>
      <c r="C34" s="172"/>
      <c r="D34" s="249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</row>
    <row r="35" spans="2:17" x14ac:dyDescent="0.2">
      <c r="B35" s="172"/>
      <c r="C35" s="172"/>
      <c r="D35" s="249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</row>
    <row r="36" spans="2:17" x14ac:dyDescent="0.2">
      <c r="B36" s="172"/>
      <c r="C36" s="172"/>
      <c r="D36" s="249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</row>
    <row r="37" spans="2:17" x14ac:dyDescent="0.2">
      <c r="B37" s="172"/>
      <c r="C37" s="172"/>
      <c r="D37" s="249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</row>
    <row r="38" spans="2:17" x14ac:dyDescent="0.2">
      <c r="B38" s="172"/>
      <c r="C38" s="172"/>
      <c r="D38" s="249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</row>
    <row r="39" spans="2:17" x14ac:dyDescent="0.2">
      <c r="B39" s="172"/>
      <c r="C39" s="172"/>
      <c r="D39" s="249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</row>
    <row r="40" spans="2:17" x14ac:dyDescent="0.2">
      <c r="B40" s="172"/>
      <c r="C40" s="172"/>
      <c r="D40" s="249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</row>
    <row r="41" spans="2:17" x14ac:dyDescent="0.2">
      <c r="B41" s="172"/>
      <c r="C41" s="172"/>
      <c r="D41" s="249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</row>
    <row r="42" spans="2:17" x14ac:dyDescent="0.2">
      <c r="B42" s="172"/>
      <c r="C42" s="172"/>
      <c r="D42" s="249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</row>
    <row r="43" spans="2:17" x14ac:dyDescent="0.2">
      <c r="B43" s="172"/>
      <c r="C43" s="172"/>
      <c r="D43" s="249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</row>
    <row r="44" spans="2:17" x14ac:dyDescent="0.2">
      <c r="B44" s="172"/>
      <c r="C44" s="172"/>
      <c r="D44" s="249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</row>
    <row r="45" spans="2:17" x14ac:dyDescent="0.2">
      <c r="B45" s="172"/>
      <c r="C45" s="172"/>
      <c r="D45" s="249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</row>
    <row r="46" spans="2:17" x14ac:dyDescent="0.2">
      <c r="B46" s="172"/>
      <c r="C46" s="172"/>
      <c r="D46" s="249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</row>
    <row r="47" spans="2:17" x14ac:dyDescent="0.2">
      <c r="B47" s="172"/>
      <c r="C47" s="172"/>
      <c r="D47" s="249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</row>
    <row r="48" spans="2:17" x14ac:dyDescent="0.2">
      <c r="B48" s="172"/>
      <c r="C48" s="172"/>
      <c r="D48" s="249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</row>
    <row r="49" spans="2:17" x14ac:dyDescent="0.2">
      <c r="B49" s="172"/>
      <c r="C49" s="172"/>
      <c r="D49" s="249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</row>
    <row r="50" spans="2:17" x14ac:dyDescent="0.2">
      <c r="B50" s="172"/>
      <c r="C50" s="172"/>
      <c r="D50" s="249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</row>
    <row r="51" spans="2:17" x14ac:dyDescent="0.2">
      <c r="B51" s="172"/>
      <c r="C51" s="172"/>
      <c r="D51" s="249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</row>
    <row r="52" spans="2:17" x14ac:dyDescent="0.2">
      <c r="B52" s="172"/>
      <c r="C52" s="172"/>
      <c r="D52" s="249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</row>
    <row r="53" spans="2:17" x14ac:dyDescent="0.2">
      <c r="B53" s="172"/>
      <c r="C53" s="172"/>
      <c r="D53" s="249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</row>
    <row r="54" spans="2:17" x14ac:dyDescent="0.2">
      <c r="B54" s="172"/>
      <c r="C54" s="172"/>
      <c r="D54" s="249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</row>
    <row r="55" spans="2:17" x14ac:dyDescent="0.2">
      <c r="B55" s="172"/>
      <c r="C55" s="172"/>
      <c r="D55" s="249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</row>
    <row r="56" spans="2:17" x14ac:dyDescent="0.2">
      <c r="B56" s="172"/>
      <c r="C56" s="172"/>
      <c r="D56" s="249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</row>
    <row r="57" spans="2:17" x14ac:dyDescent="0.2">
      <c r="B57" s="172"/>
      <c r="C57" s="172"/>
      <c r="D57" s="249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</row>
    <row r="58" spans="2:17" x14ac:dyDescent="0.2">
      <c r="B58" s="172"/>
      <c r="C58" s="172"/>
      <c r="D58" s="249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</row>
    <row r="59" spans="2:17" x14ac:dyDescent="0.2">
      <c r="B59" s="172"/>
      <c r="C59" s="172"/>
      <c r="D59" s="249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</row>
    <row r="60" spans="2:17" x14ac:dyDescent="0.2">
      <c r="B60" s="172"/>
      <c r="C60" s="172"/>
      <c r="D60" s="249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</row>
    <row r="61" spans="2:17" x14ac:dyDescent="0.2">
      <c r="B61" s="172"/>
      <c r="C61" s="172"/>
      <c r="D61" s="249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</row>
    <row r="62" spans="2:17" x14ac:dyDescent="0.2">
      <c r="B62" s="172"/>
      <c r="C62" s="172"/>
      <c r="D62" s="249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</row>
    <row r="63" spans="2:17" x14ac:dyDescent="0.2">
      <c r="B63" s="172"/>
      <c r="C63" s="172"/>
      <c r="D63" s="249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</row>
    <row r="64" spans="2:17" x14ac:dyDescent="0.2">
      <c r="B64" s="172"/>
      <c r="C64" s="172"/>
      <c r="D64" s="249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</row>
    <row r="65" spans="2:17" x14ac:dyDescent="0.2">
      <c r="B65" s="172"/>
      <c r="C65" s="172"/>
      <c r="D65" s="249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</row>
    <row r="66" spans="2:17" x14ac:dyDescent="0.2">
      <c r="B66" s="172"/>
      <c r="C66" s="172"/>
      <c r="D66" s="249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</row>
    <row r="67" spans="2:17" x14ac:dyDescent="0.2">
      <c r="B67" s="172"/>
      <c r="C67" s="172"/>
      <c r="D67" s="249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</row>
    <row r="68" spans="2:17" x14ac:dyDescent="0.2">
      <c r="B68" s="172"/>
      <c r="C68" s="172"/>
      <c r="D68" s="249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</row>
    <row r="69" spans="2:17" x14ac:dyDescent="0.2">
      <c r="B69" s="172"/>
      <c r="C69" s="172"/>
      <c r="D69" s="249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</row>
    <row r="70" spans="2:17" x14ac:dyDescent="0.2">
      <c r="B70" s="172"/>
      <c r="C70" s="172"/>
      <c r="D70" s="249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</row>
    <row r="71" spans="2:17" x14ac:dyDescent="0.2">
      <c r="B71" s="172"/>
      <c r="C71" s="172"/>
      <c r="D71" s="249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</row>
    <row r="72" spans="2:17" x14ac:dyDescent="0.2">
      <c r="B72" s="172"/>
      <c r="C72" s="172"/>
      <c r="D72" s="249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</row>
    <row r="73" spans="2:17" x14ac:dyDescent="0.2">
      <c r="B73" s="172"/>
      <c r="C73" s="172"/>
      <c r="D73" s="249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</row>
    <row r="74" spans="2:17" x14ac:dyDescent="0.2">
      <c r="B74" s="172"/>
      <c r="C74" s="172"/>
      <c r="D74" s="249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</row>
    <row r="75" spans="2:17" x14ac:dyDescent="0.2">
      <c r="B75" s="172"/>
      <c r="C75" s="172"/>
      <c r="D75" s="249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</row>
    <row r="76" spans="2:17" x14ac:dyDescent="0.2">
      <c r="B76" s="172"/>
      <c r="C76" s="172"/>
      <c r="D76" s="249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</row>
    <row r="77" spans="2:17" x14ac:dyDescent="0.2">
      <c r="B77" s="172"/>
      <c r="C77" s="172"/>
      <c r="D77" s="249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</row>
    <row r="78" spans="2:17" x14ac:dyDescent="0.2">
      <c r="B78" s="172"/>
      <c r="C78" s="172"/>
      <c r="D78" s="249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</row>
    <row r="79" spans="2:17" x14ac:dyDescent="0.2">
      <c r="B79" s="172"/>
      <c r="C79" s="172"/>
      <c r="D79" s="249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</row>
    <row r="80" spans="2:17" x14ac:dyDescent="0.2">
      <c r="B80" s="172"/>
      <c r="C80" s="172"/>
      <c r="D80" s="249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</row>
    <row r="81" spans="2:17" x14ac:dyDescent="0.2">
      <c r="B81" s="172"/>
      <c r="C81" s="172"/>
      <c r="D81" s="249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</row>
    <row r="82" spans="2:17" x14ac:dyDescent="0.2">
      <c r="B82" s="172"/>
      <c r="C82" s="172"/>
      <c r="D82" s="249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</row>
    <row r="83" spans="2:17" x14ac:dyDescent="0.2">
      <c r="B83" s="172"/>
      <c r="C83" s="172"/>
      <c r="D83" s="249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</row>
    <row r="84" spans="2:17" x14ac:dyDescent="0.2">
      <c r="B84" s="172"/>
      <c r="C84" s="172"/>
      <c r="D84" s="249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</row>
    <row r="85" spans="2:17" x14ac:dyDescent="0.2">
      <c r="B85" s="172"/>
      <c r="C85" s="172"/>
      <c r="D85" s="249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</row>
    <row r="86" spans="2:17" x14ac:dyDescent="0.2">
      <c r="B86" s="172"/>
      <c r="C86" s="172"/>
      <c r="D86" s="249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</row>
    <row r="87" spans="2:17" x14ac:dyDescent="0.2">
      <c r="B87" s="172"/>
      <c r="C87" s="172"/>
      <c r="D87" s="249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</row>
    <row r="88" spans="2:17" x14ac:dyDescent="0.2">
      <c r="B88" s="172"/>
      <c r="C88" s="172"/>
      <c r="D88" s="249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</row>
    <row r="89" spans="2:17" x14ac:dyDescent="0.2">
      <c r="B89" s="172"/>
      <c r="C89" s="172"/>
      <c r="D89" s="249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</row>
    <row r="90" spans="2:17" x14ac:dyDescent="0.2">
      <c r="B90" s="172"/>
      <c r="C90" s="172"/>
      <c r="D90" s="249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</row>
    <row r="91" spans="2:17" x14ac:dyDescent="0.2">
      <c r="B91" s="172"/>
      <c r="C91" s="172"/>
      <c r="D91" s="249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</row>
    <row r="92" spans="2:17" x14ac:dyDescent="0.2">
      <c r="B92" s="172"/>
      <c r="C92" s="172"/>
      <c r="D92" s="249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</row>
    <row r="93" spans="2:17" x14ac:dyDescent="0.2">
      <c r="B93" s="172"/>
      <c r="C93" s="172"/>
      <c r="D93" s="249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</row>
    <row r="94" spans="2:17" x14ac:dyDescent="0.2">
      <c r="B94" s="172"/>
      <c r="C94" s="172"/>
      <c r="D94" s="249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</row>
    <row r="95" spans="2:17" x14ac:dyDescent="0.2">
      <c r="B95" s="172"/>
      <c r="C95" s="172"/>
      <c r="D95" s="249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</row>
    <row r="96" spans="2:17" x14ac:dyDescent="0.2">
      <c r="B96" s="172"/>
      <c r="C96" s="172"/>
      <c r="D96" s="249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</row>
    <row r="97" spans="2:17" x14ac:dyDescent="0.2">
      <c r="B97" s="172"/>
      <c r="C97" s="172"/>
      <c r="D97" s="249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</row>
    <row r="98" spans="2:17" x14ac:dyDescent="0.2">
      <c r="B98" s="172"/>
      <c r="C98" s="172"/>
      <c r="D98" s="249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</row>
    <row r="99" spans="2:17" x14ac:dyDescent="0.2">
      <c r="B99" s="172"/>
      <c r="C99" s="172"/>
      <c r="D99" s="249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</row>
    <row r="100" spans="2:17" x14ac:dyDescent="0.2">
      <c r="B100" s="172"/>
      <c r="C100" s="172"/>
      <c r="D100" s="249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</row>
    <row r="101" spans="2:17" x14ac:dyDescent="0.2">
      <c r="B101" s="172"/>
      <c r="C101" s="172"/>
      <c r="D101" s="249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</row>
    <row r="102" spans="2:17" x14ac:dyDescent="0.2">
      <c r="B102" s="172"/>
      <c r="C102" s="172"/>
      <c r="D102" s="249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</row>
    <row r="103" spans="2:17" x14ac:dyDescent="0.2">
      <c r="B103" s="172"/>
      <c r="C103" s="172"/>
      <c r="D103" s="249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</row>
    <row r="104" spans="2:17" x14ac:dyDescent="0.2">
      <c r="B104" s="172"/>
      <c r="C104" s="172"/>
      <c r="D104" s="249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</row>
    <row r="105" spans="2:17" x14ac:dyDescent="0.2">
      <c r="B105" s="172"/>
      <c r="C105" s="172"/>
      <c r="D105" s="249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</row>
    <row r="106" spans="2:17" x14ac:dyDescent="0.2">
      <c r="B106" s="172"/>
      <c r="C106" s="172"/>
      <c r="D106" s="249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</row>
    <row r="107" spans="2:17" x14ac:dyDescent="0.2">
      <c r="B107" s="172"/>
      <c r="C107" s="172"/>
      <c r="D107" s="249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</row>
    <row r="108" spans="2:17" x14ac:dyDescent="0.2">
      <c r="B108" s="172"/>
      <c r="C108" s="172"/>
      <c r="D108" s="249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</row>
    <row r="109" spans="2:17" x14ac:dyDescent="0.2">
      <c r="B109" s="172"/>
      <c r="C109" s="172"/>
      <c r="D109" s="249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</row>
    <row r="110" spans="2:17" x14ac:dyDescent="0.2">
      <c r="B110" s="172"/>
      <c r="C110" s="172"/>
      <c r="D110" s="249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</row>
    <row r="111" spans="2:17" x14ac:dyDescent="0.2">
      <c r="B111" s="172"/>
      <c r="C111" s="172"/>
      <c r="D111" s="249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</row>
    <row r="112" spans="2:17" x14ac:dyDescent="0.2">
      <c r="B112" s="172"/>
      <c r="C112" s="172"/>
      <c r="D112" s="249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</row>
    <row r="113" spans="2:17" x14ac:dyDescent="0.2">
      <c r="B113" s="172"/>
      <c r="C113" s="172"/>
      <c r="D113" s="249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</row>
    <row r="114" spans="2:17" x14ac:dyDescent="0.2">
      <c r="B114" s="172"/>
      <c r="C114" s="172"/>
      <c r="D114" s="249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</row>
    <row r="115" spans="2:17" x14ac:dyDescent="0.2">
      <c r="B115" s="172"/>
      <c r="C115" s="172"/>
      <c r="D115" s="249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</row>
    <row r="116" spans="2:17" x14ac:dyDescent="0.2">
      <c r="B116" s="172"/>
      <c r="C116" s="172"/>
      <c r="D116" s="249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</row>
    <row r="117" spans="2:17" x14ac:dyDescent="0.2">
      <c r="B117" s="172"/>
      <c r="C117" s="172"/>
      <c r="D117" s="249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</row>
    <row r="118" spans="2:17" x14ac:dyDescent="0.2">
      <c r="B118" s="172"/>
      <c r="C118" s="172"/>
      <c r="D118" s="249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</row>
    <row r="119" spans="2:17" x14ac:dyDescent="0.2">
      <c r="B119" s="172"/>
      <c r="C119" s="172"/>
      <c r="D119" s="249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</row>
    <row r="120" spans="2:17" x14ac:dyDescent="0.2">
      <c r="B120" s="172"/>
      <c r="C120" s="172"/>
      <c r="D120" s="249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</row>
    <row r="121" spans="2:17" x14ac:dyDescent="0.2">
      <c r="B121" s="172"/>
      <c r="C121" s="172"/>
      <c r="D121" s="249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</row>
    <row r="122" spans="2:17" x14ac:dyDescent="0.2">
      <c r="B122" s="172"/>
      <c r="C122" s="172"/>
      <c r="D122" s="249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</row>
    <row r="123" spans="2:17" x14ac:dyDescent="0.2">
      <c r="B123" s="172"/>
      <c r="C123" s="172"/>
      <c r="D123" s="249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</row>
    <row r="124" spans="2:17" x14ac:dyDescent="0.2">
      <c r="B124" s="172"/>
      <c r="C124" s="172"/>
      <c r="D124" s="249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</row>
    <row r="125" spans="2:17" x14ac:dyDescent="0.2">
      <c r="B125" s="172"/>
      <c r="C125" s="172"/>
      <c r="D125" s="249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</row>
    <row r="126" spans="2:17" x14ac:dyDescent="0.2">
      <c r="B126" s="172"/>
      <c r="C126" s="172"/>
      <c r="D126" s="249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</row>
    <row r="127" spans="2:17" x14ac:dyDescent="0.2">
      <c r="B127" s="172"/>
      <c r="C127" s="172"/>
      <c r="D127" s="249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</row>
    <row r="128" spans="2:17" x14ac:dyDescent="0.2">
      <c r="B128" s="172"/>
      <c r="C128" s="172"/>
      <c r="D128" s="249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</row>
    <row r="129" spans="2:17" x14ac:dyDescent="0.2">
      <c r="B129" s="172"/>
      <c r="C129" s="172"/>
      <c r="D129" s="249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</row>
    <row r="130" spans="2:17" x14ac:dyDescent="0.2">
      <c r="B130" s="172"/>
      <c r="C130" s="172"/>
      <c r="D130" s="249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</row>
    <row r="131" spans="2:17" x14ac:dyDescent="0.2">
      <c r="B131" s="172"/>
      <c r="C131" s="172"/>
      <c r="D131" s="249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</row>
    <row r="132" spans="2:17" x14ac:dyDescent="0.2">
      <c r="B132" s="172"/>
      <c r="C132" s="172"/>
      <c r="D132" s="249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</row>
    <row r="133" spans="2:17" x14ac:dyDescent="0.2">
      <c r="B133" s="172"/>
      <c r="C133" s="172"/>
      <c r="D133" s="249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</row>
    <row r="134" spans="2:17" x14ac:dyDescent="0.2">
      <c r="B134" s="172"/>
      <c r="C134" s="172"/>
      <c r="D134" s="249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</row>
    <row r="135" spans="2:17" x14ac:dyDescent="0.2">
      <c r="B135" s="172"/>
      <c r="C135" s="172"/>
      <c r="D135" s="249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</row>
    <row r="136" spans="2:17" x14ac:dyDescent="0.2">
      <c r="B136" s="172"/>
      <c r="C136" s="172"/>
      <c r="D136" s="249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</row>
    <row r="137" spans="2:17" x14ac:dyDescent="0.2">
      <c r="B137" s="172"/>
      <c r="C137" s="172"/>
      <c r="D137" s="249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</row>
    <row r="138" spans="2:17" x14ac:dyDescent="0.2">
      <c r="B138" s="172"/>
      <c r="C138" s="172"/>
      <c r="D138" s="249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</row>
    <row r="139" spans="2:17" x14ac:dyDescent="0.2">
      <c r="B139" s="172"/>
      <c r="C139" s="172"/>
      <c r="D139" s="249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</row>
    <row r="140" spans="2:17" x14ac:dyDescent="0.2">
      <c r="B140" s="172"/>
      <c r="C140" s="172"/>
      <c r="D140" s="249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</row>
    <row r="141" spans="2:17" x14ac:dyDescent="0.2">
      <c r="B141" s="172"/>
      <c r="C141" s="172"/>
      <c r="D141" s="249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</row>
    <row r="142" spans="2:17" x14ac:dyDescent="0.2">
      <c r="B142" s="172"/>
      <c r="C142" s="172"/>
      <c r="D142" s="249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1"/>
      <c r="P142" s="81"/>
      <c r="Q142" s="81"/>
    </row>
    <row r="143" spans="2:17" x14ac:dyDescent="0.2">
      <c r="B143" s="172"/>
      <c r="C143" s="172"/>
      <c r="D143" s="249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1"/>
      <c r="P143" s="81"/>
      <c r="Q143" s="81"/>
    </row>
    <row r="144" spans="2:17" x14ac:dyDescent="0.2">
      <c r="B144" s="172"/>
      <c r="C144" s="172"/>
      <c r="D144" s="249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1"/>
      <c r="P144" s="81"/>
      <c r="Q144" s="81"/>
    </row>
    <row r="145" spans="2:17" x14ac:dyDescent="0.2">
      <c r="B145" s="172"/>
      <c r="C145" s="172"/>
      <c r="D145" s="249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1"/>
      <c r="P145" s="81"/>
      <c r="Q145" s="81"/>
    </row>
    <row r="146" spans="2:17" x14ac:dyDescent="0.2">
      <c r="B146" s="172"/>
      <c r="C146" s="172"/>
      <c r="D146" s="249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81"/>
      <c r="Q146" s="81"/>
    </row>
    <row r="147" spans="2:17" x14ac:dyDescent="0.2">
      <c r="B147" s="172"/>
      <c r="C147" s="172"/>
      <c r="D147" s="249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/>
    </row>
    <row r="148" spans="2:17" x14ac:dyDescent="0.2">
      <c r="B148" s="172"/>
      <c r="C148" s="172"/>
      <c r="D148" s="249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  <c r="Q148" s="81"/>
    </row>
    <row r="149" spans="2:17" x14ac:dyDescent="0.2">
      <c r="B149" s="172"/>
      <c r="C149" s="172"/>
      <c r="D149" s="249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1"/>
      <c r="P149" s="81"/>
      <c r="Q149" s="81"/>
    </row>
    <row r="150" spans="2:17" x14ac:dyDescent="0.2">
      <c r="B150" s="172"/>
      <c r="C150" s="172"/>
      <c r="D150" s="249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1"/>
      <c r="P150" s="81"/>
      <c r="Q150" s="81"/>
    </row>
    <row r="151" spans="2:17" x14ac:dyDescent="0.2">
      <c r="B151" s="172"/>
      <c r="C151" s="172"/>
      <c r="D151" s="249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81"/>
      <c r="Q151" s="81"/>
    </row>
    <row r="152" spans="2:17" x14ac:dyDescent="0.2">
      <c r="B152" s="172"/>
      <c r="C152" s="172"/>
      <c r="D152" s="249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  <c r="Q152" s="81"/>
    </row>
    <row r="153" spans="2:17" x14ac:dyDescent="0.2">
      <c r="B153" s="172"/>
      <c r="C153" s="172"/>
      <c r="D153" s="249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81"/>
    </row>
    <row r="154" spans="2:17" x14ac:dyDescent="0.2">
      <c r="B154" s="172"/>
      <c r="C154" s="172"/>
      <c r="D154" s="249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1"/>
      <c r="P154" s="81"/>
      <c r="Q154" s="81"/>
    </row>
    <row r="155" spans="2:17" x14ac:dyDescent="0.2">
      <c r="B155" s="172"/>
      <c r="C155" s="172"/>
      <c r="D155" s="249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81"/>
      <c r="Q155" s="81"/>
    </row>
    <row r="156" spans="2:17" x14ac:dyDescent="0.2">
      <c r="B156" s="172"/>
      <c r="C156" s="172"/>
      <c r="D156" s="249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81"/>
      <c r="Q156" s="81"/>
    </row>
    <row r="157" spans="2:17" x14ac:dyDescent="0.2">
      <c r="B157" s="172"/>
      <c r="C157" s="172"/>
      <c r="D157" s="249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81"/>
      <c r="Q157" s="81"/>
    </row>
    <row r="158" spans="2:17" x14ac:dyDescent="0.2">
      <c r="B158" s="172"/>
      <c r="C158" s="172"/>
      <c r="D158" s="249"/>
      <c r="E158" s="81"/>
      <c r="F158" s="81"/>
      <c r="G158" s="81"/>
      <c r="H158" s="81"/>
      <c r="I158" s="81"/>
      <c r="J158" s="81"/>
      <c r="K158" s="81"/>
      <c r="L158" s="81"/>
      <c r="M158" s="81"/>
      <c r="N158" s="81"/>
      <c r="O158" s="81"/>
      <c r="P158" s="81"/>
      <c r="Q158" s="81"/>
    </row>
    <row r="159" spans="2:17" x14ac:dyDescent="0.2">
      <c r="B159" s="172"/>
      <c r="C159" s="172"/>
      <c r="D159" s="249"/>
      <c r="E159" s="81"/>
      <c r="F159" s="81"/>
      <c r="G159" s="81"/>
      <c r="H159" s="81"/>
      <c r="I159" s="81"/>
      <c r="J159" s="81"/>
      <c r="K159" s="81"/>
      <c r="L159" s="81"/>
      <c r="M159" s="81"/>
      <c r="N159" s="81"/>
      <c r="O159" s="81"/>
      <c r="P159" s="81"/>
      <c r="Q159" s="81"/>
    </row>
    <row r="160" spans="2:17" x14ac:dyDescent="0.2">
      <c r="B160" s="172"/>
      <c r="C160" s="172"/>
      <c r="D160" s="249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  <c r="Q160" s="81"/>
    </row>
    <row r="161" spans="2:17" x14ac:dyDescent="0.2">
      <c r="B161" s="172"/>
      <c r="C161" s="172"/>
      <c r="D161" s="249"/>
      <c r="E161" s="81"/>
      <c r="F161" s="81"/>
      <c r="G161" s="81"/>
      <c r="H161" s="81"/>
      <c r="I161" s="81"/>
      <c r="J161" s="81"/>
      <c r="K161" s="81"/>
      <c r="L161" s="81"/>
      <c r="M161" s="81"/>
      <c r="N161" s="81"/>
      <c r="O161" s="81"/>
      <c r="P161" s="81"/>
      <c r="Q161" s="81"/>
    </row>
    <row r="162" spans="2:17" x14ac:dyDescent="0.2">
      <c r="B162" s="172"/>
      <c r="C162" s="172"/>
      <c r="D162" s="249"/>
      <c r="E162" s="81"/>
      <c r="F162" s="81"/>
      <c r="G162" s="81"/>
      <c r="H162" s="81"/>
      <c r="I162" s="81"/>
      <c r="J162" s="81"/>
      <c r="K162" s="81"/>
      <c r="L162" s="81"/>
      <c r="M162" s="81"/>
      <c r="N162" s="81"/>
      <c r="O162" s="81"/>
      <c r="P162" s="81"/>
      <c r="Q162" s="81"/>
    </row>
    <row r="163" spans="2:17" x14ac:dyDescent="0.2">
      <c r="B163" s="172"/>
      <c r="C163" s="172"/>
      <c r="D163" s="249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81"/>
      <c r="Q163" s="81"/>
    </row>
    <row r="164" spans="2:17" x14ac:dyDescent="0.2">
      <c r="B164" s="172"/>
      <c r="C164" s="172"/>
      <c r="D164" s="249"/>
      <c r="E164" s="81"/>
      <c r="F164" s="81"/>
      <c r="G164" s="81"/>
      <c r="H164" s="81"/>
      <c r="I164" s="81"/>
      <c r="J164" s="81"/>
      <c r="K164" s="81"/>
      <c r="L164" s="81"/>
      <c r="M164" s="81"/>
      <c r="N164" s="81"/>
      <c r="O164" s="81"/>
      <c r="P164" s="81"/>
      <c r="Q164" s="81"/>
    </row>
    <row r="165" spans="2:17" x14ac:dyDescent="0.2">
      <c r="B165" s="172"/>
      <c r="C165" s="172"/>
      <c r="D165" s="249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  <c r="Q165" s="81"/>
    </row>
    <row r="166" spans="2:17" x14ac:dyDescent="0.2">
      <c r="B166" s="172"/>
      <c r="C166" s="172"/>
      <c r="D166" s="249"/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81"/>
      <c r="Q166" s="81"/>
    </row>
    <row r="167" spans="2:17" x14ac:dyDescent="0.2">
      <c r="B167" s="172"/>
      <c r="C167" s="172"/>
      <c r="D167" s="249"/>
      <c r="E167" s="81"/>
      <c r="F167" s="81"/>
      <c r="G167" s="81"/>
      <c r="H167" s="81"/>
      <c r="I167" s="81"/>
      <c r="J167" s="81"/>
      <c r="K167" s="81"/>
      <c r="L167" s="81"/>
      <c r="M167" s="81"/>
      <c r="N167" s="81"/>
      <c r="O167" s="81"/>
      <c r="P167" s="81"/>
      <c r="Q167" s="81"/>
    </row>
    <row r="168" spans="2:17" x14ac:dyDescent="0.2">
      <c r="B168" s="172"/>
      <c r="C168" s="172"/>
      <c r="D168" s="249"/>
      <c r="E168" s="81"/>
      <c r="F168" s="81"/>
      <c r="G168" s="81"/>
      <c r="H168" s="81"/>
      <c r="I168" s="81"/>
      <c r="J168" s="81"/>
      <c r="K168" s="81"/>
      <c r="L168" s="81"/>
      <c r="M168" s="81"/>
      <c r="N168" s="81"/>
      <c r="O168" s="81"/>
      <c r="P168" s="81"/>
      <c r="Q168" s="81"/>
    </row>
    <row r="169" spans="2:17" x14ac:dyDescent="0.2">
      <c r="B169" s="172"/>
      <c r="C169" s="172"/>
      <c r="D169" s="249"/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81"/>
      <c r="Q169" s="81"/>
    </row>
    <row r="170" spans="2:17" x14ac:dyDescent="0.2">
      <c r="B170" s="172"/>
      <c r="C170" s="172"/>
      <c r="D170" s="249"/>
      <c r="E170" s="81"/>
      <c r="F170" s="81"/>
      <c r="G170" s="81"/>
      <c r="H170" s="81"/>
      <c r="I170" s="81"/>
      <c r="J170" s="81"/>
      <c r="K170" s="81"/>
      <c r="L170" s="81"/>
      <c r="M170" s="81"/>
      <c r="N170" s="81"/>
      <c r="O170" s="81"/>
      <c r="P170" s="81"/>
      <c r="Q170" s="81"/>
    </row>
    <row r="171" spans="2:17" x14ac:dyDescent="0.2">
      <c r="B171" s="172"/>
      <c r="C171" s="172"/>
      <c r="D171" s="249"/>
      <c r="E171" s="81"/>
      <c r="F171" s="81"/>
      <c r="G171" s="81"/>
      <c r="H171" s="81"/>
      <c r="I171" s="81"/>
      <c r="J171" s="81"/>
      <c r="K171" s="81"/>
      <c r="L171" s="81"/>
      <c r="M171" s="81"/>
      <c r="N171" s="81"/>
      <c r="O171" s="81"/>
      <c r="P171" s="81"/>
      <c r="Q171" s="81"/>
    </row>
    <row r="172" spans="2:17" x14ac:dyDescent="0.2">
      <c r="B172" s="172"/>
      <c r="C172" s="172"/>
      <c r="D172" s="249"/>
      <c r="E172" s="81"/>
      <c r="F172" s="81"/>
      <c r="G172" s="81"/>
      <c r="H172" s="81"/>
      <c r="I172" s="81"/>
      <c r="J172" s="81"/>
      <c r="K172" s="81"/>
      <c r="L172" s="81"/>
      <c r="M172" s="81"/>
      <c r="N172" s="81"/>
      <c r="O172" s="81"/>
      <c r="P172" s="81"/>
      <c r="Q172" s="81"/>
    </row>
    <row r="173" spans="2:17" x14ac:dyDescent="0.2">
      <c r="B173" s="172"/>
      <c r="C173" s="172"/>
      <c r="D173" s="249"/>
      <c r="E173" s="81"/>
      <c r="F173" s="81"/>
      <c r="G173" s="81"/>
      <c r="H173" s="81"/>
      <c r="I173" s="81"/>
      <c r="J173" s="81"/>
      <c r="K173" s="81"/>
      <c r="L173" s="81"/>
      <c r="M173" s="81"/>
      <c r="N173" s="81"/>
      <c r="O173" s="81"/>
      <c r="P173" s="81"/>
      <c r="Q173" s="81"/>
    </row>
    <row r="174" spans="2:17" x14ac:dyDescent="0.2">
      <c r="B174" s="172"/>
      <c r="C174" s="172"/>
      <c r="D174" s="249"/>
      <c r="E174" s="81"/>
      <c r="F174" s="81"/>
      <c r="G174" s="81"/>
      <c r="H174" s="81"/>
      <c r="I174" s="81"/>
      <c r="J174" s="81"/>
      <c r="K174" s="81"/>
      <c r="L174" s="81"/>
      <c r="M174" s="81"/>
      <c r="N174" s="81"/>
      <c r="O174" s="81"/>
      <c r="P174" s="81"/>
      <c r="Q174" s="81"/>
    </row>
    <row r="175" spans="2:17" x14ac:dyDescent="0.2">
      <c r="B175" s="172"/>
      <c r="C175" s="172"/>
      <c r="D175" s="249"/>
      <c r="E175" s="81"/>
      <c r="F175" s="81"/>
      <c r="G175" s="81"/>
      <c r="H175" s="81"/>
      <c r="I175" s="81"/>
      <c r="J175" s="81"/>
      <c r="K175" s="81"/>
      <c r="L175" s="81"/>
      <c r="M175" s="81"/>
      <c r="N175" s="81"/>
      <c r="O175" s="81"/>
      <c r="P175" s="81"/>
      <c r="Q175" s="81"/>
    </row>
    <row r="176" spans="2:17" x14ac:dyDescent="0.2">
      <c r="B176" s="172"/>
      <c r="C176" s="172"/>
      <c r="D176" s="249"/>
      <c r="E176" s="81"/>
      <c r="F176" s="81"/>
      <c r="G176" s="81"/>
      <c r="H176" s="81"/>
      <c r="I176" s="81"/>
      <c r="J176" s="81"/>
      <c r="K176" s="81"/>
      <c r="L176" s="81"/>
      <c r="M176" s="81"/>
      <c r="N176" s="81"/>
      <c r="O176" s="81"/>
      <c r="P176" s="81"/>
      <c r="Q176" s="81"/>
    </row>
    <row r="177" spans="2:17" x14ac:dyDescent="0.2">
      <c r="B177" s="172"/>
      <c r="C177" s="172"/>
      <c r="D177" s="249"/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81"/>
      <c r="Q177" s="81"/>
    </row>
    <row r="178" spans="2:17" x14ac:dyDescent="0.2">
      <c r="B178" s="172"/>
      <c r="C178" s="172"/>
      <c r="D178" s="249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81"/>
      <c r="Q178" s="81"/>
    </row>
    <row r="179" spans="2:17" x14ac:dyDescent="0.2">
      <c r="B179" s="172"/>
      <c r="C179" s="172"/>
      <c r="D179" s="249"/>
      <c r="E179" s="81"/>
      <c r="F179" s="81"/>
      <c r="G179" s="81"/>
      <c r="H179" s="81"/>
      <c r="I179" s="81"/>
      <c r="J179" s="81"/>
      <c r="K179" s="81"/>
      <c r="L179" s="81"/>
      <c r="M179" s="81"/>
      <c r="N179" s="81"/>
      <c r="O179" s="81"/>
      <c r="P179" s="81"/>
      <c r="Q179" s="81"/>
    </row>
    <row r="180" spans="2:17" x14ac:dyDescent="0.2">
      <c r="B180" s="172"/>
      <c r="C180" s="172"/>
      <c r="D180" s="249"/>
      <c r="E180" s="81"/>
      <c r="F180" s="81"/>
      <c r="G180" s="81"/>
      <c r="H180" s="81"/>
      <c r="I180" s="81"/>
      <c r="J180" s="81"/>
      <c r="K180" s="81"/>
      <c r="L180" s="81"/>
      <c r="M180" s="81"/>
      <c r="N180" s="81"/>
      <c r="O180" s="81"/>
      <c r="P180" s="81"/>
      <c r="Q180" s="81"/>
    </row>
    <row r="181" spans="2:17" x14ac:dyDescent="0.2">
      <c r="B181" s="172"/>
      <c r="C181" s="172"/>
      <c r="D181" s="249"/>
      <c r="E181" s="81"/>
      <c r="F181" s="81"/>
      <c r="G181" s="81"/>
      <c r="H181" s="81"/>
      <c r="I181" s="81"/>
      <c r="J181" s="81"/>
      <c r="K181" s="81"/>
      <c r="L181" s="81"/>
      <c r="M181" s="81"/>
      <c r="N181" s="81"/>
      <c r="O181" s="81"/>
      <c r="P181" s="81"/>
      <c r="Q181" s="81"/>
    </row>
    <row r="182" spans="2:17" x14ac:dyDescent="0.2">
      <c r="B182" s="172"/>
      <c r="C182" s="172"/>
      <c r="D182" s="249"/>
      <c r="E182" s="81"/>
      <c r="F182" s="81"/>
      <c r="G182" s="81"/>
      <c r="H182" s="81"/>
      <c r="I182" s="81"/>
      <c r="J182" s="81"/>
      <c r="K182" s="81"/>
      <c r="L182" s="81"/>
      <c r="M182" s="81"/>
      <c r="N182" s="81"/>
      <c r="O182" s="81"/>
      <c r="P182" s="81"/>
      <c r="Q182" s="81"/>
    </row>
    <row r="183" spans="2:17" x14ac:dyDescent="0.2">
      <c r="B183" s="172"/>
      <c r="C183" s="172"/>
      <c r="D183" s="249"/>
      <c r="E183" s="81"/>
      <c r="F183" s="81"/>
      <c r="G183" s="81"/>
      <c r="H183" s="81"/>
      <c r="I183" s="81"/>
      <c r="J183" s="81"/>
      <c r="K183" s="81"/>
      <c r="L183" s="81"/>
      <c r="M183" s="81"/>
      <c r="N183" s="81"/>
      <c r="O183" s="81"/>
      <c r="P183" s="81"/>
      <c r="Q183" s="81"/>
    </row>
    <row r="184" spans="2:17" x14ac:dyDescent="0.2">
      <c r="B184" s="172"/>
      <c r="C184" s="172"/>
      <c r="D184" s="249"/>
      <c r="E184" s="81"/>
      <c r="F184" s="81"/>
      <c r="G184" s="81"/>
      <c r="H184" s="81"/>
      <c r="I184" s="81"/>
      <c r="J184" s="81"/>
      <c r="K184" s="81"/>
      <c r="L184" s="81"/>
      <c r="M184" s="81"/>
      <c r="N184" s="81"/>
      <c r="O184" s="81"/>
      <c r="P184" s="81"/>
      <c r="Q184" s="81"/>
    </row>
    <row r="185" spans="2:17" x14ac:dyDescent="0.2">
      <c r="B185" s="172"/>
      <c r="C185" s="172"/>
      <c r="D185" s="249"/>
      <c r="E185" s="81"/>
      <c r="F185" s="81"/>
      <c r="G185" s="81"/>
      <c r="H185" s="81"/>
      <c r="I185" s="81"/>
      <c r="J185" s="81"/>
      <c r="K185" s="81"/>
      <c r="L185" s="81"/>
      <c r="M185" s="81"/>
      <c r="N185" s="81"/>
      <c r="O185" s="81"/>
      <c r="P185" s="81"/>
      <c r="Q185" s="81"/>
    </row>
    <row r="186" spans="2:17" x14ac:dyDescent="0.2">
      <c r="B186" s="172"/>
      <c r="C186" s="172"/>
      <c r="D186" s="249"/>
      <c r="E186" s="81"/>
      <c r="F186" s="81"/>
      <c r="G186" s="81"/>
      <c r="H186" s="81"/>
      <c r="I186" s="81"/>
      <c r="J186" s="81"/>
      <c r="K186" s="81"/>
      <c r="L186" s="81"/>
      <c r="M186" s="81"/>
      <c r="N186" s="81"/>
      <c r="O186" s="81"/>
      <c r="P186" s="81"/>
      <c r="Q186" s="81"/>
    </row>
    <row r="187" spans="2:17" x14ac:dyDescent="0.2">
      <c r="B187" s="172"/>
      <c r="C187" s="172"/>
      <c r="D187" s="249"/>
      <c r="E187" s="81"/>
      <c r="F187" s="81"/>
      <c r="G187" s="81"/>
      <c r="H187" s="81"/>
      <c r="I187" s="81"/>
      <c r="J187" s="81"/>
      <c r="K187" s="81"/>
      <c r="L187" s="81"/>
      <c r="M187" s="81"/>
      <c r="N187" s="81"/>
      <c r="O187" s="81"/>
      <c r="P187" s="81"/>
      <c r="Q187" s="81"/>
    </row>
    <row r="188" spans="2:17" x14ac:dyDescent="0.2">
      <c r="B188" s="172"/>
      <c r="C188" s="172"/>
      <c r="D188" s="249"/>
      <c r="E188" s="81"/>
      <c r="F188" s="81"/>
      <c r="G188" s="81"/>
      <c r="H188" s="81"/>
      <c r="I188" s="81"/>
      <c r="J188" s="81"/>
      <c r="K188" s="81"/>
      <c r="L188" s="81"/>
      <c r="M188" s="81"/>
      <c r="N188" s="81"/>
      <c r="O188" s="81"/>
      <c r="P188" s="81"/>
      <c r="Q188" s="81"/>
    </row>
    <row r="189" spans="2:17" x14ac:dyDescent="0.2">
      <c r="B189" s="172"/>
      <c r="C189" s="172"/>
      <c r="D189" s="249"/>
      <c r="E189" s="81"/>
      <c r="F189" s="81"/>
      <c r="G189" s="81"/>
      <c r="H189" s="81"/>
      <c r="I189" s="81"/>
      <c r="J189" s="81"/>
      <c r="K189" s="81"/>
      <c r="L189" s="81"/>
      <c r="M189" s="81"/>
      <c r="N189" s="81"/>
      <c r="O189" s="81"/>
      <c r="P189" s="81"/>
      <c r="Q189" s="81"/>
    </row>
    <row r="190" spans="2:17" x14ac:dyDescent="0.2">
      <c r="B190" s="172"/>
      <c r="C190" s="172"/>
      <c r="D190" s="249"/>
      <c r="E190" s="81"/>
      <c r="F190" s="81"/>
      <c r="G190" s="81"/>
      <c r="H190" s="81"/>
      <c r="I190" s="81"/>
      <c r="J190" s="81"/>
      <c r="K190" s="81"/>
      <c r="L190" s="81"/>
      <c r="M190" s="81"/>
      <c r="N190" s="81"/>
      <c r="O190" s="81"/>
      <c r="P190" s="81"/>
      <c r="Q190" s="81"/>
    </row>
    <row r="191" spans="2:17" x14ac:dyDescent="0.2">
      <c r="B191" s="172"/>
      <c r="C191" s="172"/>
      <c r="D191" s="249"/>
      <c r="E191" s="81"/>
      <c r="F191" s="81"/>
      <c r="G191" s="81"/>
      <c r="H191" s="81"/>
      <c r="I191" s="81"/>
      <c r="J191" s="81"/>
      <c r="K191" s="81"/>
      <c r="L191" s="81"/>
      <c r="M191" s="81"/>
      <c r="N191" s="81"/>
      <c r="O191" s="81"/>
      <c r="P191" s="81"/>
      <c r="Q191" s="81"/>
    </row>
    <row r="192" spans="2:17" x14ac:dyDescent="0.2">
      <c r="B192" s="172"/>
      <c r="C192" s="172"/>
      <c r="D192" s="249"/>
      <c r="E192" s="81"/>
      <c r="F192" s="81"/>
      <c r="G192" s="81"/>
      <c r="H192" s="81"/>
      <c r="I192" s="81"/>
      <c r="J192" s="81"/>
      <c r="K192" s="81"/>
      <c r="L192" s="81"/>
      <c r="M192" s="81"/>
      <c r="N192" s="81"/>
      <c r="O192" s="81"/>
      <c r="P192" s="81"/>
      <c r="Q192" s="81"/>
    </row>
    <row r="193" spans="2:17" x14ac:dyDescent="0.2">
      <c r="B193" s="172"/>
      <c r="C193" s="172"/>
      <c r="D193" s="249"/>
      <c r="E193" s="81"/>
      <c r="F193" s="81"/>
      <c r="G193" s="81"/>
      <c r="H193" s="81"/>
      <c r="I193" s="81"/>
      <c r="J193" s="81"/>
      <c r="K193" s="81"/>
      <c r="L193" s="81"/>
      <c r="M193" s="81"/>
      <c r="N193" s="81"/>
      <c r="O193" s="81"/>
      <c r="P193" s="81"/>
      <c r="Q193" s="81"/>
    </row>
    <row r="194" spans="2:17" x14ac:dyDescent="0.2">
      <c r="B194" s="172"/>
      <c r="C194" s="172"/>
      <c r="D194" s="249"/>
      <c r="E194" s="81"/>
      <c r="F194" s="81"/>
      <c r="G194" s="81"/>
      <c r="H194" s="81"/>
      <c r="I194" s="81"/>
      <c r="J194" s="81"/>
      <c r="K194" s="81"/>
      <c r="L194" s="81"/>
      <c r="M194" s="81"/>
      <c r="N194" s="81"/>
      <c r="O194" s="81"/>
      <c r="P194" s="81"/>
      <c r="Q194" s="81"/>
    </row>
    <row r="195" spans="2:17" x14ac:dyDescent="0.2">
      <c r="B195" s="172"/>
      <c r="C195" s="172"/>
      <c r="D195" s="249"/>
      <c r="E195" s="81"/>
      <c r="F195" s="81"/>
      <c r="G195" s="81"/>
      <c r="H195" s="81"/>
      <c r="I195" s="81"/>
      <c r="J195" s="81"/>
      <c r="K195" s="81"/>
      <c r="L195" s="81"/>
      <c r="M195" s="81"/>
      <c r="N195" s="81"/>
      <c r="O195" s="81"/>
      <c r="P195" s="81"/>
      <c r="Q195" s="81"/>
    </row>
    <row r="196" spans="2:17" x14ac:dyDescent="0.2">
      <c r="B196" s="172"/>
      <c r="C196" s="172"/>
      <c r="D196" s="249"/>
      <c r="E196" s="81"/>
      <c r="F196" s="81"/>
      <c r="G196" s="81"/>
      <c r="H196" s="81"/>
      <c r="I196" s="81"/>
      <c r="J196" s="81"/>
      <c r="K196" s="81"/>
      <c r="L196" s="81"/>
      <c r="M196" s="81"/>
      <c r="N196" s="81"/>
      <c r="O196" s="81"/>
      <c r="P196" s="81"/>
      <c r="Q196" s="81"/>
    </row>
    <row r="197" spans="2:17" x14ac:dyDescent="0.2">
      <c r="B197" s="172"/>
      <c r="C197" s="172"/>
      <c r="D197" s="249"/>
      <c r="E197" s="81"/>
      <c r="F197" s="81"/>
      <c r="G197" s="81"/>
      <c r="H197" s="81"/>
      <c r="I197" s="81"/>
      <c r="J197" s="81"/>
      <c r="K197" s="81"/>
      <c r="L197" s="81"/>
      <c r="M197" s="81"/>
      <c r="N197" s="81"/>
      <c r="O197" s="81"/>
      <c r="P197" s="81"/>
      <c r="Q197" s="81"/>
    </row>
    <row r="198" spans="2:17" x14ac:dyDescent="0.2">
      <c r="B198" s="172"/>
      <c r="C198" s="172"/>
      <c r="D198" s="249"/>
      <c r="E198" s="81"/>
      <c r="F198" s="81"/>
      <c r="G198" s="81"/>
      <c r="H198" s="81"/>
      <c r="I198" s="81"/>
      <c r="J198" s="81"/>
      <c r="K198" s="81"/>
      <c r="L198" s="81"/>
      <c r="M198" s="81"/>
      <c r="N198" s="81"/>
      <c r="O198" s="81"/>
      <c r="P198" s="81"/>
      <c r="Q198" s="81"/>
    </row>
    <row r="199" spans="2:17" x14ac:dyDescent="0.2">
      <c r="B199" s="172"/>
      <c r="C199" s="172"/>
      <c r="D199" s="249"/>
      <c r="E199" s="81"/>
      <c r="F199" s="81"/>
      <c r="G199" s="81"/>
      <c r="H199" s="81"/>
      <c r="I199" s="81"/>
      <c r="J199" s="81"/>
      <c r="K199" s="81"/>
      <c r="L199" s="81"/>
      <c r="M199" s="81"/>
      <c r="N199" s="81"/>
      <c r="O199" s="81"/>
      <c r="P199" s="81"/>
      <c r="Q199" s="81"/>
    </row>
    <row r="200" spans="2:17" x14ac:dyDescent="0.2">
      <c r="B200" s="172"/>
      <c r="C200" s="172"/>
      <c r="D200" s="249"/>
      <c r="E200" s="81"/>
      <c r="F200" s="81"/>
      <c r="G200" s="81"/>
      <c r="H200" s="81"/>
      <c r="I200" s="81"/>
      <c r="J200" s="81"/>
      <c r="K200" s="81"/>
      <c r="L200" s="81"/>
      <c r="M200" s="81"/>
      <c r="N200" s="81"/>
      <c r="O200" s="81"/>
      <c r="P200" s="81"/>
      <c r="Q200" s="81"/>
    </row>
    <row r="201" spans="2:17" x14ac:dyDescent="0.2">
      <c r="B201" s="172"/>
      <c r="C201" s="172"/>
      <c r="D201" s="249"/>
      <c r="E201" s="81"/>
      <c r="F201" s="81"/>
      <c r="G201" s="81"/>
      <c r="H201" s="81"/>
      <c r="I201" s="81"/>
      <c r="J201" s="81"/>
      <c r="K201" s="81"/>
      <c r="L201" s="81"/>
      <c r="M201" s="81"/>
      <c r="N201" s="81"/>
      <c r="O201" s="81"/>
      <c r="P201" s="81"/>
      <c r="Q201" s="81"/>
    </row>
    <row r="202" spans="2:17" x14ac:dyDescent="0.2">
      <c r="B202" s="172"/>
      <c r="C202" s="172"/>
      <c r="D202" s="249"/>
      <c r="E202" s="81"/>
      <c r="F202" s="81"/>
      <c r="G202" s="81"/>
      <c r="H202" s="81"/>
      <c r="I202" s="81"/>
      <c r="J202" s="81"/>
      <c r="K202" s="81"/>
      <c r="L202" s="81"/>
      <c r="M202" s="81"/>
      <c r="N202" s="81"/>
      <c r="O202" s="81"/>
      <c r="P202" s="81"/>
      <c r="Q202" s="81"/>
    </row>
    <row r="203" spans="2:17" x14ac:dyDescent="0.2">
      <c r="B203" s="172"/>
      <c r="C203" s="172"/>
      <c r="D203" s="249"/>
      <c r="E203" s="81"/>
      <c r="F203" s="81"/>
      <c r="G203" s="81"/>
      <c r="H203" s="81"/>
      <c r="I203" s="81"/>
      <c r="J203" s="81"/>
      <c r="K203" s="81"/>
      <c r="L203" s="81"/>
      <c r="M203" s="81"/>
      <c r="N203" s="81"/>
      <c r="O203" s="81"/>
      <c r="P203" s="81"/>
      <c r="Q203" s="81"/>
    </row>
    <row r="204" spans="2:17" x14ac:dyDescent="0.2">
      <c r="B204" s="172"/>
      <c r="C204" s="172"/>
      <c r="D204" s="249"/>
      <c r="E204" s="81"/>
      <c r="F204" s="81"/>
      <c r="G204" s="81"/>
      <c r="H204" s="81"/>
      <c r="I204" s="81"/>
      <c r="J204" s="81"/>
      <c r="K204" s="81"/>
      <c r="L204" s="81"/>
      <c r="M204" s="81"/>
      <c r="N204" s="81"/>
      <c r="O204" s="81"/>
      <c r="P204" s="81"/>
      <c r="Q204" s="81"/>
    </row>
    <row r="205" spans="2:17" x14ac:dyDescent="0.2">
      <c r="B205" s="172"/>
      <c r="C205" s="172"/>
      <c r="D205" s="249"/>
      <c r="E205" s="81"/>
      <c r="F205" s="81"/>
      <c r="G205" s="81"/>
      <c r="H205" s="81"/>
      <c r="I205" s="81"/>
      <c r="J205" s="81"/>
      <c r="K205" s="81"/>
      <c r="L205" s="81"/>
      <c r="M205" s="81"/>
      <c r="N205" s="81"/>
      <c r="O205" s="81"/>
      <c r="P205" s="81"/>
      <c r="Q205" s="81"/>
    </row>
    <row r="206" spans="2:17" x14ac:dyDescent="0.2">
      <c r="B206" s="172"/>
      <c r="C206" s="172"/>
      <c r="D206" s="249"/>
      <c r="E206" s="81"/>
      <c r="F206" s="81"/>
      <c r="G206" s="81"/>
      <c r="H206" s="81"/>
      <c r="I206" s="81"/>
      <c r="J206" s="81"/>
      <c r="K206" s="81"/>
      <c r="L206" s="81"/>
      <c r="M206" s="81"/>
      <c r="N206" s="81"/>
      <c r="O206" s="81"/>
      <c r="P206" s="81"/>
      <c r="Q206" s="81"/>
    </row>
    <row r="207" spans="2:17" x14ac:dyDescent="0.2">
      <c r="B207" s="172"/>
      <c r="C207" s="172"/>
      <c r="D207" s="249"/>
      <c r="E207" s="81"/>
      <c r="F207" s="81"/>
      <c r="G207" s="81"/>
      <c r="H207" s="81"/>
      <c r="I207" s="81"/>
      <c r="J207" s="81"/>
      <c r="K207" s="81"/>
      <c r="L207" s="81"/>
      <c r="M207" s="81"/>
      <c r="N207" s="81"/>
      <c r="O207" s="81"/>
      <c r="P207" s="81"/>
      <c r="Q207" s="81"/>
    </row>
    <row r="208" spans="2:17" x14ac:dyDescent="0.2">
      <c r="B208" s="172"/>
      <c r="C208" s="172"/>
      <c r="D208" s="249"/>
      <c r="E208" s="81"/>
      <c r="F208" s="81"/>
      <c r="G208" s="81"/>
      <c r="H208" s="81"/>
      <c r="I208" s="81"/>
      <c r="J208" s="81"/>
      <c r="K208" s="81"/>
      <c r="L208" s="81"/>
      <c r="M208" s="81"/>
      <c r="N208" s="81"/>
      <c r="O208" s="81"/>
      <c r="P208" s="81"/>
      <c r="Q208" s="81"/>
    </row>
    <row r="209" spans="2:17" x14ac:dyDescent="0.2">
      <c r="B209" s="172"/>
      <c r="C209" s="172"/>
      <c r="D209" s="249"/>
      <c r="E209" s="81"/>
      <c r="F209" s="81"/>
      <c r="G209" s="81"/>
      <c r="H209" s="81"/>
      <c r="I209" s="81"/>
      <c r="J209" s="81"/>
      <c r="K209" s="81"/>
      <c r="L209" s="81"/>
      <c r="M209" s="81"/>
      <c r="N209" s="81"/>
      <c r="O209" s="81"/>
      <c r="P209" s="81"/>
      <c r="Q209" s="81"/>
    </row>
    <row r="210" spans="2:17" x14ac:dyDescent="0.2">
      <c r="B210" s="172"/>
      <c r="C210" s="172"/>
      <c r="D210" s="249"/>
      <c r="E210" s="81"/>
      <c r="F210" s="81"/>
      <c r="G210" s="81"/>
      <c r="H210" s="81"/>
      <c r="I210" s="81"/>
      <c r="J210" s="81"/>
      <c r="K210" s="81"/>
      <c r="L210" s="81"/>
      <c r="M210" s="81"/>
      <c r="N210" s="81"/>
      <c r="O210" s="81"/>
      <c r="P210" s="81"/>
      <c r="Q210" s="81"/>
    </row>
    <row r="211" spans="2:17" x14ac:dyDescent="0.2">
      <c r="B211" s="172"/>
      <c r="C211" s="172"/>
      <c r="D211" s="249"/>
      <c r="E211" s="81"/>
      <c r="F211" s="81"/>
      <c r="G211" s="81"/>
      <c r="H211" s="81"/>
      <c r="I211" s="81"/>
      <c r="J211" s="81"/>
      <c r="K211" s="81"/>
      <c r="L211" s="81"/>
      <c r="M211" s="81"/>
      <c r="N211" s="81"/>
      <c r="O211" s="81"/>
      <c r="P211" s="81"/>
      <c r="Q211" s="81"/>
    </row>
    <row r="212" spans="2:17" x14ac:dyDescent="0.2">
      <c r="B212" s="172"/>
      <c r="C212" s="172"/>
      <c r="D212" s="249"/>
      <c r="E212" s="81"/>
      <c r="F212" s="81"/>
      <c r="G212" s="81"/>
      <c r="H212" s="81"/>
      <c r="I212" s="81"/>
      <c r="J212" s="81"/>
      <c r="K212" s="81"/>
      <c r="L212" s="81"/>
      <c r="M212" s="81"/>
      <c r="N212" s="81"/>
      <c r="O212" s="81"/>
      <c r="P212" s="81"/>
      <c r="Q212" s="81"/>
    </row>
    <row r="213" spans="2:17" x14ac:dyDescent="0.2">
      <c r="B213" s="172"/>
      <c r="C213" s="172"/>
      <c r="D213" s="249"/>
      <c r="E213" s="81"/>
      <c r="F213" s="81"/>
      <c r="G213" s="81"/>
      <c r="H213" s="81"/>
      <c r="I213" s="81"/>
      <c r="J213" s="81"/>
      <c r="K213" s="81"/>
      <c r="L213" s="81"/>
      <c r="M213" s="81"/>
      <c r="N213" s="81"/>
      <c r="O213" s="81"/>
      <c r="P213" s="81"/>
      <c r="Q213" s="81"/>
    </row>
    <row r="214" spans="2:17" x14ac:dyDescent="0.2">
      <c r="B214" s="172"/>
      <c r="C214" s="172"/>
      <c r="D214" s="249"/>
      <c r="E214" s="81"/>
      <c r="F214" s="81"/>
      <c r="G214" s="81"/>
      <c r="H214" s="81"/>
      <c r="I214" s="81"/>
      <c r="J214" s="81"/>
      <c r="K214" s="81"/>
      <c r="L214" s="81"/>
      <c r="M214" s="81"/>
      <c r="N214" s="81"/>
      <c r="O214" s="81"/>
      <c r="P214" s="81"/>
      <c r="Q214" s="81"/>
    </row>
    <row r="215" spans="2:17" x14ac:dyDescent="0.2">
      <c r="B215" s="172"/>
      <c r="C215" s="172"/>
      <c r="D215" s="249"/>
      <c r="E215" s="81"/>
      <c r="F215" s="81"/>
      <c r="G215" s="81"/>
      <c r="H215" s="81"/>
      <c r="I215" s="81"/>
      <c r="J215" s="81"/>
      <c r="K215" s="81"/>
      <c r="L215" s="81"/>
      <c r="M215" s="81"/>
      <c r="N215" s="81"/>
      <c r="O215" s="81"/>
      <c r="P215" s="81"/>
      <c r="Q215" s="81"/>
    </row>
    <row r="216" spans="2:17" x14ac:dyDescent="0.2">
      <c r="B216" s="172"/>
      <c r="C216" s="172"/>
      <c r="D216" s="249"/>
      <c r="E216" s="81"/>
      <c r="F216" s="81"/>
      <c r="G216" s="81"/>
      <c r="H216" s="81"/>
      <c r="I216" s="81"/>
      <c r="J216" s="81"/>
      <c r="K216" s="81"/>
      <c r="L216" s="81"/>
      <c r="M216" s="81"/>
      <c r="N216" s="81"/>
      <c r="O216" s="81"/>
      <c r="P216" s="81"/>
      <c r="Q216" s="81"/>
    </row>
    <row r="217" spans="2:17" x14ac:dyDescent="0.2">
      <c r="B217" s="172"/>
      <c r="C217" s="172"/>
      <c r="D217" s="249"/>
      <c r="E217" s="81"/>
      <c r="F217" s="81"/>
      <c r="G217" s="81"/>
      <c r="H217" s="81"/>
      <c r="I217" s="81"/>
      <c r="J217" s="81"/>
      <c r="K217" s="81"/>
      <c r="L217" s="81"/>
      <c r="M217" s="81"/>
      <c r="N217" s="81"/>
      <c r="O217" s="81"/>
      <c r="P217" s="81"/>
      <c r="Q217" s="81"/>
    </row>
    <row r="218" spans="2:17" x14ac:dyDescent="0.2">
      <c r="B218" s="172"/>
      <c r="C218" s="172"/>
      <c r="D218" s="249"/>
      <c r="E218" s="81"/>
      <c r="F218" s="81"/>
      <c r="G218" s="81"/>
      <c r="H218" s="81"/>
      <c r="I218" s="81"/>
      <c r="J218" s="81"/>
      <c r="K218" s="81"/>
      <c r="L218" s="81"/>
      <c r="M218" s="81"/>
      <c r="N218" s="81"/>
      <c r="O218" s="81"/>
      <c r="P218" s="81"/>
      <c r="Q218" s="81"/>
    </row>
    <row r="219" spans="2:17" x14ac:dyDescent="0.2">
      <c r="B219" s="172"/>
      <c r="C219" s="172"/>
      <c r="D219" s="249"/>
      <c r="E219" s="81"/>
      <c r="F219" s="81"/>
      <c r="G219" s="81"/>
      <c r="H219" s="81"/>
      <c r="I219" s="81"/>
      <c r="J219" s="81"/>
      <c r="K219" s="81"/>
      <c r="L219" s="81"/>
      <c r="M219" s="81"/>
      <c r="N219" s="81"/>
      <c r="O219" s="81"/>
      <c r="P219" s="81"/>
      <c r="Q219" s="81"/>
    </row>
    <row r="220" spans="2:17" x14ac:dyDescent="0.2">
      <c r="B220" s="172"/>
      <c r="C220" s="172"/>
      <c r="D220" s="249"/>
      <c r="E220" s="81"/>
      <c r="F220" s="81"/>
      <c r="G220" s="81"/>
      <c r="H220" s="81"/>
      <c r="I220" s="81"/>
      <c r="J220" s="81"/>
      <c r="K220" s="81"/>
      <c r="L220" s="81"/>
      <c r="M220" s="81"/>
      <c r="N220" s="81"/>
      <c r="O220" s="81"/>
      <c r="P220" s="81"/>
      <c r="Q220" s="81"/>
    </row>
    <row r="221" spans="2:17" x14ac:dyDescent="0.2">
      <c r="B221" s="172"/>
      <c r="C221" s="172"/>
      <c r="D221" s="249"/>
      <c r="E221" s="81"/>
      <c r="F221" s="81"/>
      <c r="G221" s="81"/>
      <c r="H221" s="81"/>
      <c r="I221" s="81"/>
      <c r="J221" s="81"/>
      <c r="K221" s="81"/>
      <c r="L221" s="81"/>
      <c r="M221" s="81"/>
      <c r="N221" s="81"/>
      <c r="O221" s="81"/>
      <c r="P221" s="81"/>
      <c r="Q221" s="81"/>
    </row>
    <row r="222" spans="2:17" x14ac:dyDescent="0.2">
      <c r="B222" s="172"/>
      <c r="C222" s="172"/>
      <c r="D222" s="249"/>
      <c r="E222" s="81"/>
      <c r="F222" s="81"/>
      <c r="G222" s="81"/>
      <c r="H222" s="81"/>
      <c r="I222" s="81"/>
      <c r="J222" s="81"/>
      <c r="K222" s="81"/>
      <c r="L222" s="81"/>
      <c r="M222" s="81"/>
      <c r="N222" s="81"/>
      <c r="O222" s="81"/>
      <c r="P222" s="81"/>
      <c r="Q222" s="81"/>
    </row>
    <row r="223" spans="2:17" x14ac:dyDescent="0.2">
      <c r="B223" s="172"/>
      <c r="C223" s="172"/>
      <c r="D223" s="249"/>
      <c r="E223" s="81"/>
      <c r="F223" s="81"/>
      <c r="G223" s="81"/>
      <c r="H223" s="81"/>
      <c r="I223" s="81"/>
      <c r="J223" s="81"/>
      <c r="K223" s="81"/>
      <c r="L223" s="81"/>
      <c r="M223" s="81"/>
      <c r="N223" s="81"/>
      <c r="O223" s="81"/>
      <c r="P223" s="81"/>
      <c r="Q223" s="81"/>
    </row>
    <row r="224" spans="2:17" x14ac:dyDescent="0.2">
      <c r="B224" s="172"/>
      <c r="C224" s="172"/>
      <c r="D224" s="249"/>
      <c r="E224" s="81"/>
      <c r="F224" s="81"/>
      <c r="G224" s="81"/>
      <c r="H224" s="81"/>
      <c r="I224" s="81"/>
      <c r="J224" s="81"/>
      <c r="K224" s="81"/>
      <c r="L224" s="81"/>
      <c r="M224" s="81"/>
      <c r="N224" s="81"/>
      <c r="O224" s="81"/>
      <c r="P224" s="81"/>
      <c r="Q224" s="81"/>
    </row>
    <row r="225" spans="2:17" x14ac:dyDescent="0.2">
      <c r="B225" s="172"/>
      <c r="C225" s="172"/>
      <c r="D225" s="249"/>
      <c r="E225" s="81"/>
      <c r="F225" s="81"/>
      <c r="G225" s="81"/>
      <c r="H225" s="81"/>
      <c r="I225" s="81"/>
      <c r="J225" s="81"/>
      <c r="K225" s="81"/>
      <c r="L225" s="81"/>
      <c r="M225" s="81"/>
      <c r="N225" s="81"/>
      <c r="O225" s="81"/>
      <c r="P225" s="81"/>
      <c r="Q225" s="81"/>
    </row>
    <row r="226" spans="2:17" x14ac:dyDescent="0.2">
      <c r="B226" s="172"/>
      <c r="C226" s="172"/>
      <c r="D226" s="249"/>
      <c r="E226" s="81"/>
      <c r="F226" s="81"/>
      <c r="G226" s="81"/>
      <c r="H226" s="81"/>
      <c r="I226" s="81"/>
      <c r="J226" s="81"/>
      <c r="K226" s="81"/>
      <c r="L226" s="81"/>
      <c r="M226" s="81"/>
      <c r="N226" s="81"/>
      <c r="O226" s="81"/>
      <c r="P226" s="81"/>
      <c r="Q226" s="81"/>
    </row>
    <row r="227" spans="2:17" x14ac:dyDescent="0.2">
      <c r="B227" s="172"/>
      <c r="C227" s="172"/>
      <c r="D227" s="249"/>
      <c r="E227" s="81"/>
      <c r="F227" s="81"/>
      <c r="G227" s="81"/>
      <c r="H227" s="81"/>
      <c r="I227" s="81"/>
      <c r="J227" s="81"/>
      <c r="K227" s="81"/>
      <c r="L227" s="81"/>
      <c r="M227" s="81"/>
      <c r="N227" s="81"/>
      <c r="O227" s="81"/>
      <c r="P227" s="81"/>
      <c r="Q227" s="81"/>
    </row>
    <row r="228" spans="2:17" x14ac:dyDescent="0.2">
      <c r="B228" s="172"/>
      <c r="C228" s="172"/>
      <c r="D228" s="249"/>
      <c r="E228" s="81"/>
      <c r="F228" s="81"/>
      <c r="G228" s="81"/>
      <c r="H228" s="81"/>
      <c r="I228" s="81"/>
      <c r="J228" s="81"/>
      <c r="K228" s="81"/>
      <c r="L228" s="81"/>
      <c r="M228" s="81"/>
      <c r="N228" s="81"/>
      <c r="O228" s="81"/>
      <c r="P228" s="81"/>
      <c r="Q228" s="81"/>
    </row>
    <row r="229" spans="2:17" x14ac:dyDescent="0.2">
      <c r="B229" s="172"/>
      <c r="C229" s="172"/>
      <c r="D229" s="249"/>
      <c r="E229" s="81"/>
      <c r="F229" s="81"/>
      <c r="G229" s="81"/>
      <c r="H229" s="81"/>
      <c r="I229" s="81"/>
      <c r="J229" s="81"/>
      <c r="K229" s="81"/>
      <c r="L229" s="81"/>
      <c r="M229" s="81"/>
      <c r="N229" s="81"/>
      <c r="O229" s="81"/>
      <c r="P229" s="81"/>
      <c r="Q229" s="81"/>
    </row>
    <row r="230" spans="2:17" x14ac:dyDescent="0.2">
      <c r="B230" s="172"/>
      <c r="C230" s="172"/>
      <c r="D230" s="249"/>
      <c r="E230" s="81"/>
      <c r="F230" s="81"/>
      <c r="G230" s="81"/>
      <c r="H230" s="81"/>
      <c r="I230" s="81"/>
      <c r="J230" s="81"/>
      <c r="K230" s="81"/>
      <c r="L230" s="81"/>
      <c r="M230" s="81"/>
      <c r="N230" s="81"/>
      <c r="O230" s="81"/>
      <c r="P230" s="81"/>
      <c r="Q230" s="81"/>
    </row>
    <row r="231" spans="2:17" x14ac:dyDescent="0.2">
      <c r="B231" s="172"/>
      <c r="C231" s="172"/>
      <c r="D231" s="249"/>
      <c r="E231" s="81"/>
      <c r="F231" s="81"/>
      <c r="G231" s="81"/>
      <c r="H231" s="81"/>
      <c r="I231" s="81"/>
      <c r="J231" s="81"/>
      <c r="K231" s="81"/>
      <c r="L231" s="81"/>
      <c r="M231" s="81"/>
      <c r="N231" s="81"/>
      <c r="O231" s="81"/>
      <c r="P231" s="81"/>
      <c r="Q231" s="81"/>
    </row>
    <row r="232" spans="2:17" x14ac:dyDescent="0.2">
      <c r="B232" s="172"/>
      <c r="C232" s="172"/>
      <c r="D232" s="249"/>
      <c r="E232" s="81"/>
      <c r="F232" s="81"/>
      <c r="G232" s="81"/>
      <c r="H232" s="81"/>
      <c r="I232" s="81"/>
      <c r="J232" s="81"/>
      <c r="K232" s="81"/>
      <c r="L232" s="81"/>
      <c r="M232" s="81"/>
      <c r="N232" s="81"/>
      <c r="O232" s="81"/>
      <c r="P232" s="81"/>
      <c r="Q232" s="81"/>
    </row>
    <row r="233" spans="2:17" x14ac:dyDescent="0.2">
      <c r="B233" s="172"/>
      <c r="C233" s="172"/>
      <c r="D233" s="249"/>
      <c r="E233" s="81"/>
      <c r="F233" s="81"/>
      <c r="G233" s="81"/>
      <c r="H233" s="81"/>
      <c r="I233" s="81"/>
      <c r="J233" s="81"/>
      <c r="K233" s="81"/>
      <c r="L233" s="81"/>
      <c r="M233" s="81"/>
      <c r="N233" s="81"/>
      <c r="O233" s="81"/>
      <c r="P233" s="81"/>
      <c r="Q233" s="81"/>
    </row>
    <row r="234" spans="2:17" x14ac:dyDescent="0.2">
      <c r="B234" s="172"/>
      <c r="C234" s="172"/>
      <c r="D234" s="249"/>
      <c r="E234" s="81"/>
      <c r="F234" s="81"/>
      <c r="G234" s="81"/>
      <c r="H234" s="81"/>
      <c r="I234" s="81"/>
      <c r="J234" s="81"/>
      <c r="K234" s="81"/>
      <c r="L234" s="81"/>
      <c r="M234" s="81"/>
      <c r="N234" s="81"/>
      <c r="O234" s="81"/>
      <c r="P234" s="81"/>
      <c r="Q234" s="81"/>
    </row>
    <row r="235" spans="2:17" x14ac:dyDescent="0.2">
      <c r="B235" s="172"/>
      <c r="C235" s="172"/>
      <c r="D235" s="249"/>
      <c r="E235" s="81"/>
      <c r="F235" s="81"/>
      <c r="G235" s="81"/>
      <c r="H235" s="81"/>
      <c r="I235" s="81"/>
      <c r="J235" s="81"/>
      <c r="K235" s="81"/>
      <c r="L235" s="81"/>
      <c r="M235" s="81"/>
      <c r="N235" s="81"/>
      <c r="O235" s="81"/>
      <c r="P235" s="81"/>
      <c r="Q235" s="81"/>
    </row>
    <row r="236" spans="2:17" x14ac:dyDescent="0.2">
      <c r="B236" s="172"/>
      <c r="C236" s="172"/>
      <c r="D236" s="249"/>
      <c r="E236" s="81"/>
      <c r="F236" s="81"/>
      <c r="G236" s="81"/>
      <c r="H236" s="81"/>
      <c r="I236" s="81"/>
      <c r="J236" s="81"/>
      <c r="K236" s="81"/>
      <c r="L236" s="81"/>
      <c r="M236" s="81"/>
      <c r="N236" s="81"/>
      <c r="O236" s="81"/>
      <c r="P236" s="81"/>
      <c r="Q236" s="81"/>
    </row>
    <row r="237" spans="2:17" x14ac:dyDescent="0.2">
      <c r="B237" s="172"/>
      <c r="C237" s="172"/>
      <c r="D237" s="249"/>
      <c r="E237" s="81"/>
      <c r="F237" s="81"/>
      <c r="G237" s="81"/>
      <c r="H237" s="81"/>
      <c r="I237" s="81"/>
      <c r="J237" s="81"/>
      <c r="K237" s="81"/>
      <c r="L237" s="81"/>
      <c r="M237" s="81"/>
      <c r="N237" s="81"/>
      <c r="O237" s="81"/>
      <c r="P237" s="81"/>
      <c r="Q237" s="81"/>
    </row>
    <row r="238" spans="2:17" x14ac:dyDescent="0.2">
      <c r="B238" s="172"/>
      <c r="C238" s="172"/>
      <c r="D238" s="249"/>
      <c r="E238" s="81"/>
      <c r="F238" s="81"/>
      <c r="G238" s="81"/>
      <c r="H238" s="81"/>
      <c r="I238" s="81"/>
      <c r="J238" s="81"/>
      <c r="K238" s="81"/>
      <c r="L238" s="81"/>
      <c r="M238" s="81"/>
      <c r="N238" s="81"/>
      <c r="O238" s="81"/>
      <c r="P238" s="81"/>
      <c r="Q238" s="81"/>
    </row>
    <row r="239" spans="2:17" x14ac:dyDescent="0.2">
      <c r="B239" s="172"/>
      <c r="C239" s="172"/>
      <c r="D239" s="249"/>
      <c r="E239" s="81"/>
      <c r="F239" s="81"/>
      <c r="G239" s="81"/>
      <c r="H239" s="81"/>
      <c r="I239" s="81"/>
      <c r="J239" s="81"/>
      <c r="K239" s="81"/>
      <c r="L239" s="81"/>
      <c r="M239" s="81"/>
      <c r="N239" s="81"/>
      <c r="O239" s="81"/>
      <c r="P239" s="81"/>
      <c r="Q239" s="81"/>
    </row>
    <row r="240" spans="2:17" x14ac:dyDescent="0.2">
      <c r="B240" s="172"/>
      <c r="C240" s="172"/>
      <c r="D240" s="249"/>
      <c r="E240" s="81"/>
      <c r="F240" s="81"/>
      <c r="G240" s="81"/>
      <c r="H240" s="81"/>
      <c r="I240" s="81"/>
      <c r="J240" s="81"/>
      <c r="K240" s="81"/>
      <c r="L240" s="81"/>
      <c r="M240" s="81"/>
      <c r="N240" s="81"/>
      <c r="O240" s="81"/>
      <c r="P240" s="81"/>
      <c r="Q240" s="81"/>
    </row>
    <row r="241" spans="2:17" x14ac:dyDescent="0.2">
      <c r="B241" s="172"/>
      <c r="C241" s="172"/>
      <c r="D241" s="249"/>
      <c r="E241" s="81"/>
      <c r="F241" s="81"/>
      <c r="G241" s="81"/>
      <c r="H241" s="81"/>
      <c r="I241" s="81"/>
      <c r="J241" s="81"/>
      <c r="K241" s="81"/>
      <c r="L241" s="81"/>
      <c r="M241" s="81"/>
      <c r="N241" s="81"/>
      <c r="O241" s="81"/>
      <c r="P241" s="81"/>
      <c r="Q241" s="81"/>
    </row>
    <row r="242" spans="2:17" x14ac:dyDescent="0.2">
      <c r="B242" s="172"/>
      <c r="C242" s="172"/>
      <c r="D242" s="249"/>
      <c r="E242" s="81"/>
      <c r="F242" s="81"/>
      <c r="G242" s="81"/>
      <c r="H242" s="81"/>
      <c r="I242" s="81"/>
      <c r="J242" s="81"/>
      <c r="K242" s="81"/>
      <c r="L242" s="81"/>
      <c r="M242" s="81"/>
      <c r="N242" s="81"/>
      <c r="O242" s="81"/>
      <c r="P242" s="81"/>
      <c r="Q242" s="81"/>
    </row>
    <row r="243" spans="2:17" x14ac:dyDescent="0.2">
      <c r="B243" s="172"/>
      <c r="C243" s="172"/>
      <c r="D243" s="249"/>
      <c r="E243" s="81"/>
      <c r="F243" s="81"/>
      <c r="G243" s="81"/>
      <c r="H243" s="81"/>
      <c r="I243" s="81"/>
      <c r="J243" s="81"/>
      <c r="K243" s="81"/>
      <c r="L243" s="81"/>
      <c r="M243" s="81"/>
      <c r="N243" s="81"/>
      <c r="O243" s="81"/>
      <c r="P243" s="81"/>
      <c r="Q243" s="81"/>
    </row>
    <row r="244" spans="2:17" x14ac:dyDescent="0.2">
      <c r="B244" s="172"/>
      <c r="C244" s="172"/>
      <c r="D244" s="249"/>
      <c r="E244" s="81"/>
      <c r="F244" s="81"/>
      <c r="G244" s="81"/>
      <c r="H244" s="81"/>
      <c r="I244" s="81"/>
      <c r="J244" s="81"/>
      <c r="K244" s="81"/>
      <c r="L244" s="81"/>
      <c r="M244" s="81"/>
      <c r="N244" s="81"/>
      <c r="O244" s="81"/>
      <c r="P244" s="81"/>
      <c r="Q244" s="81"/>
    </row>
    <row r="245" spans="2:17" x14ac:dyDescent="0.2">
      <c r="B245" s="172"/>
      <c r="C245" s="172"/>
      <c r="D245" s="249"/>
      <c r="E245" s="81"/>
      <c r="F245" s="81"/>
      <c r="G245" s="81"/>
      <c r="H245" s="81"/>
      <c r="I245" s="81"/>
      <c r="J245" s="81"/>
      <c r="K245" s="81"/>
      <c r="L245" s="81"/>
      <c r="M245" s="81"/>
      <c r="N245" s="81"/>
      <c r="O245" s="81"/>
      <c r="P245" s="81"/>
      <c r="Q245" s="81"/>
    </row>
    <row r="246" spans="2:17" x14ac:dyDescent="0.2">
      <c r="B246" s="172"/>
      <c r="C246" s="172"/>
      <c r="D246" s="249"/>
      <c r="E246" s="81"/>
      <c r="F246" s="81"/>
      <c r="G246" s="81"/>
      <c r="H246" s="81"/>
      <c r="I246" s="81"/>
      <c r="J246" s="81"/>
      <c r="K246" s="81"/>
      <c r="L246" s="81"/>
      <c r="M246" s="81"/>
      <c r="N246" s="81"/>
      <c r="O246" s="81"/>
      <c r="P246" s="81"/>
      <c r="Q246" s="81"/>
    </row>
    <row r="247" spans="2:17" x14ac:dyDescent="0.2">
      <c r="B247" s="172"/>
      <c r="C247" s="172"/>
      <c r="D247" s="249"/>
      <c r="E247" s="81"/>
      <c r="F247" s="81"/>
      <c r="G247" s="81"/>
      <c r="H247" s="81"/>
      <c r="I247" s="81"/>
      <c r="J247" s="81"/>
      <c r="K247" s="81"/>
      <c r="L247" s="81"/>
      <c r="M247" s="81"/>
      <c r="N247" s="81"/>
      <c r="O247" s="81"/>
      <c r="P247" s="81"/>
      <c r="Q247" s="81"/>
    </row>
    <row r="248" spans="2:17" x14ac:dyDescent="0.2">
      <c r="B248" s="172"/>
      <c r="C248" s="172"/>
      <c r="D248" s="249"/>
      <c r="E248" s="81"/>
      <c r="F248" s="81"/>
      <c r="G248" s="81"/>
      <c r="H248" s="81"/>
      <c r="I248" s="81"/>
      <c r="J248" s="81"/>
      <c r="K248" s="81"/>
      <c r="L248" s="81"/>
      <c r="M248" s="81"/>
      <c r="N248" s="81"/>
      <c r="O248" s="81"/>
      <c r="P248" s="81"/>
      <c r="Q248" s="81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indexed="52"/>
    <outlinePr applyStyles="1" summaryBelow="0"/>
    <pageSetUpPr fitToPage="1"/>
  </sheetPr>
  <dimension ref="A2:S245"/>
  <sheetViews>
    <sheetView workbookViewId="0">
      <selection activeCell="D21" sqref="D21"/>
    </sheetView>
  </sheetViews>
  <sheetFormatPr defaultRowHeight="12.75" outlineLevelRow="1" x14ac:dyDescent="0.2"/>
  <cols>
    <col min="1" max="1" width="66" style="92" bestFit="1" customWidth="1"/>
    <col min="2" max="2" width="14.42578125" style="208" bestFit="1" customWidth="1"/>
    <col min="3" max="3" width="16" style="208" bestFit="1" customWidth="1"/>
    <col min="4" max="4" width="11.42578125" style="8" bestFit="1" customWidth="1"/>
    <col min="5" max="16384" width="9.140625" style="92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31.01.2019</v>
      </c>
      <c r="B2" s="3"/>
      <c r="C2" s="3"/>
      <c r="D2" s="3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19" ht="18.75" x14ac:dyDescent="0.3">
      <c r="A3" s="2" t="s">
        <v>100</v>
      </c>
      <c r="B3" s="2"/>
      <c r="C3" s="2"/>
      <c r="D3" s="2"/>
    </row>
    <row r="4" spans="1:19" x14ac:dyDescent="0.2">
      <c r="B4" s="172"/>
      <c r="C4" s="172"/>
      <c r="D4" s="249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</row>
    <row r="5" spans="1:19" s="61" customFormat="1" x14ac:dyDescent="0.2">
      <c r="B5" s="150"/>
      <c r="C5" s="150"/>
      <c r="D5" s="61" t="str">
        <f>VALVAL</f>
        <v>млрд. одиниць</v>
      </c>
    </row>
    <row r="6" spans="1:19" s="16" customFormat="1" x14ac:dyDescent="0.2">
      <c r="A6" s="170"/>
      <c r="B6" s="97" t="s">
        <v>153</v>
      </c>
      <c r="C6" s="97" t="s">
        <v>156</v>
      </c>
      <c r="D6" s="148" t="s">
        <v>173</v>
      </c>
    </row>
    <row r="7" spans="1:19" s="104" customFormat="1" ht="15.75" x14ac:dyDescent="0.2">
      <c r="A7" s="47" t="s">
        <v>136</v>
      </c>
      <c r="B7" s="180">
        <f t="shared" ref="B7:D7" si="0">SUM(B8:B18)</f>
        <v>78.251692946719999</v>
      </c>
      <c r="C7" s="180">
        <f t="shared" si="0"/>
        <v>2171.9168198795201</v>
      </c>
      <c r="D7" s="212">
        <f t="shared" si="0"/>
        <v>1.0000000000000002</v>
      </c>
    </row>
    <row r="8" spans="1:19" s="109" customFormat="1" x14ac:dyDescent="0.2">
      <c r="A8" s="132" t="s">
        <v>106</v>
      </c>
      <c r="B8" s="245">
        <v>34.104526809539998</v>
      </c>
      <c r="C8" s="245">
        <v>946.58904647554004</v>
      </c>
      <c r="D8" s="44">
        <v>0.43583100000000002</v>
      </c>
    </row>
    <row r="9" spans="1:19" s="109" customFormat="1" x14ac:dyDescent="0.2">
      <c r="A9" s="132" t="s">
        <v>2</v>
      </c>
      <c r="B9" s="245">
        <v>7.1563212859899998</v>
      </c>
      <c r="C9" s="245">
        <v>198.62745436225001</v>
      </c>
      <c r="D9" s="44">
        <v>9.1453000000000007E-2</v>
      </c>
    </row>
    <row r="10" spans="1:19" s="109" customFormat="1" x14ac:dyDescent="0.2">
      <c r="A10" s="132" t="s">
        <v>146</v>
      </c>
      <c r="B10" s="245">
        <v>0.30253457643999998</v>
      </c>
      <c r="C10" s="245">
        <v>8.3970059999999993</v>
      </c>
      <c r="D10" s="44">
        <v>3.8660000000000001E-3</v>
      </c>
    </row>
    <row r="11" spans="1:19" s="109" customFormat="1" x14ac:dyDescent="0.2">
      <c r="A11" s="132" t="s">
        <v>14</v>
      </c>
      <c r="B11" s="245">
        <v>13.08980531227</v>
      </c>
      <c r="C11" s="245">
        <v>363.31441858983999</v>
      </c>
      <c r="D11" s="44">
        <v>0.16727800000000001</v>
      </c>
    </row>
    <row r="12" spans="1:19" s="109" customFormat="1" x14ac:dyDescent="0.2">
      <c r="A12" s="132" t="s">
        <v>15</v>
      </c>
      <c r="B12" s="245">
        <v>23.026467908010002</v>
      </c>
      <c r="C12" s="245">
        <v>639.11170568595003</v>
      </c>
      <c r="D12" s="44">
        <v>0.29426200000000002</v>
      </c>
    </row>
    <row r="13" spans="1:19" x14ac:dyDescent="0.2">
      <c r="A13" s="220" t="s">
        <v>91</v>
      </c>
      <c r="B13" s="195">
        <v>0.57203705446999997</v>
      </c>
      <c r="C13" s="195">
        <v>15.87718876594</v>
      </c>
      <c r="D13" s="255">
        <v>7.3099999999999997E-3</v>
      </c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</row>
    <row r="14" spans="1:19" x14ac:dyDescent="0.2">
      <c r="B14" s="172"/>
      <c r="C14" s="172"/>
      <c r="D14" s="249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</row>
    <row r="15" spans="1:19" x14ac:dyDescent="0.2">
      <c r="B15" s="172"/>
      <c r="C15" s="172"/>
      <c r="D15" s="249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</row>
    <row r="16" spans="1:19" x14ac:dyDescent="0.2">
      <c r="B16" s="172"/>
      <c r="C16" s="172"/>
      <c r="D16" s="249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</row>
    <row r="17" spans="1:19" x14ac:dyDescent="0.2">
      <c r="B17" s="172"/>
      <c r="C17" s="172"/>
      <c r="D17" s="249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</row>
    <row r="18" spans="1:19" x14ac:dyDescent="0.2">
      <c r="B18" s="172"/>
      <c r="C18" s="172"/>
      <c r="D18" s="249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</row>
    <row r="19" spans="1:19" x14ac:dyDescent="0.2">
      <c r="B19" s="172"/>
      <c r="C19" s="172"/>
      <c r="D19" s="249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</row>
    <row r="20" spans="1:19" x14ac:dyDescent="0.2">
      <c r="A20" s="164" t="s">
        <v>148</v>
      </c>
      <c r="B20" s="172"/>
      <c r="C20" s="172"/>
      <c r="D20" s="249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</row>
    <row r="21" spans="1:19" x14ac:dyDescent="0.2">
      <c r="B21" s="221" t="str">
        <f>"Державний борг України за станом на " &amp; TEXT(DREPORTDATE,"dd.MM.yyyy")</f>
        <v>Державний борг України за станом на 31.01.2019</v>
      </c>
      <c r="C21" s="172"/>
      <c r="D21" s="61" t="str">
        <f>VALVAL</f>
        <v>млрд. одиниць</v>
      </c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</row>
    <row r="22" spans="1:19" s="133" customFormat="1" x14ac:dyDescent="0.2">
      <c r="A22" s="170"/>
      <c r="B22" s="97" t="s">
        <v>153</v>
      </c>
      <c r="C22" s="97" t="s">
        <v>156</v>
      </c>
      <c r="D22" s="148" t="s">
        <v>173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</row>
    <row r="23" spans="1:19" s="218" customFormat="1" ht="15" x14ac:dyDescent="0.2">
      <c r="A23" s="83" t="s">
        <v>136</v>
      </c>
      <c r="B23" s="226">
        <f t="shared" ref="B23:C23" si="1">B$24+B$31</f>
        <v>78.251692946719999</v>
      </c>
      <c r="C23" s="226">
        <f t="shared" si="1"/>
        <v>2171.9168198795201</v>
      </c>
      <c r="D23" s="235">
        <v>1</v>
      </c>
      <c r="E23" s="207"/>
      <c r="F23" s="207"/>
      <c r="G23" s="207"/>
      <c r="H23" s="207"/>
      <c r="I23" s="207"/>
      <c r="J23" s="207"/>
      <c r="K23" s="207"/>
      <c r="L23" s="207"/>
      <c r="M23" s="207"/>
      <c r="N23" s="207"/>
      <c r="O23" s="207"/>
      <c r="P23" s="207"/>
      <c r="Q23" s="207"/>
    </row>
    <row r="24" spans="1:19" s="18" customFormat="1" ht="15" x14ac:dyDescent="0.25">
      <c r="A24" s="48" t="s">
        <v>62</v>
      </c>
      <c r="B24" s="238">
        <f t="shared" ref="B24:C24" si="2">SUM(B$25:B$30)</f>
        <v>67.249828506910006</v>
      </c>
      <c r="C24" s="238">
        <f t="shared" si="2"/>
        <v>1866.5542963732801</v>
      </c>
      <c r="D24" s="84">
        <v>0.85940399999999995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9" s="236" customFormat="1" outlineLevel="1" x14ac:dyDescent="0.2">
      <c r="A25" s="10" t="s">
        <v>106</v>
      </c>
      <c r="B25" s="129">
        <v>32.140107578650003</v>
      </c>
      <c r="C25" s="129">
        <v>892.06555940206999</v>
      </c>
      <c r="D25" s="198">
        <v>0.41072700000000001</v>
      </c>
      <c r="E25" s="225"/>
      <c r="F25" s="225"/>
      <c r="G25" s="225"/>
      <c r="H25" s="225"/>
      <c r="I25" s="225"/>
      <c r="J25" s="225"/>
      <c r="K25" s="225"/>
      <c r="L25" s="225"/>
      <c r="M25" s="225"/>
      <c r="N25" s="225"/>
      <c r="O25" s="225"/>
      <c r="P25" s="225"/>
      <c r="Q25" s="225"/>
    </row>
    <row r="26" spans="1:19" outlineLevel="1" x14ac:dyDescent="0.2">
      <c r="A26" s="10" t="s">
        <v>2</v>
      </c>
      <c r="B26" s="195">
        <v>6.3805345085100003</v>
      </c>
      <c r="C26" s="195">
        <v>177.09508506517</v>
      </c>
      <c r="D26" s="255">
        <v>8.1539E-2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</row>
    <row r="27" spans="1:19" outlineLevel="1" x14ac:dyDescent="0.2">
      <c r="A27" s="179" t="s">
        <v>146</v>
      </c>
      <c r="B27" s="195">
        <v>0.30253457643999998</v>
      </c>
      <c r="C27" s="195">
        <v>8.3970059999999993</v>
      </c>
      <c r="D27" s="255">
        <v>3.8660000000000001E-3</v>
      </c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</row>
    <row r="28" spans="1:19" outlineLevel="1" x14ac:dyDescent="0.2">
      <c r="A28" s="179" t="s">
        <v>14</v>
      </c>
      <c r="B28" s="195">
        <v>5.1953833284500002</v>
      </c>
      <c r="C28" s="195">
        <v>144.20059185744</v>
      </c>
      <c r="D28" s="255">
        <v>6.6392999999999994E-2</v>
      </c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</row>
    <row r="29" spans="1:19" outlineLevel="1" x14ac:dyDescent="0.2">
      <c r="A29" s="179" t="s">
        <v>15</v>
      </c>
      <c r="B29" s="195">
        <v>22.65923146039</v>
      </c>
      <c r="C29" s="195">
        <v>628.91886528266002</v>
      </c>
      <c r="D29" s="255">
        <v>0.28956900000000002</v>
      </c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</row>
    <row r="30" spans="1:19" outlineLevel="1" x14ac:dyDescent="0.2">
      <c r="A30" s="179" t="s">
        <v>91</v>
      </c>
      <c r="B30" s="195">
        <v>0.57203705446999997</v>
      </c>
      <c r="C30" s="195">
        <v>15.87718876594</v>
      </c>
      <c r="D30" s="255">
        <v>7.3099999999999997E-3</v>
      </c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</row>
    <row r="31" spans="1:19" ht="15" x14ac:dyDescent="0.25">
      <c r="A31" s="214" t="s">
        <v>12</v>
      </c>
      <c r="B31" s="183">
        <f t="shared" ref="B31:C31" si="3">SUM(B$32:B$35)</f>
        <v>11.001864439809999</v>
      </c>
      <c r="C31" s="183">
        <f t="shared" si="3"/>
        <v>305.36252350624</v>
      </c>
      <c r="D31" s="242">
        <v>0.140596</v>
      </c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</row>
    <row r="32" spans="1:19" outlineLevel="1" x14ac:dyDescent="0.2">
      <c r="A32" s="179" t="s">
        <v>106</v>
      </c>
      <c r="B32" s="195">
        <v>1.9644192308899999</v>
      </c>
      <c r="C32" s="195">
        <v>54.523487073470001</v>
      </c>
      <c r="D32" s="255">
        <v>2.5104000000000001E-2</v>
      </c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</row>
    <row r="33" spans="1:17" outlineLevel="1" x14ac:dyDescent="0.2">
      <c r="A33" s="179" t="s">
        <v>2</v>
      </c>
      <c r="B33" s="195">
        <v>0.77578677748000002</v>
      </c>
      <c r="C33" s="195">
        <v>21.532369297079999</v>
      </c>
      <c r="D33" s="255">
        <v>9.9139999999999992E-3</v>
      </c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</row>
    <row r="34" spans="1:17" outlineLevel="1" x14ac:dyDescent="0.2">
      <c r="A34" s="179" t="s">
        <v>14</v>
      </c>
      <c r="B34" s="195">
        <v>7.89442198382</v>
      </c>
      <c r="C34" s="195">
        <v>219.11382673240001</v>
      </c>
      <c r="D34" s="255">
        <v>0.100885</v>
      </c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</row>
    <row r="35" spans="1:17" outlineLevel="1" x14ac:dyDescent="0.2">
      <c r="A35" s="179" t="s">
        <v>15</v>
      </c>
      <c r="B35" s="195">
        <v>0.36723644762000002</v>
      </c>
      <c r="C35" s="195">
        <v>10.192840403290001</v>
      </c>
      <c r="D35" s="255">
        <v>4.6930000000000001E-3</v>
      </c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</row>
    <row r="36" spans="1:17" x14ac:dyDescent="0.2">
      <c r="B36" s="172"/>
      <c r="C36" s="172"/>
      <c r="D36" s="249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</row>
    <row r="37" spans="1:17" x14ac:dyDescent="0.2">
      <c r="B37" s="172"/>
      <c r="C37" s="172"/>
      <c r="D37" s="249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</row>
    <row r="38" spans="1:17" x14ac:dyDescent="0.2">
      <c r="B38" s="172"/>
      <c r="C38" s="172"/>
      <c r="D38" s="249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</row>
    <row r="39" spans="1:17" x14ac:dyDescent="0.2">
      <c r="B39" s="172"/>
      <c r="C39" s="172"/>
      <c r="D39" s="249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</row>
    <row r="40" spans="1:17" x14ac:dyDescent="0.2">
      <c r="B40" s="172"/>
      <c r="C40" s="172"/>
      <c r="D40" s="249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</row>
    <row r="41" spans="1:17" x14ac:dyDescent="0.2">
      <c r="B41" s="172"/>
      <c r="C41" s="172"/>
      <c r="D41" s="249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</row>
    <row r="42" spans="1:17" x14ac:dyDescent="0.2">
      <c r="B42" s="172"/>
      <c r="C42" s="172"/>
      <c r="D42" s="249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</row>
    <row r="43" spans="1:17" x14ac:dyDescent="0.2">
      <c r="B43" s="172"/>
      <c r="C43" s="172"/>
      <c r="D43" s="249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</row>
    <row r="44" spans="1:17" x14ac:dyDescent="0.2">
      <c r="B44" s="172"/>
      <c r="C44" s="172"/>
      <c r="D44" s="249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</row>
    <row r="45" spans="1:17" x14ac:dyDescent="0.2">
      <c r="B45" s="172"/>
      <c r="C45" s="172"/>
      <c r="D45" s="249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</row>
    <row r="46" spans="1:17" x14ac:dyDescent="0.2">
      <c r="B46" s="172"/>
      <c r="C46" s="172"/>
      <c r="D46" s="249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</row>
    <row r="47" spans="1:17" x14ac:dyDescent="0.2">
      <c r="B47" s="172"/>
      <c r="C47" s="172"/>
      <c r="D47" s="249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</row>
    <row r="48" spans="1:17" x14ac:dyDescent="0.2">
      <c r="B48" s="172"/>
      <c r="C48" s="172"/>
      <c r="D48" s="249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</row>
    <row r="49" spans="2:17" x14ac:dyDescent="0.2">
      <c r="B49" s="172"/>
      <c r="C49" s="172"/>
      <c r="D49" s="249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</row>
    <row r="50" spans="2:17" x14ac:dyDescent="0.2">
      <c r="B50" s="172"/>
      <c r="C50" s="172"/>
      <c r="D50" s="249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</row>
    <row r="51" spans="2:17" x14ac:dyDescent="0.2">
      <c r="B51" s="172"/>
      <c r="C51" s="172"/>
      <c r="D51" s="249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</row>
    <row r="52" spans="2:17" x14ac:dyDescent="0.2">
      <c r="B52" s="172"/>
      <c r="C52" s="172"/>
      <c r="D52" s="249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</row>
    <row r="53" spans="2:17" x14ac:dyDescent="0.2">
      <c r="B53" s="172"/>
      <c r="C53" s="172"/>
      <c r="D53" s="249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</row>
    <row r="54" spans="2:17" x14ac:dyDescent="0.2">
      <c r="B54" s="172"/>
      <c r="C54" s="172"/>
      <c r="D54" s="249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</row>
    <row r="55" spans="2:17" x14ac:dyDescent="0.2">
      <c r="B55" s="172"/>
      <c r="C55" s="172"/>
      <c r="D55" s="249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</row>
    <row r="56" spans="2:17" x14ac:dyDescent="0.2">
      <c r="B56" s="172"/>
      <c r="C56" s="172"/>
      <c r="D56" s="249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</row>
    <row r="57" spans="2:17" x14ac:dyDescent="0.2">
      <c r="B57" s="172"/>
      <c r="C57" s="172"/>
      <c r="D57" s="249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</row>
    <row r="58" spans="2:17" x14ac:dyDescent="0.2">
      <c r="B58" s="172"/>
      <c r="C58" s="172"/>
      <c r="D58" s="249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</row>
    <row r="59" spans="2:17" x14ac:dyDescent="0.2">
      <c r="B59" s="172"/>
      <c r="C59" s="172"/>
      <c r="D59" s="249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</row>
    <row r="60" spans="2:17" x14ac:dyDescent="0.2">
      <c r="B60" s="172"/>
      <c r="C60" s="172"/>
      <c r="D60" s="249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</row>
    <row r="61" spans="2:17" x14ac:dyDescent="0.2">
      <c r="B61" s="172"/>
      <c r="C61" s="172"/>
      <c r="D61" s="249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</row>
    <row r="62" spans="2:17" x14ac:dyDescent="0.2">
      <c r="B62" s="172"/>
      <c r="C62" s="172"/>
      <c r="D62" s="249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</row>
    <row r="63" spans="2:17" x14ac:dyDescent="0.2">
      <c r="B63" s="172"/>
      <c r="C63" s="172"/>
      <c r="D63" s="249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</row>
    <row r="64" spans="2:17" x14ac:dyDescent="0.2">
      <c r="B64" s="172"/>
      <c r="C64" s="172"/>
      <c r="D64" s="249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</row>
    <row r="65" spans="2:17" x14ac:dyDescent="0.2">
      <c r="B65" s="172"/>
      <c r="C65" s="172"/>
      <c r="D65" s="249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</row>
    <row r="66" spans="2:17" x14ac:dyDescent="0.2">
      <c r="B66" s="172"/>
      <c r="C66" s="172"/>
      <c r="D66" s="249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</row>
    <row r="67" spans="2:17" x14ac:dyDescent="0.2">
      <c r="B67" s="172"/>
      <c r="C67" s="172"/>
      <c r="D67" s="249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</row>
    <row r="68" spans="2:17" x14ac:dyDescent="0.2">
      <c r="B68" s="172"/>
      <c r="C68" s="172"/>
      <c r="D68" s="249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</row>
    <row r="69" spans="2:17" x14ac:dyDescent="0.2">
      <c r="B69" s="172"/>
      <c r="C69" s="172"/>
      <c r="D69" s="249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</row>
    <row r="70" spans="2:17" x14ac:dyDescent="0.2">
      <c r="B70" s="172"/>
      <c r="C70" s="172"/>
      <c r="D70" s="249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</row>
    <row r="71" spans="2:17" x14ac:dyDescent="0.2">
      <c r="B71" s="172"/>
      <c r="C71" s="172"/>
      <c r="D71" s="249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</row>
    <row r="72" spans="2:17" x14ac:dyDescent="0.2">
      <c r="B72" s="172"/>
      <c r="C72" s="172"/>
      <c r="D72" s="249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</row>
    <row r="73" spans="2:17" x14ac:dyDescent="0.2">
      <c r="B73" s="172"/>
      <c r="C73" s="172"/>
      <c r="D73" s="249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</row>
    <row r="74" spans="2:17" x14ac:dyDescent="0.2">
      <c r="B74" s="172"/>
      <c r="C74" s="172"/>
      <c r="D74" s="249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</row>
    <row r="75" spans="2:17" x14ac:dyDescent="0.2">
      <c r="B75" s="172"/>
      <c r="C75" s="172"/>
      <c r="D75" s="249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</row>
    <row r="76" spans="2:17" x14ac:dyDescent="0.2">
      <c r="B76" s="172"/>
      <c r="C76" s="172"/>
      <c r="D76" s="249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</row>
    <row r="77" spans="2:17" x14ac:dyDescent="0.2">
      <c r="B77" s="172"/>
      <c r="C77" s="172"/>
      <c r="D77" s="249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</row>
    <row r="78" spans="2:17" x14ac:dyDescent="0.2">
      <c r="B78" s="172"/>
      <c r="C78" s="172"/>
      <c r="D78" s="249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</row>
    <row r="79" spans="2:17" x14ac:dyDescent="0.2">
      <c r="B79" s="172"/>
      <c r="C79" s="172"/>
      <c r="D79" s="249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</row>
    <row r="80" spans="2:17" x14ac:dyDescent="0.2">
      <c r="B80" s="172"/>
      <c r="C80" s="172"/>
      <c r="D80" s="249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</row>
    <row r="81" spans="2:17" x14ac:dyDescent="0.2">
      <c r="B81" s="172"/>
      <c r="C81" s="172"/>
      <c r="D81" s="249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</row>
    <row r="82" spans="2:17" x14ac:dyDescent="0.2">
      <c r="B82" s="172"/>
      <c r="C82" s="172"/>
      <c r="D82" s="249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</row>
    <row r="83" spans="2:17" x14ac:dyDescent="0.2">
      <c r="B83" s="172"/>
      <c r="C83" s="172"/>
      <c r="D83" s="249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</row>
    <row r="84" spans="2:17" x14ac:dyDescent="0.2">
      <c r="B84" s="172"/>
      <c r="C84" s="172"/>
      <c r="D84" s="249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</row>
    <row r="85" spans="2:17" x14ac:dyDescent="0.2">
      <c r="B85" s="172"/>
      <c r="C85" s="172"/>
      <c r="D85" s="249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</row>
    <row r="86" spans="2:17" x14ac:dyDescent="0.2">
      <c r="B86" s="172"/>
      <c r="C86" s="172"/>
      <c r="D86" s="249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</row>
    <row r="87" spans="2:17" x14ac:dyDescent="0.2">
      <c r="B87" s="172"/>
      <c r="C87" s="172"/>
      <c r="D87" s="249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</row>
    <row r="88" spans="2:17" x14ac:dyDescent="0.2">
      <c r="B88" s="172"/>
      <c r="C88" s="172"/>
      <c r="D88" s="249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</row>
    <row r="89" spans="2:17" x14ac:dyDescent="0.2">
      <c r="B89" s="172"/>
      <c r="C89" s="172"/>
      <c r="D89" s="249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</row>
    <row r="90" spans="2:17" x14ac:dyDescent="0.2">
      <c r="B90" s="172"/>
      <c r="C90" s="172"/>
      <c r="D90" s="249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</row>
    <row r="91" spans="2:17" x14ac:dyDescent="0.2">
      <c r="B91" s="172"/>
      <c r="C91" s="172"/>
      <c r="D91" s="249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</row>
    <row r="92" spans="2:17" x14ac:dyDescent="0.2">
      <c r="B92" s="172"/>
      <c r="C92" s="172"/>
      <c r="D92" s="249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</row>
    <row r="93" spans="2:17" x14ac:dyDescent="0.2">
      <c r="B93" s="172"/>
      <c r="C93" s="172"/>
      <c r="D93" s="249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</row>
    <row r="94" spans="2:17" x14ac:dyDescent="0.2">
      <c r="B94" s="172"/>
      <c r="C94" s="172"/>
      <c r="D94" s="249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</row>
    <row r="95" spans="2:17" x14ac:dyDescent="0.2">
      <c r="B95" s="172"/>
      <c r="C95" s="172"/>
      <c r="D95" s="249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</row>
    <row r="96" spans="2:17" x14ac:dyDescent="0.2">
      <c r="B96" s="172"/>
      <c r="C96" s="172"/>
      <c r="D96" s="249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</row>
    <row r="97" spans="2:17" x14ac:dyDescent="0.2">
      <c r="B97" s="172"/>
      <c r="C97" s="172"/>
      <c r="D97" s="249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</row>
    <row r="98" spans="2:17" x14ac:dyDescent="0.2">
      <c r="B98" s="172"/>
      <c r="C98" s="172"/>
      <c r="D98" s="249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</row>
    <row r="99" spans="2:17" x14ac:dyDescent="0.2">
      <c r="B99" s="172"/>
      <c r="C99" s="172"/>
      <c r="D99" s="249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</row>
    <row r="100" spans="2:17" x14ac:dyDescent="0.2">
      <c r="B100" s="172"/>
      <c r="C100" s="172"/>
      <c r="D100" s="249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</row>
    <row r="101" spans="2:17" x14ac:dyDescent="0.2">
      <c r="B101" s="172"/>
      <c r="C101" s="172"/>
      <c r="D101" s="249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</row>
    <row r="102" spans="2:17" x14ac:dyDescent="0.2">
      <c r="B102" s="172"/>
      <c r="C102" s="172"/>
      <c r="D102" s="249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</row>
    <row r="103" spans="2:17" x14ac:dyDescent="0.2">
      <c r="B103" s="172"/>
      <c r="C103" s="172"/>
      <c r="D103" s="249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</row>
    <row r="104" spans="2:17" x14ac:dyDescent="0.2">
      <c r="B104" s="172"/>
      <c r="C104" s="172"/>
      <c r="D104" s="249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</row>
    <row r="105" spans="2:17" x14ac:dyDescent="0.2">
      <c r="B105" s="172"/>
      <c r="C105" s="172"/>
      <c r="D105" s="249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</row>
    <row r="106" spans="2:17" x14ac:dyDescent="0.2">
      <c r="B106" s="172"/>
      <c r="C106" s="172"/>
      <c r="D106" s="249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</row>
    <row r="107" spans="2:17" x14ac:dyDescent="0.2">
      <c r="B107" s="172"/>
      <c r="C107" s="172"/>
      <c r="D107" s="249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</row>
    <row r="108" spans="2:17" x14ac:dyDescent="0.2">
      <c r="B108" s="172"/>
      <c r="C108" s="172"/>
      <c r="D108" s="249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</row>
    <row r="109" spans="2:17" x14ac:dyDescent="0.2">
      <c r="B109" s="172"/>
      <c r="C109" s="172"/>
      <c r="D109" s="249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</row>
    <row r="110" spans="2:17" x14ac:dyDescent="0.2">
      <c r="B110" s="172"/>
      <c r="C110" s="172"/>
      <c r="D110" s="249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</row>
    <row r="111" spans="2:17" x14ac:dyDescent="0.2">
      <c r="B111" s="172"/>
      <c r="C111" s="172"/>
      <c r="D111" s="249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</row>
    <row r="112" spans="2:17" x14ac:dyDescent="0.2">
      <c r="B112" s="172"/>
      <c r="C112" s="172"/>
      <c r="D112" s="249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</row>
    <row r="113" spans="2:17" x14ac:dyDescent="0.2">
      <c r="B113" s="172"/>
      <c r="C113" s="172"/>
      <c r="D113" s="249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</row>
    <row r="114" spans="2:17" x14ac:dyDescent="0.2">
      <c r="B114" s="172"/>
      <c r="C114" s="172"/>
      <c r="D114" s="249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</row>
    <row r="115" spans="2:17" x14ac:dyDescent="0.2">
      <c r="B115" s="172"/>
      <c r="C115" s="172"/>
      <c r="D115" s="249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</row>
    <row r="116" spans="2:17" x14ac:dyDescent="0.2">
      <c r="B116" s="172"/>
      <c r="C116" s="172"/>
      <c r="D116" s="249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</row>
    <row r="117" spans="2:17" x14ac:dyDescent="0.2">
      <c r="B117" s="172"/>
      <c r="C117" s="172"/>
      <c r="D117" s="249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</row>
    <row r="118" spans="2:17" x14ac:dyDescent="0.2">
      <c r="B118" s="172"/>
      <c r="C118" s="172"/>
      <c r="D118" s="249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</row>
    <row r="119" spans="2:17" x14ac:dyDescent="0.2">
      <c r="B119" s="172"/>
      <c r="C119" s="172"/>
      <c r="D119" s="249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</row>
    <row r="120" spans="2:17" x14ac:dyDescent="0.2">
      <c r="B120" s="172"/>
      <c r="C120" s="172"/>
      <c r="D120" s="249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</row>
    <row r="121" spans="2:17" x14ac:dyDescent="0.2">
      <c r="B121" s="172"/>
      <c r="C121" s="172"/>
      <c r="D121" s="249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</row>
    <row r="122" spans="2:17" x14ac:dyDescent="0.2">
      <c r="B122" s="172"/>
      <c r="C122" s="172"/>
      <c r="D122" s="249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</row>
    <row r="123" spans="2:17" x14ac:dyDescent="0.2">
      <c r="B123" s="172"/>
      <c r="C123" s="172"/>
      <c r="D123" s="249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</row>
    <row r="124" spans="2:17" x14ac:dyDescent="0.2">
      <c r="B124" s="172"/>
      <c r="C124" s="172"/>
      <c r="D124" s="249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</row>
    <row r="125" spans="2:17" x14ac:dyDescent="0.2">
      <c r="B125" s="172"/>
      <c r="C125" s="172"/>
      <c r="D125" s="249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</row>
    <row r="126" spans="2:17" x14ac:dyDescent="0.2">
      <c r="B126" s="172"/>
      <c r="C126" s="172"/>
      <c r="D126" s="249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</row>
    <row r="127" spans="2:17" x14ac:dyDescent="0.2">
      <c r="B127" s="172"/>
      <c r="C127" s="172"/>
      <c r="D127" s="249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</row>
    <row r="128" spans="2:17" x14ac:dyDescent="0.2">
      <c r="B128" s="172"/>
      <c r="C128" s="172"/>
      <c r="D128" s="249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</row>
    <row r="129" spans="2:17" x14ac:dyDescent="0.2">
      <c r="B129" s="172"/>
      <c r="C129" s="172"/>
      <c r="D129" s="249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</row>
    <row r="130" spans="2:17" x14ac:dyDescent="0.2">
      <c r="B130" s="172"/>
      <c r="C130" s="172"/>
      <c r="D130" s="249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</row>
    <row r="131" spans="2:17" x14ac:dyDescent="0.2">
      <c r="B131" s="172"/>
      <c r="C131" s="172"/>
      <c r="D131" s="249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</row>
    <row r="132" spans="2:17" x14ac:dyDescent="0.2">
      <c r="B132" s="172"/>
      <c r="C132" s="172"/>
      <c r="D132" s="249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</row>
    <row r="133" spans="2:17" x14ac:dyDescent="0.2">
      <c r="B133" s="172"/>
      <c r="C133" s="172"/>
      <c r="D133" s="249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</row>
    <row r="134" spans="2:17" x14ac:dyDescent="0.2">
      <c r="B134" s="172"/>
      <c r="C134" s="172"/>
      <c r="D134" s="249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</row>
    <row r="135" spans="2:17" x14ac:dyDescent="0.2">
      <c r="B135" s="172"/>
      <c r="C135" s="172"/>
      <c r="D135" s="249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</row>
    <row r="136" spans="2:17" x14ac:dyDescent="0.2">
      <c r="B136" s="172"/>
      <c r="C136" s="172"/>
      <c r="D136" s="249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</row>
    <row r="137" spans="2:17" x14ac:dyDescent="0.2">
      <c r="B137" s="172"/>
      <c r="C137" s="172"/>
      <c r="D137" s="249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</row>
    <row r="138" spans="2:17" x14ac:dyDescent="0.2">
      <c r="B138" s="172"/>
      <c r="C138" s="172"/>
      <c r="D138" s="249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</row>
    <row r="139" spans="2:17" x14ac:dyDescent="0.2">
      <c r="B139" s="172"/>
      <c r="C139" s="172"/>
      <c r="D139" s="249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</row>
    <row r="140" spans="2:17" x14ac:dyDescent="0.2">
      <c r="B140" s="172"/>
      <c r="C140" s="172"/>
      <c r="D140" s="249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</row>
    <row r="141" spans="2:17" x14ac:dyDescent="0.2">
      <c r="B141" s="172"/>
      <c r="C141" s="172"/>
      <c r="D141" s="249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</row>
    <row r="142" spans="2:17" x14ac:dyDescent="0.2">
      <c r="B142" s="172"/>
      <c r="C142" s="172"/>
      <c r="D142" s="249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1"/>
      <c r="P142" s="81"/>
      <c r="Q142" s="81"/>
    </row>
    <row r="143" spans="2:17" x14ac:dyDescent="0.2">
      <c r="B143" s="172"/>
      <c r="C143" s="172"/>
      <c r="D143" s="249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1"/>
      <c r="P143" s="81"/>
      <c r="Q143" s="81"/>
    </row>
    <row r="144" spans="2:17" x14ac:dyDescent="0.2">
      <c r="B144" s="172"/>
      <c r="C144" s="172"/>
      <c r="D144" s="249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1"/>
      <c r="P144" s="81"/>
      <c r="Q144" s="81"/>
    </row>
    <row r="145" spans="2:17" x14ac:dyDescent="0.2">
      <c r="B145" s="172"/>
      <c r="C145" s="172"/>
      <c r="D145" s="249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1"/>
      <c r="P145" s="81"/>
      <c r="Q145" s="81"/>
    </row>
    <row r="146" spans="2:17" x14ac:dyDescent="0.2">
      <c r="B146" s="172"/>
      <c r="C146" s="172"/>
      <c r="D146" s="249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81"/>
      <c r="Q146" s="81"/>
    </row>
    <row r="147" spans="2:17" x14ac:dyDescent="0.2">
      <c r="B147" s="172"/>
      <c r="C147" s="172"/>
      <c r="D147" s="249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/>
    </row>
    <row r="148" spans="2:17" x14ac:dyDescent="0.2">
      <c r="B148" s="172"/>
      <c r="C148" s="172"/>
      <c r="D148" s="249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  <c r="Q148" s="81"/>
    </row>
    <row r="149" spans="2:17" x14ac:dyDescent="0.2">
      <c r="B149" s="172"/>
      <c r="C149" s="172"/>
      <c r="D149" s="249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1"/>
      <c r="P149" s="81"/>
      <c r="Q149" s="81"/>
    </row>
    <row r="150" spans="2:17" x14ac:dyDescent="0.2">
      <c r="B150" s="172"/>
      <c r="C150" s="172"/>
      <c r="D150" s="249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1"/>
      <c r="P150" s="81"/>
      <c r="Q150" s="81"/>
    </row>
    <row r="151" spans="2:17" x14ac:dyDescent="0.2">
      <c r="B151" s="172"/>
      <c r="C151" s="172"/>
      <c r="D151" s="249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81"/>
      <c r="Q151" s="81"/>
    </row>
    <row r="152" spans="2:17" x14ac:dyDescent="0.2">
      <c r="B152" s="172"/>
      <c r="C152" s="172"/>
      <c r="D152" s="249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  <c r="Q152" s="81"/>
    </row>
    <row r="153" spans="2:17" x14ac:dyDescent="0.2">
      <c r="B153" s="172"/>
      <c r="C153" s="172"/>
      <c r="D153" s="249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81"/>
    </row>
    <row r="154" spans="2:17" x14ac:dyDescent="0.2">
      <c r="B154" s="172"/>
      <c r="C154" s="172"/>
      <c r="D154" s="249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1"/>
      <c r="P154" s="81"/>
      <c r="Q154" s="81"/>
    </row>
    <row r="155" spans="2:17" x14ac:dyDescent="0.2">
      <c r="B155" s="172"/>
      <c r="C155" s="172"/>
      <c r="D155" s="249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81"/>
      <c r="Q155" s="81"/>
    </row>
    <row r="156" spans="2:17" x14ac:dyDescent="0.2">
      <c r="B156" s="172"/>
      <c r="C156" s="172"/>
      <c r="D156" s="249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81"/>
      <c r="Q156" s="81"/>
    </row>
    <row r="157" spans="2:17" x14ac:dyDescent="0.2">
      <c r="B157" s="172"/>
      <c r="C157" s="172"/>
      <c r="D157" s="249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81"/>
      <c r="Q157" s="81"/>
    </row>
    <row r="158" spans="2:17" x14ac:dyDescent="0.2">
      <c r="B158" s="172"/>
      <c r="C158" s="172"/>
      <c r="D158" s="249"/>
      <c r="E158" s="81"/>
      <c r="F158" s="81"/>
      <c r="G158" s="81"/>
      <c r="H158" s="81"/>
      <c r="I158" s="81"/>
      <c r="J158" s="81"/>
      <c r="K158" s="81"/>
      <c r="L158" s="81"/>
      <c r="M158" s="81"/>
      <c r="N158" s="81"/>
      <c r="O158" s="81"/>
      <c r="P158" s="81"/>
      <c r="Q158" s="81"/>
    </row>
    <row r="159" spans="2:17" x14ac:dyDescent="0.2">
      <c r="B159" s="172"/>
      <c r="C159" s="172"/>
      <c r="D159" s="249"/>
      <c r="E159" s="81"/>
      <c r="F159" s="81"/>
      <c r="G159" s="81"/>
      <c r="H159" s="81"/>
      <c r="I159" s="81"/>
      <c r="J159" s="81"/>
      <c r="K159" s="81"/>
      <c r="L159" s="81"/>
      <c r="M159" s="81"/>
      <c r="N159" s="81"/>
      <c r="O159" s="81"/>
      <c r="P159" s="81"/>
      <c r="Q159" s="81"/>
    </row>
    <row r="160" spans="2:17" x14ac:dyDescent="0.2">
      <c r="B160" s="172"/>
      <c r="C160" s="172"/>
      <c r="D160" s="249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  <c r="Q160" s="81"/>
    </row>
    <row r="161" spans="2:17" x14ac:dyDescent="0.2">
      <c r="B161" s="172"/>
      <c r="C161" s="172"/>
      <c r="D161" s="249"/>
      <c r="E161" s="81"/>
      <c r="F161" s="81"/>
      <c r="G161" s="81"/>
      <c r="H161" s="81"/>
      <c r="I161" s="81"/>
      <c r="J161" s="81"/>
      <c r="K161" s="81"/>
      <c r="L161" s="81"/>
      <c r="M161" s="81"/>
      <c r="N161" s="81"/>
      <c r="O161" s="81"/>
      <c r="P161" s="81"/>
      <c r="Q161" s="81"/>
    </row>
    <row r="162" spans="2:17" x14ac:dyDescent="0.2">
      <c r="B162" s="172"/>
      <c r="C162" s="172"/>
      <c r="D162" s="249"/>
      <c r="E162" s="81"/>
      <c r="F162" s="81"/>
      <c r="G162" s="81"/>
      <c r="H162" s="81"/>
      <c r="I162" s="81"/>
      <c r="J162" s="81"/>
      <c r="K162" s="81"/>
      <c r="L162" s="81"/>
      <c r="M162" s="81"/>
      <c r="N162" s="81"/>
      <c r="O162" s="81"/>
      <c r="P162" s="81"/>
      <c r="Q162" s="81"/>
    </row>
    <row r="163" spans="2:17" x14ac:dyDescent="0.2">
      <c r="B163" s="172"/>
      <c r="C163" s="172"/>
      <c r="D163" s="249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81"/>
      <c r="Q163" s="81"/>
    </row>
    <row r="164" spans="2:17" x14ac:dyDescent="0.2">
      <c r="B164" s="172"/>
      <c r="C164" s="172"/>
      <c r="D164" s="249"/>
      <c r="E164" s="81"/>
      <c r="F164" s="81"/>
      <c r="G164" s="81"/>
      <c r="H164" s="81"/>
      <c r="I164" s="81"/>
      <c r="J164" s="81"/>
      <c r="K164" s="81"/>
      <c r="L164" s="81"/>
      <c r="M164" s="81"/>
      <c r="N164" s="81"/>
      <c r="O164" s="81"/>
      <c r="P164" s="81"/>
      <c r="Q164" s="81"/>
    </row>
    <row r="165" spans="2:17" x14ac:dyDescent="0.2">
      <c r="B165" s="172"/>
      <c r="C165" s="172"/>
      <c r="D165" s="249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  <c r="Q165" s="81"/>
    </row>
    <row r="166" spans="2:17" x14ac:dyDescent="0.2">
      <c r="B166" s="172"/>
      <c r="C166" s="172"/>
      <c r="D166" s="249"/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81"/>
      <c r="Q166" s="81"/>
    </row>
    <row r="167" spans="2:17" x14ac:dyDescent="0.2">
      <c r="B167" s="172"/>
      <c r="C167" s="172"/>
      <c r="D167" s="249"/>
      <c r="E167" s="81"/>
      <c r="F167" s="81"/>
      <c r="G167" s="81"/>
      <c r="H167" s="81"/>
      <c r="I167" s="81"/>
      <c r="J167" s="81"/>
      <c r="K167" s="81"/>
      <c r="L167" s="81"/>
      <c r="M167" s="81"/>
      <c r="N167" s="81"/>
      <c r="O167" s="81"/>
      <c r="P167" s="81"/>
      <c r="Q167" s="81"/>
    </row>
    <row r="168" spans="2:17" x14ac:dyDescent="0.2">
      <c r="B168" s="172"/>
      <c r="C168" s="172"/>
      <c r="D168" s="249"/>
      <c r="E168" s="81"/>
      <c r="F168" s="81"/>
      <c r="G168" s="81"/>
      <c r="H168" s="81"/>
      <c r="I168" s="81"/>
      <c r="J168" s="81"/>
      <c r="K168" s="81"/>
      <c r="L168" s="81"/>
      <c r="M168" s="81"/>
      <c r="N168" s="81"/>
      <c r="O168" s="81"/>
      <c r="P168" s="81"/>
      <c r="Q168" s="81"/>
    </row>
    <row r="169" spans="2:17" x14ac:dyDescent="0.2">
      <c r="B169" s="172"/>
      <c r="C169" s="172"/>
      <c r="D169" s="249"/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81"/>
      <c r="Q169" s="81"/>
    </row>
    <row r="170" spans="2:17" x14ac:dyDescent="0.2">
      <c r="B170" s="172"/>
      <c r="C170" s="172"/>
      <c r="D170" s="249"/>
      <c r="E170" s="81"/>
      <c r="F170" s="81"/>
      <c r="G170" s="81"/>
      <c r="H170" s="81"/>
      <c r="I170" s="81"/>
      <c r="J170" s="81"/>
      <c r="K170" s="81"/>
      <c r="L170" s="81"/>
      <c r="M170" s="81"/>
      <c r="N170" s="81"/>
      <c r="O170" s="81"/>
      <c r="P170" s="81"/>
      <c r="Q170" s="81"/>
    </row>
    <row r="171" spans="2:17" x14ac:dyDescent="0.2">
      <c r="B171" s="172"/>
      <c r="C171" s="172"/>
      <c r="D171" s="249"/>
      <c r="E171" s="81"/>
      <c r="F171" s="81"/>
      <c r="G171" s="81"/>
      <c r="H171" s="81"/>
      <c r="I171" s="81"/>
      <c r="J171" s="81"/>
      <c r="K171" s="81"/>
      <c r="L171" s="81"/>
      <c r="M171" s="81"/>
      <c r="N171" s="81"/>
      <c r="O171" s="81"/>
      <c r="P171" s="81"/>
      <c r="Q171" s="81"/>
    </row>
    <row r="172" spans="2:17" x14ac:dyDescent="0.2">
      <c r="B172" s="172"/>
      <c r="C172" s="172"/>
      <c r="D172" s="249"/>
      <c r="E172" s="81"/>
      <c r="F172" s="81"/>
      <c r="G172" s="81"/>
      <c r="H172" s="81"/>
      <c r="I172" s="81"/>
      <c r="J172" s="81"/>
      <c r="K172" s="81"/>
      <c r="L172" s="81"/>
      <c r="M172" s="81"/>
      <c r="N172" s="81"/>
      <c r="O172" s="81"/>
      <c r="P172" s="81"/>
      <c r="Q172" s="81"/>
    </row>
    <row r="173" spans="2:17" x14ac:dyDescent="0.2">
      <c r="B173" s="172"/>
      <c r="C173" s="172"/>
      <c r="D173" s="249"/>
      <c r="E173" s="81"/>
      <c r="F173" s="81"/>
      <c r="G173" s="81"/>
      <c r="H173" s="81"/>
      <c r="I173" s="81"/>
      <c r="J173" s="81"/>
      <c r="K173" s="81"/>
      <c r="L173" s="81"/>
      <c r="M173" s="81"/>
      <c r="N173" s="81"/>
      <c r="O173" s="81"/>
      <c r="P173" s="81"/>
      <c r="Q173" s="81"/>
    </row>
    <row r="174" spans="2:17" x14ac:dyDescent="0.2">
      <c r="B174" s="172"/>
      <c r="C174" s="172"/>
      <c r="D174" s="249"/>
      <c r="E174" s="81"/>
      <c r="F174" s="81"/>
      <c r="G174" s="81"/>
      <c r="H174" s="81"/>
      <c r="I174" s="81"/>
      <c r="J174" s="81"/>
      <c r="K174" s="81"/>
      <c r="L174" s="81"/>
      <c r="M174" s="81"/>
      <c r="N174" s="81"/>
      <c r="O174" s="81"/>
      <c r="P174" s="81"/>
      <c r="Q174" s="81"/>
    </row>
    <row r="175" spans="2:17" x14ac:dyDescent="0.2">
      <c r="B175" s="172"/>
      <c r="C175" s="172"/>
      <c r="D175" s="249"/>
      <c r="E175" s="81"/>
      <c r="F175" s="81"/>
      <c r="G175" s="81"/>
      <c r="H175" s="81"/>
      <c r="I175" s="81"/>
      <c r="J175" s="81"/>
      <c r="K175" s="81"/>
      <c r="L175" s="81"/>
      <c r="M175" s="81"/>
      <c r="N175" s="81"/>
      <c r="O175" s="81"/>
      <c r="P175" s="81"/>
      <c r="Q175" s="81"/>
    </row>
    <row r="176" spans="2:17" x14ac:dyDescent="0.2">
      <c r="B176" s="172"/>
      <c r="C176" s="172"/>
      <c r="D176" s="249"/>
      <c r="E176" s="81"/>
      <c r="F176" s="81"/>
      <c r="G176" s="81"/>
      <c r="H176" s="81"/>
      <c r="I176" s="81"/>
      <c r="J176" s="81"/>
      <c r="K176" s="81"/>
      <c r="L176" s="81"/>
      <c r="M176" s="81"/>
      <c r="N176" s="81"/>
      <c r="O176" s="81"/>
      <c r="P176" s="81"/>
      <c r="Q176" s="81"/>
    </row>
    <row r="177" spans="2:17" x14ac:dyDescent="0.2">
      <c r="B177" s="172"/>
      <c r="C177" s="172"/>
      <c r="D177" s="249"/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81"/>
      <c r="Q177" s="81"/>
    </row>
    <row r="178" spans="2:17" x14ac:dyDescent="0.2">
      <c r="B178" s="172"/>
      <c r="C178" s="172"/>
      <c r="D178" s="249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81"/>
      <c r="Q178" s="81"/>
    </row>
    <row r="179" spans="2:17" x14ac:dyDescent="0.2">
      <c r="B179" s="172"/>
      <c r="C179" s="172"/>
      <c r="D179" s="249"/>
      <c r="E179" s="81"/>
      <c r="F179" s="81"/>
      <c r="G179" s="81"/>
      <c r="H179" s="81"/>
      <c r="I179" s="81"/>
      <c r="J179" s="81"/>
      <c r="K179" s="81"/>
      <c r="L179" s="81"/>
      <c r="M179" s="81"/>
      <c r="N179" s="81"/>
      <c r="O179" s="81"/>
      <c r="P179" s="81"/>
      <c r="Q179" s="81"/>
    </row>
    <row r="180" spans="2:17" x14ac:dyDescent="0.2">
      <c r="B180" s="172"/>
      <c r="C180" s="172"/>
      <c r="D180" s="249"/>
      <c r="E180" s="81"/>
      <c r="F180" s="81"/>
      <c r="G180" s="81"/>
      <c r="H180" s="81"/>
      <c r="I180" s="81"/>
      <c r="J180" s="81"/>
      <c r="K180" s="81"/>
      <c r="L180" s="81"/>
      <c r="M180" s="81"/>
      <c r="N180" s="81"/>
      <c r="O180" s="81"/>
      <c r="P180" s="81"/>
      <c r="Q180" s="81"/>
    </row>
    <row r="181" spans="2:17" x14ac:dyDescent="0.2">
      <c r="B181" s="172"/>
      <c r="C181" s="172"/>
      <c r="D181" s="249"/>
      <c r="E181" s="81"/>
      <c r="F181" s="81"/>
      <c r="G181" s="81"/>
      <c r="H181" s="81"/>
      <c r="I181" s="81"/>
      <c r="J181" s="81"/>
      <c r="K181" s="81"/>
      <c r="L181" s="81"/>
      <c r="M181" s="81"/>
      <c r="N181" s="81"/>
      <c r="O181" s="81"/>
      <c r="P181" s="81"/>
      <c r="Q181" s="81"/>
    </row>
    <row r="182" spans="2:17" x14ac:dyDescent="0.2">
      <c r="B182" s="172"/>
      <c r="C182" s="172"/>
      <c r="D182" s="249"/>
      <c r="E182" s="81"/>
      <c r="F182" s="81"/>
      <c r="G182" s="81"/>
      <c r="H182" s="81"/>
      <c r="I182" s="81"/>
      <c r="J182" s="81"/>
      <c r="K182" s="81"/>
      <c r="L182" s="81"/>
      <c r="M182" s="81"/>
      <c r="N182" s="81"/>
      <c r="O182" s="81"/>
      <c r="P182" s="81"/>
      <c r="Q182" s="81"/>
    </row>
    <row r="183" spans="2:17" x14ac:dyDescent="0.2">
      <c r="B183" s="172"/>
      <c r="C183" s="172"/>
      <c r="D183" s="249"/>
      <c r="E183" s="81"/>
      <c r="F183" s="81"/>
      <c r="G183" s="81"/>
      <c r="H183" s="81"/>
      <c r="I183" s="81"/>
      <c r="J183" s="81"/>
      <c r="K183" s="81"/>
      <c r="L183" s="81"/>
      <c r="M183" s="81"/>
      <c r="N183" s="81"/>
      <c r="O183" s="81"/>
      <c r="P183" s="81"/>
      <c r="Q183" s="81"/>
    </row>
    <row r="184" spans="2:17" x14ac:dyDescent="0.2">
      <c r="B184" s="172"/>
      <c r="C184" s="172"/>
      <c r="D184" s="249"/>
      <c r="E184" s="81"/>
      <c r="F184" s="81"/>
      <c r="G184" s="81"/>
      <c r="H184" s="81"/>
      <c r="I184" s="81"/>
      <c r="J184" s="81"/>
      <c r="K184" s="81"/>
      <c r="L184" s="81"/>
      <c r="M184" s="81"/>
      <c r="N184" s="81"/>
      <c r="O184" s="81"/>
      <c r="P184" s="81"/>
      <c r="Q184" s="81"/>
    </row>
    <row r="185" spans="2:17" x14ac:dyDescent="0.2">
      <c r="B185" s="172"/>
      <c r="C185" s="172"/>
      <c r="D185" s="249"/>
      <c r="E185" s="81"/>
      <c r="F185" s="81"/>
      <c r="G185" s="81"/>
      <c r="H185" s="81"/>
      <c r="I185" s="81"/>
      <c r="J185" s="81"/>
      <c r="K185" s="81"/>
      <c r="L185" s="81"/>
      <c r="M185" s="81"/>
      <c r="N185" s="81"/>
      <c r="O185" s="81"/>
      <c r="P185" s="81"/>
      <c r="Q185" s="81"/>
    </row>
    <row r="186" spans="2:17" x14ac:dyDescent="0.2">
      <c r="B186" s="172"/>
      <c r="C186" s="172"/>
      <c r="D186" s="249"/>
      <c r="E186" s="81"/>
      <c r="F186" s="81"/>
      <c r="G186" s="81"/>
      <c r="H186" s="81"/>
      <c r="I186" s="81"/>
      <c r="J186" s="81"/>
      <c r="K186" s="81"/>
      <c r="L186" s="81"/>
      <c r="M186" s="81"/>
      <c r="N186" s="81"/>
      <c r="O186" s="81"/>
      <c r="P186" s="81"/>
      <c r="Q186" s="81"/>
    </row>
    <row r="187" spans="2:17" x14ac:dyDescent="0.2">
      <c r="B187" s="172"/>
      <c r="C187" s="172"/>
      <c r="D187" s="249"/>
      <c r="E187" s="81"/>
      <c r="F187" s="81"/>
      <c r="G187" s="81"/>
      <c r="H187" s="81"/>
      <c r="I187" s="81"/>
      <c r="J187" s="81"/>
      <c r="K187" s="81"/>
      <c r="L187" s="81"/>
      <c r="M187" s="81"/>
      <c r="N187" s="81"/>
      <c r="O187" s="81"/>
      <c r="P187" s="81"/>
      <c r="Q187" s="81"/>
    </row>
    <row r="188" spans="2:17" x14ac:dyDescent="0.2">
      <c r="B188" s="172"/>
      <c r="C188" s="172"/>
      <c r="D188" s="249"/>
      <c r="E188" s="81"/>
      <c r="F188" s="81"/>
      <c r="G188" s="81"/>
      <c r="H188" s="81"/>
      <c r="I188" s="81"/>
      <c r="J188" s="81"/>
      <c r="K188" s="81"/>
      <c r="L188" s="81"/>
      <c r="M188" s="81"/>
      <c r="N188" s="81"/>
      <c r="O188" s="81"/>
      <c r="P188" s="81"/>
      <c r="Q188" s="81"/>
    </row>
    <row r="189" spans="2:17" x14ac:dyDescent="0.2">
      <c r="B189" s="172"/>
      <c r="C189" s="172"/>
      <c r="D189" s="249"/>
      <c r="E189" s="81"/>
      <c r="F189" s="81"/>
      <c r="G189" s="81"/>
      <c r="H189" s="81"/>
      <c r="I189" s="81"/>
      <c r="J189" s="81"/>
      <c r="K189" s="81"/>
      <c r="L189" s="81"/>
      <c r="M189" s="81"/>
      <c r="N189" s="81"/>
      <c r="O189" s="81"/>
      <c r="P189" s="81"/>
      <c r="Q189" s="81"/>
    </row>
    <row r="190" spans="2:17" x14ac:dyDescent="0.2">
      <c r="B190" s="172"/>
      <c r="C190" s="172"/>
      <c r="D190" s="249"/>
      <c r="E190" s="81"/>
      <c r="F190" s="81"/>
      <c r="G190" s="81"/>
      <c r="H190" s="81"/>
      <c r="I190" s="81"/>
      <c r="J190" s="81"/>
      <c r="K190" s="81"/>
      <c r="L190" s="81"/>
      <c r="M190" s="81"/>
      <c r="N190" s="81"/>
      <c r="O190" s="81"/>
      <c r="P190" s="81"/>
      <c r="Q190" s="81"/>
    </row>
    <row r="191" spans="2:17" x14ac:dyDescent="0.2">
      <c r="B191" s="172"/>
      <c r="C191" s="172"/>
      <c r="D191" s="249"/>
      <c r="E191" s="81"/>
      <c r="F191" s="81"/>
      <c r="G191" s="81"/>
      <c r="H191" s="81"/>
      <c r="I191" s="81"/>
      <c r="J191" s="81"/>
      <c r="K191" s="81"/>
      <c r="L191" s="81"/>
      <c r="M191" s="81"/>
      <c r="N191" s="81"/>
      <c r="O191" s="81"/>
      <c r="P191" s="81"/>
      <c r="Q191" s="81"/>
    </row>
    <row r="192" spans="2:17" x14ac:dyDescent="0.2">
      <c r="B192" s="172"/>
      <c r="C192" s="172"/>
      <c r="D192" s="249"/>
      <c r="E192" s="81"/>
      <c r="F192" s="81"/>
      <c r="G192" s="81"/>
      <c r="H192" s="81"/>
      <c r="I192" s="81"/>
      <c r="J192" s="81"/>
      <c r="K192" s="81"/>
      <c r="L192" s="81"/>
      <c r="M192" s="81"/>
      <c r="N192" s="81"/>
      <c r="O192" s="81"/>
      <c r="P192" s="81"/>
      <c r="Q192" s="81"/>
    </row>
    <row r="193" spans="2:17" x14ac:dyDescent="0.2">
      <c r="B193" s="172"/>
      <c r="C193" s="172"/>
      <c r="D193" s="249"/>
      <c r="E193" s="81"/>
      <c r="F193" s="81"/>
      <c r="G193" s="81"/>
      <c r="H193" s="81"/>
      <c r="I193" s="81"/>
      <c r="J193" s="81"/>
      <c r="K193" s="81"/>
      <c r="L193" s="81"/>
      <c r="M193" s="81"/>
      <c r="N193" s="81"/>
      <c r="O193" s="81"/>
      <c r="P193" s="81"/>
      <c r="Q193" s="81"/>
    </row>
    <row r="194" spans="2:17" x14ac:dyDescent="0.2">
      <c r="B194" s="172"/>
      <c r="C194" s="172"/>
      <c r="D194" s="249"/>
      <c r="E194" s="81"/>
      <c r="F194" s="81"/>
      <c r="G194" s="81"/>
      <c r="H194" s="81"/>
      <c r="I194" s="81"/>
      <c r="J194" s="81"/>
      <c r="K194" s="81"/>
      <c r="L194" s="81"/>
      <c r="M194" s="81"/>
      <c r="N194" s="81"/>
      <c r="O194" s="81"/>
      <c r="P194" s="81"/>
      <c r="Q194" s="81"/>
    </row>
    <row r="195" spans="2:17" x14ac:dyDescent="0.2">
      <c r="B195" s="172"/>
      <c r="C195" s="172"/>
      <c r="D195" s="249"/>
      <c r="E195" s="81"/>
      <c r="F195" s="81"/>
      <c r="G195" s="81"/>
      <c r="H195" s="81"/>
      <c r="I195" s="81"/>
      <c r="J195" s="81"/>
      <c r="K195" s="81"/>
      <c r="L195" s="81"/>
      <c r="M195" s="81"/>
      <c r="N195" s="81"/>
      <c r="O195" s="81"/>
      <c r="P195" s="81"/>
      <c r="Q195" s="81"/>
    </row>
    <row r="196" spans="2:17" x14ac:dyDescent="0.2">
      <c r="B196" s="172"/>
      <c r="C196" s="172"/>
      <c r="D196" s="249"/>
      <c r="E196" s="81"/>
      <c r="F196" s="81"/>
      <c r="G196" s="81"/>
      <c r="H196" s="81"/>
      <c r="I196" s="81"/>
      <c r="J196" s="81"/>
      <c r="K196" s="81"/>
      <c r="L196" s="81"/>
      <c r="M196" s="81"/>
      <c r="N196" s="81"/>
      <c r="O196" s="81"/>
      <c r="P196" s="81"/>
      <c r="Q196" s="81"/>
    </row>
    <row r="197" spans="2:17" x14ac:dyDescent="0.2">
      <c r="B197" s="172"/>
      <c r="C197" s="172"/>
      <c r="D197" s="249"/>
      <c r="E197" s="81"/>
      <c r="F197" s="81"/>
      <c r="G197" s="81"/>
      <c r="H197" s="81"/>
      <c r="I197" s="81"/>
      <c r="J197" s="81"/>
      <c r="K197" s="81"/>
      <c r="L197" s="81"/>
      <c r="M197" s="81"/>
      <c r="N197" s="81"/>
      <c r="O197" s="81"/>
      <c r="P197" s="81"/>
      <c r="Q197" s="81"/>
    </row>
    <row r="198" spans="2:17" x14ac:dyDescent="0.2">
      <c r="B198" s="172"/>
      <c r="C198" s="172"/>
      <c r="D198" s="249"/>
      <c r="E198" s="81"/>
      <c r="F198" s="81"/>
      <c r="G198" s="81"/>
      <c r="H198" s="81"/>
      <c r="I198" s="81"/>
      <c r="J198" s="81"/>
      <c r="K198" s="81"/>
      <c r="L198" s="81"/>
      <c r="M198" s="81"/>
      <c r="N198" s="81"/>
      <c r="O198" s="81"/>
      <c r="P198" s="81"/>
      <c r="Q198" s="81"/>
    </row>
    <row r="199" spans="2:17" x14ac:dyDescent="0.2">
      <c r="B199" s="172"/>
      <c r="C199" s="172"/>
      <c r="D199" s="249"/>
      <c r="E199" s="81"/>
      <c r="F199" s="81"/>
      <c r="G199" s="81"/>
      <c r="H199" s="81"/>
      <c r="I199" s="81"/>
      <c r="J199" s="81"/>
      <c r="K199" s="81"/>
      <c r="L199" s="81"/>
      <c r="M199" s="81"/>
      <c r="N199" s="81"/>
      <c r="O199" s="81"/>
      <c r="P199" s="81"/>
      <c r="Q199" s="81"/>
    </row>
    <row r="200" spans="2:17" x14ac:dyDescent="0.2">
      <c r="B200" s="172"/>
      <c r="C200" s="172"/>
      <c r="D200" s="249"/>
      <c r="E200" s="81"/>
      <c r="F200" s="81"/>
      <c r="G200" s="81"/>
      <c r="H200" s="81"/>
      <c r="I200" s="81"/>
      <c r="J200" s="81"/>
      <c r="K200" s="81"/>
      <c r="L200" s="81"/>
      <c r="M200" s="81"/>
      <c r="N200" s="81"/>
      <c r="O200" s="81"/>
      <c r="P200" s="81"/>
      <c r="Q200" s="81"/>
    </row>
    <row r="201" spans="2:17" x14ac:dyDescent="0.2">
      <c r="B201" s="172"/>
      <c r="C201" s="172"/>
      <c r="D201" s="249"/>
      <c r="E201" s="81"/>
      <c r="F201" s="81"/>
      <c r="G201" s="81"/>
      <c r="H201" s="81"/>
      <c r="I201" s="81"/>
      <c r="J201" s="81"/>
      <c r="K201" s="81"/>
      <c r="L201" s="81"/>
      <c r="M201" s="81"/>
      <c r="N201" s="81"/>
      <c r="O201" s="81"/>
      <c r="P201" s="81"/>
      <c r="Q201" s="81"/>
    </row>
    <row r="202" spans="2:17" x14ac:dyDescent="0.2">
      <c r="B202" s="172"/>
      <c r="C202" s="172"/>
      <c r="D202" s="249"/>
      <c r="E202" s="81"/>
      <c r="F202" s="81"/>
      <c r="G202" s="81"/>
      <c r="H202" s="81"/>
      <c r="I202" s="81"/>
      <c r="J202" s="81"/>
      <c r="K202" s="81"/>
      <c r="L202" s="81"/>
      <c r="M202" s="81"/>
      <c r="N202" s="81"/>
      <c r="O202" s="81"/>
      <c r="P202" s="81"/>
      <c r="Q202" s="81"/>
    </row>
    <row r="203" spans="2:17" x14ac:dyDescent="0.2">
      <c r="B203" s="172"/>
      <c r="C203" s="172"/>
      <c r="D203" s="249"/>
      <c r="E203" s="81"/>
      <c r="F203" s="81"/>
      <c r="G203" s="81"/>
      <c r="H203" s="81"/>
      <c r="I203" s="81"/>
      <c r="J203" s="81"/>
      <c r="K203" s="81"/>
      <c r="L203" s="81"/>
      <c r="M203" s="81"/>
      <c r="N203" s="81"/>
      <c r="O203" s="81"/>
      <c r="P203" s="81"/>
      <c r="Q203" s="81"/>
    </row>
    <row r="204" spans="2:17" x14ac:dyDescent="0.2">
      <c r="B204" s="172"/>
      <c r="C204" s="172"/>
      <c r="D204" s="249"/>
      <c r="E204" s="81"/>
      <c r="F204" s="81"/>
      <c r="G204" s="81"/>
      <c r="H204" s="81"/>
      <c r="I204" s="81"/>
      <c r="J204" s="81"/>
      <c r="K204" s="81"/>
      <c r="L204" s="81"/>
      <c r="M204" s="81"/>
      <c r="N204" s="81"/>
      <c r="O204" s="81"/>
      <c r="P204" s="81"/>
      <c r="Q204" s="81"/>
    </row>
    <row r="205" spans="2:17" x14ac:dyDescent="0.2">
      <c r="B205" s="172"/>
      <c r="C205" s="172"/>
      <c r="D205" s="249"/>
      <c r="E205" s="81"/>
      <c r="F205" s="81"/>
      <c r="G205" s="81"/>
      <c r="H205" s="81"/>
      <c r="I205" s="81"/>
      <c r="J205" s="81"/>
      <c r="K205" s="81"/>
      <c r="L205" s="81"/>
      <c r="M205" s="81"/>
      <c r="N205" s="81"/>
      <c r="O205" s="81"/>
      <c r="P205" s="81"/>
      <c r="Q205" s="81"/>
    </row>
    <row r="206" spans="2:17" x14ac:dyDescent="0.2">
      <c r="B206" s="172"/>
      <c r="C206" s="172"/>
      <c r="D206" s="249"/>
      <c r="E206" s="81"/>
      <c r="F206" s="81"/>
      <c r="G206" s="81"/>
      <c r="H206" s="81"/>
      <c r="I206" s="81"/>
      <c r="J206" s="81"/>
      <c r="K206" s="81"/>
      <c r="L206" s="81"/>
      <c r="M206" s="81"/>
      <c r="N206" s="81"/>
      <c r="O206" s="81"/>
      <c r="P206" s="81"/>
      <c r="Q206" s="81"/>
    </row>
    <row r="207" spans="2:17" x14ac:dyDescent="0.2">
      <c r="B207" s="172"/>
      <c r="C207" s="172"/>
      <c r="D207" s="249"/>
      <c r="E207" s="81"/>
      <c r="F207" s="81"/>
      <c r="G207" s="81"/>
      <c r="H207" s="81"/>
      <c r="I207" s="81"/>
      <c r="J207" s="81"/>
      <c r="K207" s="81"/>
      <c r="L207" s="81"/>
      <c r="M207" s="81"/>
      <c r="N207" s="81"/>
      <c r="O207" s="81"/>
      <c r="P207" s="81"/>
      <c r="Q207" s="81"/>
    </row>
    <row r="208" spans="2:17" x14ac:dyDescent="0.2">
      <c r="B208" s="172"/>
      <c r="C208" s="172"/>
      <c r="D208" s="249"/>
      <c r="E208" s="81"/>
      <c r="F208" s="81"/>
      <c r="G208" s="81"/>
      <c r="H208" s="81"/>
      <c r="I208" s="81"/>
      <c r="J208" s="81"/>
      <c r="K208" s="81"/>
      <c r="L208" s="81"/>
      <c r="M208" s="81"/>
      <c r="N208" s="81"/>
      <c r="O208" s="81"/>
      <c r="P208" s="81"/>
      <c r="Q208" s="81"/>
    </row>
    <row r="209" spans="2:17" x14ac:dyDescent="0.2">
      <c r="B209" s="172"/>
      <c r="C209" s="172"/>
      <c r="D209" s="249"/>
      <c r="E209" s="81"/>
      <c r="F209" s="81"/>
      <c r="G209" s="81"/>
      <c r="H209" s="81"/>
      <c r="I209" s="81"/>
      <c r="J209" s="81"/>
      <c r="K209" s="81"/>
      <c r="L209" s="81"/>
      <c r="M209" s="81"/>
      <c r="N209" s="81"/>
      <c r="O209" s="81"/>
      <c r="P209" s="81"/>
      <c r="Q209" s="81"/>
    </row>
    <row r="210" spans="2:17" x14ac:dyDescent="0.2">
      <c r="B210" s="172"/>
      <c r="C210" s="172"/>
      <c r="D210" s="249"/>
      <c r="E210" s="81"/>
      <c r="F210" s="81"/>
      <c r="G210" s="81"/>
      <c r="H210" s="81"/>
      <c r="I210" s="81"/>
      <c r="J210" s="81"/>
      <c r="K210" s="81"/>
      <c r="L210" s="81"/>
      <c r="M210" s="81"/>
      <c r="N210" s="81"/>
      <c r="O210" s="81"/>
      <c r="P210" s="81"/>
      <c r="Q210" s="81"/>
    </row>
    <row r="211" spans="2:17" x14ac:dyDescent="0.2">
      <c r="B211" s="172"/>
      <c r="C211" s="172"/>
      <c r="D211" s="249"/>
      <c r="E211" s="81"/>
      <c r="F211" s="81"/>
      <c r="G211" s="81"/>
      <c r="H211" s="81"/>
      <c r="I211" s="81"/>
      <c r="J211" s="81"/>
      <c r="K211" s="81"/>
      <c r="L211" s="81"/>
      <c r="M211" s="81"/>
      <c r="N211" s="81"/>
      <c r="O211" s="81"/>
      <c r="P211" s="81"/>
      <c r="Q211" s="81"/>
    </row>
    <row r="212" spans="2:17" x14ac:dyDescent="0.2">
      <c r="B212" s="172"/>
      <c r="C212" s="172"/>
      <c r="D212" s="249"/>
      <c r="E212" s="81"/>
      <c r="F212" s="81"/>
      <c r="G212" s="81"/>
      <c r="H212" s="81"/>
      <c r="I212" s="81"/>
      <c r="J212" s="81"/>
      <c r="K212" s="81"/>
      <c r="L212" s="81"/>
      <c r="M212" s="81"/>
      <c r="N212" s="81"/>
      <c r="O212" s="81"/>
      <c r="P212" s="81"/>
      <c r="Q212" s="81"/>
    </row>
    <row r="213" spans="2:17" x14ac:dyDescent="0.2">
      <c r="B213" s="172"/>
      <c r="C213" s="172"/>
      <c r="D213" s="249"/>
      <c r="E213" s="81"/>
      <c r="F213" s="81"/>
      <c r="G213" s="81"/>
      <c r="H213" s="81"/>
      <c r="I213" s="81"/>
      <c r="J213" s="81"/>
      <c r="K213" s="81"/>
      <c r="L213" s="81"/>
      <c r="M213" s="81"/>
      <c r="N213" s="81"/>
      <c r="O213" s="81"/>
      <c r="P213" s="81"/>
      <c r="Q213" s="81"/>
    </row>
    <row r="214" spans="2:17" x14ac:dyDescent="0.2">
      <c r="B214" s="172"/>
      <c r="C214" s="172"/>
      <c r="D214" s="249"/>
      <c r="E214" s="81"/>
      <c r="F214" s="81"/>
      <c r="G214" s="81"/>
      <c r="H214" s="81"/>
      <c r="I214" s="81"/>
      <c r="J214" s="81"/>
      <c r="K214" s="81"/>
      <c r="L214" s="81"/>
      <c r="M214" s="81"/>
      <c r="N214" s="81"/>
      <c r="O214" s="81"/>
      <c r="P214" s="81"/>
      <c r="Q214" s="81"/>
    </row>
    <row r="215" spans="2:17" x14ac:dyDescent="0.2">
      <c r="B215" s="172"/>
      <c r="C215" s="172"/>
      <c r="D215" s="249"/>
      <c r="E215" s="81"/>
      <c r="F215" s="81"/>
      <c r="G215" s="81"/>
      <c r="H215" s="81"/>
      <c r="I215" s="81"/>
      <c r="J215" s="81"/>
      <c r="K215" s="81"/>
      <c r="L215" s="81"/>
      <c r="M215" s="81"/>
      <c r="N215" s="81"/>
      <c r="O215" s="81"/>
      <c r="P215" s="81"/>
      <c r="Q215" s="81"/>
    </row>
    <row r="216" spans="2:17" x14ac:dyDescent="0.2">
      <c r="B216" s="172"/>
      <c r="C216" s="172"/>
      <c r="D216" s="249"/>
      <c r="E216" s="81"/>
      <c r="F216" s="81"/>
      <c r="G216" s="81"/>
      <c r="H216" s="81"/>
      <c r="I216" s="81"/>
      <c r="J216" s="81"/>
      <c r="K216" s="81"/>
      <c r="L216" s="81"/>
      <c r="M216" s="81"/>
      <c r="N216" s="81"/>
      <c r="O216" s="81"/>
      <c r="P216" s="81"/>
      <c r="Q216" s="81"/>
    </row>
    <row r="217" spans="2:17" x14ac:dyDescent="0.2">
      <c r="B217" s="172"/>
      <c r="C217" s="172"/>
      <c r="D217" s="249"/>
      <c r="E217" s="81"/>
      <c r="F217" s="81"/>
      <c r="G217" s="81"/>
      <c r="H217" s="81"/>
      <c r="I217" s="81"/>
      <c r="J217" s="81"/>
      <c r="K217" s="81"/>
      <c r="L217" s="81"/>
      <c r="M217" s="81"/>
      <c r="N217" s="81"/>
      <c r="O217" s="81"/>
      <c r="P217" s="81"/>
      <c r="Q217" s="81"/>
    </row>
    <row r="218" spans="2:17" x14ac:dyDescent="0.2">
      <c r="B218" s="172"/>
      <c r="C218" s="172"/>
      <c r="D218" s="249"/>
      <c r="E218" s="81"/>
      <c r="F218" s="81"/>
      <c r="G218" s="81"/>
      <c r="H218" s="81"/>
      <c r="I218" s="81"/>
      <c r="J218" s="81"/>
      <c r="K218" s="81"/>
      <c r="L218" s="81"/>
      <c r="M218" s="81"/>
      <c r="N218" s="81"/>
      <c r="O218" s="81"/>
      <c r="P218" s="81"/>
      <c r="Q218" s="81"/>
    </row>
    <row r="219" spans="2:17" x14ac:dyDescent="0.2">
      <c r="B219" s="172"/>
      <c r="C219" s="172"/>
      <c r="D219" s="249"/>
      <c r="E219" s="81"/>
      <c r="F219" s="81"/>
      <c r="G219" s="81"/>
      <c r="H219" s="81"/>
      <c r="I219" s="81"/>
      <c r="J219" s="81"/>
      <c r="K219" s="81"/>
      <c r="L219" s="81"/>
      <c r="M219" s="81"/>
      <c r="N219" s="81"/>
      <c r="O219" s="81"/>
      <c r="P219" s="81"/>
      <c r="Q219" s="81"/>
    </row>
    <row r="220" spans="2:17" x14ac:dyDescent="0.2">
      <c r="B220" s="172"/>
      <c r="C220" s="172"/>
      <c r="D220" s="249"/>
      <c r="E220" s="81"/>
      <c r="F220" s="81"/>
      <c r="G220" s="81"/>
      <c r="H220" s="81"/>
      <c r="I220" s="81"/>
      <c r="J220" s="81"/>
      <c r="K220" s="81"/>
      <c r="L220" s="81"/>
      <c r="M220" s="81"/>
      <c r="N220" s="81"/>
      <c r="O220" s="81"/>
      <c r="P220" s="81"/>
      <c r="Q220" s="81"/>
    </row>
    <row r="221" spans="2:17" x14ac:dyDescent="0.2">
      <c r="B221" s="172"/>
      <c r="C221" s="172"/>
      <c r="D221" s="249"/>
      <c r="E221" s="81"/>
      <c r="F221" s="81"/>
      <c r="G221" s="81"/>
      <c r="H221" s="81"/>
      <c r="I221" s="81"/>
      <c r="J221" s="81"/>
      <c r="K221" s="81"/>
      <c r="L221" s="81"/>
      <c r="M221" s="81"/>
      <c r="N221" s="81"/>
      <c r="O221" s="81"/>
      <c r="P221" s="81"/>
      <c r="Q221" s="81"/>
    </row>
    <row r="222" spans="2:17" x14ac:dyDescent="0.2">
      <c r="B222" s="172"/>
      <c r="C222" s="172"/>
      <c r="D222" s="249"/>
      <c r="E222" s="81"/>
      <c r="F222" s="81"/>
      <c r="G222" s="81"/>
      <c r="H222" s="81"/>
      <c r="I222" s="81"/>
      <c r="J222" s="81"/>
      <c r="K222" s="81"/>
      <c r="L222" s="81"/>
      <c r="M222" s="81"/>
      <c r="N222" s="81"/>
      <c r="O222" s="81"/>
      <c r="P222" s="81"/>
      <c r="Q222" s="81"/>
    </row>
    <row r="223" spans="2:17" x14ac:dyDescent="0.2">
      <c r="B223" s="172"/>
      <c r="C223" s="172"/>
      <c r="D223" s="249"/>
      <c r="E223" s="81"/>
      <c r="F223" s="81"/>
      <c r="G223" s="81"/>
      <c r="H223" s="81"/>
      <c r="I223" s="81"/>
      <c r="J223" s="81"/>
      <c r="K223" s="81"/>
      <c r="L223" s="81"/>
      <c r="M223" s="81"/>
      <c r="N223" s="81"/>
      <c r="O223" s="81"/>
      <c r="P223" s="81"/>
      <c r="Q223" s="81"/>
    </row>
    <row r="224" spans="2:17" x14ac:dyDescent="0.2">
      <c r="B224" s="172"/>
      <c r="C224" s="172"/>
      <c r="D224" s="249"/>
      <c r="E224" s="81"/>
      <c r="F224" s="81"/>
      <c r="G224" s="81"/>
      <c r="H224" s="81"/>
      <c r="I224" s="81"/>
      <c r="J224" s="81"/>
      <c r="K224" s="81"/>
      <c r="L224" s="81"/>
      <c r="M224" s="81"/>
      <c r="N224" s="81"/>
      <c r="O224" s="81"/>
      <c r="P224" s="81"/>
      <c r="Q224" s="81"/>
    </row>
    <row r="225" spans="2:17" x14ac:dyDescent="0.2">
      <c r="B225" s="172"/>
      <c r="C225" s="172"/>
      <c r="D225" s="249"/>
      <c r="E225" s="81"/>
      <c r="F225" s="81"/>
      <c r="G225" s="81"/>
      <c r="H225" s="81"/>
      <c r="I225" s="81"/>
      <c r="J225" s="81"/>
      <c r="K225" s="81"/>
      <c r="L225" s="81"/>
      <c r="M225" s="81"/>
      <c r="N225" s="81"/>
      <c r="O225" s="81"/>
      <c r="P225" s="81"/>
      <c r="Q225" s="81"/>
    </row>
    <row r="226" spans="2:17" x14ac:dyDescent="0.2">
      <c r="B226" s="172"/>
      <c r="C226" s="172"/>
      <c r="D226" s="249"/>
      <c r="E226" s="81"/>
      <c r="F226" s="81"/>
      <c r="G226" s="81"/>
      <c r="H226" s="81"/>
      <c r="I226" s="81"/>
      <c r="J226" s="81"/>
      <c r="K226" s="81"/>
      <c r="L226" s="81"/>
      <c r="M226" s="81"/>
      <c r="N226" s="81"/>
      <c r="O226" s="81"/>
      <c r="P226" s="81"/>
      <c r="Q226" s="81"/>
    </row>
    <row r="227" spans="2:17" x14ac:dyDescent="0.2">
      <c r="B227" s="172"/>
      <c r="C227" s="172"/>
      <c r="D227" s="249"/>
      <c r="E227" s="81"/>
      <c r="F227" s="81"/>
      <c r="G227" s="81"/>
      <c r="H227" s="81"/>
      <c r="I227" s="81"/>
      <c r="J227" s="81"/>
      <c r="K227" s="81"/>
      <c r="L227" s="81"/>
      <c r="M227" s="81"/>
      <c r="N227" s="81"/>
      <c r="O227" s="81"/>
      <c r="P227" s="81"/>
      <c r="Q227" s="81"/>
    </row>
    <row r="228" spans="2:17" x14ac:dyDescent="0.2">
      <c r="B228" s="172"/>
      <c r="C228" s="172"/>
      <c r="D228" s="249"/>
      <c r="E228" s="81"/>
      <c r="F228" s="81"/>
      <c r="G228" s="81"/>
      <c r="H228" s="81"/>
      <c r="I228" s="81"/>
      <c r="J228" s="81"/>
      <c r="K228" s="81"/>
      <c r="L228" s="81"/>
      <c r="M228" s="81"/>
      <c r="N228" s="81"/>
      <c r="O228" s="81"/>
      <c r="P228" s="81"/>
      <c r="Q228" s="81"/>
    </row>
    <row r="229" spans="2:17" x14ac:dyDescent="0.2">
      <c r="B229" s="172"/>
      <c r="C229" s="172"/>
      <c r="D229" s="249"/>
      <c r="E229" s="81"/>
      <c r="F229" s="81"/>
      <c r="G229" s="81"/>
      <c r="H229" s="81"/>
      <c r="I229" s="81"/>
      <c r="J229" s="81"/>
      <c r="K229" s="81"/>
      <c r="L229" s="81"/>
      <c r="M229" s="81"/>
      <c r="N229" s="81"/>
      <c r="O229" s="81"/>
      <c r="P229" s="81"/>
      <c r="Q229" s="81"/>
    </row>
    <row r="230" spans="2:17" x14ac:dyDescent="0.2">
      <c r="B230" s="172"/>
      <c r="C230" s="172"/>
      <c r="D230" s="249"/>
      <c r="E230" s="81"/>
      <c r="F230" s="81"/>
      <c r="G230" s="81"/>
      <c r="H230" s="81"/>
      <c r="I230" s="81"/>
      <c r="J230" s="81"/>
      <c r="K230" s="81"/>
      <c r="L230" s="81"/>
      <c r="M230" s="81"/>
      <c r="N230" s="81"/>
      <c r="O230" s="81"/>
      <c r="P230" s="81"/>
      <c r="Q230" s="81"/>
    </row>
    <row r="231" spans="2:17" x14ac:dyDescent="0.2">
      <c r="B231" s="172"/>
      <c r="C231" s="172"/>
      <c r="D231" s="249"/>
      <c r="E231" s="81"/>
      <c r="F231" s="81"/>
      <c r="G231" s="81"/>
      <c r="H231" s="81"/>
      <c r="I231" s="81"/>
      <c r="J231" s="81"/>
      <c r="K231" s="81"/>
      <c r="L231" s="81"/>
      <c r="M231" s="81"/>
      <c r="N231" s="81"/>
      <c r="O231" s="81"/>
      <c r="P231" s="81"/>
      <c r="Q231" s="81"/>
    </row>
    <row r="232" spans="2:17" x14ac:dyDescent="0.2">
      <c r="B232" s="172"/>
      <c r="C232" s="172"/>
      <c r="D232" s="249"/>
      <c r="E232" s="81"/>
      <c r="F232" s="81"/>
      <c r="G232" s="81"/>
      <c r="H232" s="81"/>
      <c r="I232" s="81"/>
      <c r="J232" s="81"/>
      <c r="K232" s="81"/>
      <c r="L232" s="81"/>
      <c r="M232" s="81"/>
      <c r="N232" s="81"/>
      <c r="O232" s="81"/>
      <c r="P232" s="81"/>
      <c r="Q232" s="81"/>
    </row>
    <row r="233" spans="2:17" x14ac:dyDescent="0.2">
      <c r="B233" s="172"/>
      <c r="C233" s="172"/>
      <c r="D233" s="249"/>
      <c r="E233" s="81"/>
      <c r="F233" s="81"/>
      <c r="G233" s="81"/>
      <c r="H233" s="81"/>
      <c r="I233" s="81"/>
      <c r="J233" s="81"/>
      <c r="K233" s="81"/>
      <c r="L233" s="81"/>
      <c r="M233" s="81"/>
      <c r="N233" s="81"/>
      <c r="O233" s="81"/>
      <c r="P233" s="81"/>
      <c r="Q233" s="81"/>
    </row>
    <row r="234" spans="2:17" x14ac:dyDescent="0.2">
      <c r="B234" s="172"/>
      <c r="C234" s="172"/>
      <c r="D234" s="249"/>
      <c r="E234" s="81"/>
      <c r="F234" s="81"/>
      <c r="G234" s="81"/>
      <c r="H234" s="81"/>
      <c r="I234" s="81"/>
      <c r="J234" s="81"/>
      <c r="K234" s="81"/>
      <c r="L234" s="81"/>
      <c r="M234" s="81"/>
      <c r="N234" s="81"/>
      <c r="O234" s="81"/>
      <c r="P234" s="81"/>
      <c r="Q234" s="81"/>
    </row>
    <row r="235" spans="2:17" x14ac:dyDescent="0.2">
      <c r="B235" s="172"/>
      <c r="C235" s="172"/>
      <c r="D235" s="249"/>
      <c r="E235" s="81"/>
      <c r="F235" s="81"/>
      <c r="G235" s="81"/>
      <c r="H235" s="81"/>
      <c r="I235" s="81"/>
      <c r="J235" s="81"/>
      <c r="K235" s="81"/>
      <c r="L235" s="81"/>
      <c r="M235" s="81"/>
      <c r="N235" s="81"/>
      <c r="O235" s="81"/>
      <c r="P235" s="81"/>
      <c r="Q235" s="81"/>
    </row>
    <row r="236" spans="2:17" x14ac:dyDescent="0.2">
      <c r="B236" s="172"/>
      <c r="C236" s="172"/>
      <c r="D236" s="249"/>
      <c r="E236" s="81"/>
      <c r="F236" s="81"/>
      <c r="G236" s="81"/>
      <c r="H236" s="81"/>
      <c r="I236" s="81"/>
      <c r="J236" s="81"/>
      <c r="K236" s="81"/>
      <c r="L236" s="81"/>
      <c r="M236" s="81"/>
      <c r="N236" s="81"/>
      <c r="O236" s="81"/>
      <c r="P236" s="81"/>
      <c r="Q236" s="81"/>
    </row>
    <row r="237" spans="2:17" x14ac:dyDescent="0.2">
      <c r="B237" s="172"/>
      <c r="C237" s="172"/>
      <c r="D237" s="249"/>
      <c r="E237" s="81"/>
      <c r="F237" s="81"/>
      <c r="G237" s="81"/>
      <c r="H237" s="81"/>
      <c r="I237" s="81"/>
      <c r="J237" s="81"/>
      <c r="K237" s="81"/>
      <c r="L237" s="81"/>
      <c r="M237" s="81"/>
      <c r="N237" s="81"/>
      <c r="O237" s="81"/>
      <c r="P237" s="81"/>
      <c r="Q237" s="81"/>
    </row>
    <row r="238" spans="2:17" x14ac:dyDescent="0.2">
      <c r="B238" s="172"/>
      <c r="C238" s="172"/>
      <c r="D238" s="249"/>
      <c r="E238" s="81"/>
      <c r="F238" s="81"/>
      <c r="G238" s="81"/>
      <c r="H238" s="81"/>
      <c r="I238" s="81"/>
      <c r="J238" s="81"/>
      <c r="K238" s="81"/>
      <c r="L238" s="81"/>
      <c r="M238" s="81"/>
      <c r="N238" s="81"/>
      <c r="O238" s="81"/>
      <c r="P238" s="81"/>
      <c r="Q238" s="81"/>
    </row>
    <row r="239" spans="2:17" x14ac:dyDescent="0.2">
      <c r="B239" s="172"/>
      <c r="C239" s="172"/>
      <c r="D239" s="249"/>
      <c r="E239" s="81"/>
      <c r="F239" s="81"/>
      <c r="G239" s="81"/>
      <c r="H239" s="81"/>
      <c r="I239" s="81"/>
      <c r="J239" s="81"/>
      <c r="K239" s="81"/>
      <c r="L239" s="81"/>
      <c r="M239" s="81"/>
      <c r="N239" s="81"/>
      <c r="O239" s="81"/>
      <c r="P239" s="81"/>
      <c r="Q239" s="81"/>
    </row>
    <row r="240" spans="2:17" x14ac:dyDescent="0.2">
      <c r="B240" s="172"/>
      <c r="C240" s="172"/>
      <c r="D240" s="249"/>
      <c r="E240" s="81"/>
      <c r="F240" s="81"/>
      <c r="G240" s="81"/>
      <c r="H240" s="81"/>
      <c r="I240" s="81"/>
      <c r="J240" s="81"/>
      <c r="K240" s="81"/>
      <c r="L240" s="81"/>
      <c r="M240" s="81"/>
      <c r="N240" s="81"/>
      <c r="O240" s="81"/>
      <c r="P240" s="81"/>
      <c r="Q240" s="81"/>
    </row>
    <row r="241" spans="2:17" x14ac:dyDescent="0.2">
      <c r="B241" s="172"/>
      <c r="C241" s="172"/>
      <c r="D241" s="249"/>
      <c r="E241" s="81"/>
      <c r="F241" s="81"/>
      <c r="G241" s="81"/>
      <c r="H241" s="81"/>
      <c r="I241" s="81"/>
      <c r="J241" s="81"/>
      <c r="K241" s="81"/>
      <c r="L241" s="81"/>
      <c r="M241" s="81"/>
      <c r="N241" s="81"/>
      <c r="O241" s="81"/>
      <c r="P241" s="81"/>
      <c r="Q241" s="81"/>
    </row>
    <row r="242" spans="2:17" x14ac:dyDescent="0.2">
      <c r="B242" s="172"/>
      <c r="C242" s="172"/>
      <c r="D242" s="249"/>
      <c r="E242" s="81"/>
      <c r="F242" s="81"/>
      <c r="G242" s="81"/>
      <c r="H242" s="81"/>
      <c r="I242" s="81"/>
      <c r="J242" s="81"/>
      <c r="K242" s="81"/>
      <c r="L242" s="81"/>
      <c r="M242" s="81"/>
      <c r="N242" s="81"/>
      <c r="O242" s="81"/>
      <c r="P242" s="81"/>
      <c r="Q242" s="81"/>
    </row>
    <row r="243" spans="2:17" x14ac:dyDescent="0.2">
      <c r="B243" s="172"/>
      <c r="C243" s="172"/>
      <c r="D243" s="249"/>
      <c r="E243" s="81"/>
      <c r="F243" s="81"/>
      <c r="G243" s="81"/>
      <c r="H243" s="81"/>
      <c r="I243" s="81"/>
      <c r="J243" s="81"/>
      <c r="K243" s="81"/>
      <c r="L243" s="81"/>
      <c r="M243" s="81"/>
      <c r="N243" s="81"/>
      <c r="O243" s="81"/>
      <c r="P243" s="81"/>
      <c r="Q243" s="81"/>
    </row>
    <row r="244" spans="2:17" x14ac:dyDescent="0.2">
      <c r="B244" s="172"/>
      <c r="C244" s="172"/>
      <c r="D244" s="249"/>
      <c r="E244" s="81"/>
      <c r="F244" s="81"/>
      <c r="G244" s="81"/>
      <c r="H244" s="81"/>
      <c r="I244" s="81"/>
      <c r="J244" s="81"/>
      <c r="K244" s="81"/>
      <c r="L244" s="81"/>
      <c r="M244" s="81"/>
      <c r="N244" s="81"/>
      <c r="O244" s="81"/>
      <c r="P244" s="81"/>
      <c r="Q244" s="81"/>
    </row>
    <row r="245" spans="2:17" x14ac:dyDescent="0.2">
      <c r="B245" s="172"/>
      <c r="C245" s="172"/>
      <c r="D245" s="249"/>
      <c r="E245" s="81"/>
      <c r="F245" s="81"/>
      <c r="G245" s="81"/>
      <c r="H245" s="81"/>
      <c r="I245" s="81"/>
      <c r="J245" s="81"/>
      <c r="K245" s="81"/>
      <c r="L245" s="81"/>
      <c r="M245" s="81"/>
      <c r="N245" s="81"/>
      <c r="O245" s="81"/>
      <c r="P245" s="81"/>
      <c r="Q245" s="81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indexed="52"/>
    <outlinePr applyStyles="1" summaryBelow="0"/>
    <pageSetUpPr fitToPage="1"/>
  </sheetPr>
  <dimension ref="A2:S243"/>
  <sheetViews>
    <sheetView workbookViewId="0">
      <selection activeCell="H21" sqref="H21"/>
    </sheetView>
  </sheetViews>
  <sheetFormatPr defaultRowHeight="12.75" outlineLevelRow="1" x14ac:dyDescent="0.2"/>
  <cols>
    <col min="1" max="1" width="66" style="92" bestFit="1" customWidth="1"/>
    <col min="2" max="2" width="19" style="208" customWidth="1"/>
    <col min="3" max="3" width="19.42578125" style="208" customWidth="1"/>
    <col min="4" max="4" width="9.85546875" style="8" customWidth="1"/>
    <col min="5" max="5" width="18.42578125" style="208" customWidth="1"/>
    <col min="6" max="6" width="17.7109375" style="208" customWidth="1"/>
    <col min="7" max="7" width="9.140625" style="8" customWidth="1"/>
    <col min="8" max="8" width="16" style="208" bestFit="1" customWidth="1"/>
    <col min="9" max="16384" width="9.140625" style="92"/>
  </cols>
  <sheetData>
    <row r="2" spans="1:19" ht="18.75" x14ac:dyDescent="0.3">
      <c r="A2" s="5" t="s">
        <v>65</v>
      </c>
      <c r="B2" s="3"/>
      <c r="C2" s="3"/>
      <c r="D2" s="3"/>
      <c r="E2" s="3"/>
      <c r="F2" s="3"/>
      <c r="G2" s="3"/>
      <c r="H2" s="3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19" x14ac:dyDescent="0.2">
      <c r="A3" s="54"/>
    </row>
    <row r="4" spans="1:19" x14ac:dyDescent="0.2">
      <c r="B4" s="172"/>
      <c r="C4" s="172"/>
      <c r="D4" s="249"/>
      <c r="E4" s="172"/>
      <c r="F4" s="172"/>
      <c r="G4" s="249"/>
      <c r="H4" s="172"/>
      <c r="I4" s="81"/>
      <c r="J4" s="81"/>
      <c r="K4" s="81"/>
      <c r="L4" s="81"/>
      <c r="M4" s="81"/>
      <c r="N4" s="81"/>
      <c r="O4" s="81"/>
      <c r="P4" s="81"/>
      <c r="Q4" s="81"/>
    </row>
    <row r="5" spans="1:19" s="61" customFormat="1" x14ac:dyDescent="0.2">
      <c r="B5" s="150"/>
      <c r="C5" s="150"/>
      <c r="D5" s="205"/>
      <c r="E5" s="150"/>
      <c r="F5" s="150"/>
      <c r="G5" s="205"/>
      <c r="H5" s="61" t="str">
        <f>VALVAL</f>
        <v>млрд. одиниць</v>
      </c>
    </row>
    <row r="6" spans="1:19" s="252" customFormat="1" x14ac:dyDescent="0.2">
      <c r="A6" s="59"/>
      <c r="B6" s="271">
        <v>43465</v>
      </c>
      <c r="C6" s="272"/>
      <c r="D6" s="273"/>
      <c r="E6" s="271">
        <v>43496</v>
      </c>
      <c r="F6" s="272"/>
      <c r="G6" s="273"/>
      <c r="H6" s="68"/>
    </row>
    <row r="7" spans="1:19" s="146" customFormat="1" x14ac:dyDescent="0.2">
      <c r="A7" s="170"/>
      <c r="B7" s="97" t="s">
        <v>153</v>
      </c>
      <c r="C7" s="97" t="s">
        <v>156</v>
      </c>
      <c r="D7" s="148" t="s">
        <v>173</v>
      </c>
      <c r="E7" s="97" t="s">
        <v>153</v>
      </c>
      <c r="F7" s="97" t="s">
        <v>156</v>
      </c>
      <c r="G7" s="148" t="s">
        <v>173</v>
      </c>
      <c r="H7" s="97" t="s">
        <v>60</v>
      </c>
    </row>
    <row r="8" spans="1:19" s="104" customFormat="1" ht="15.75" x14ac:dyDescent="0.2">
      <c r="A8" s="47" t="s">
        <v>136</v>
      </c>
      <c r="B8" s="180">
        <f t="shared" ref="B8:H8" si="0">SUM(B9:B18)</f>
        <v>78.315547975909993</v>
      </c>
      <c r="C8" s="180">
        <f t="shared" si="0"/>
        <v>2168.42156766371</v>
      </c>
      <c r="D8" s="212">
        <f t="shared" si="0"/>
        <v>1.0000010000000001</v>
      </c>
      <c r="E8" s="180">
        <f t="shared" si="0"/>
        <v>78.251692946719999</v>
      </c>
      <c r="F8" s="180">
        <f t="shared" si="0"/>
        <v>2171.9168198795201</v>
      </c>
      <c r="G8" s="212">
        <f t="shared" si="0"/>
        <v>1.0000000000000002</v>
      </c>
      <c r="H8" s="105">
        <f t="shared" si="0"/>
        <v>-5.1499603193061461E-19</v>
      </c>
    </row>
    <row r="9" spans="1:19" s="109" customFormat="1" x14ac:dyDescent="0.2">
      <c r="A9" s="132" t="s">
        <v>106</v>
      </c>
      <c r="B9" s="245">
        <v>34.420927978359998</v>
      </c>
      <c r="C9" s="245">
        <v>953.05574098984005</v>
      </c>
      <c r="D9" s="44">
        <v>0.43951600000000002</v>
      </c>
      <c r="E9" s="245">
        <v>34.104526809539998</v>
      </c>
      <c r="F9" s="245">
        <v>946.58904647554004</v>
      </c>
      <c r="G9" s="44">
        <v>0.43583100000000002</v>
      </c>
      <c r="H9" s="245">
        <v>-3.6849999999999999E-3</v>
      </c>
    </row>
    <row r="10" spans="1:19" x14ac:dyDescent="0.2">
      <c r="A10" s="220" t="s">
        <v>2</v>
      </c>
      <c r="B10" s="195">
        <v>7.2197605298600003</v>
      </c>
      <c r="C10" s="195">
        <v>199.90263556795</v>
      </c>
      <c r="D10" s="255">
        <v>9.2188000000000006E-2</v>
      </c>
      <c r="E10" s="195">
        <v>7.1563212859899998</v>
      </c>
      <c r="F10" s="195">
        <v>198.62745436225001</v>
      </c>
      <c r="G10" s="255">
        <v>9.1453000000000007E-2</v>
      </c>
      <c r="H10" s="195">
        <v>-7.3499999999999998E-4</v>
      </c>
      <c r="I10" s="81"/>
      <c r="J10" s="81"/>
      <c r="K10" s="81"/>
      <c r="L10" s="81"/>
      <c r="M10" s="81"/>
      <c r="N10" s="81"/>
      <c r="O10" s="81"/>
      <c r="P10" s="81"/>
      <c r="Q10" s="81"/>
    </row>
    <row r="11" spans="1:19" x14ac:dyDescent="0.2">
      <c r="A11" s="220" t="s">
        <v>146</v>
      </c>
      <c r="B11" s="195">
        <v>0.29365465454</v>
      </c>
      <c r="C11" s="195">
        <v>8.1307875999999997</v>
      </c>
      <c r="D11" s="255">
        <v>3.7499999999999999E-3</v>
      </c>
      <c r="E11" s="195">
        <v>0.30253457643999998</v>
      </c>
      <c r="F11" s="195">
        <v>8.3970059999999993</v>
      </c>
      <c r="G11" s="255">
        <v>3.8660000000000001E-3</v>
      </c>
      <c r="H11" s="195">
        <v>1.17E-4</v>
      </c>
      <c r="I11" s="81"/>
      <c r="J11" s="81"/>
      <c r="K11" s="81"/>
      <c r="L11" s="81"/>
      <c r="M11" s="81"/>
      <c r="N11" s="81"/>
      <c r="O11" s="81"/>
      <c r="P11" s="81"/>
      <c r="Q11" s="81"/>
    </row>
    <row r="12" spans="1:19" x14ac:dyDescent="0.2">
      <c r="A12" s="220" t="s">
        <v>14</v>
      </c>
      <c r="B12" s="195">
        <v>12.997231803169999</v>
      </c>
      <c r="C12" s="195">
        <v>359.87078543537001</v>
      </c>
      <c r="D12" s="255">
        <v>0.16596</v>
      </c>
      <c r="E12" s="195">
        <v>13.08980531227</v>
      </c>
      <c r="F12" s="195">
        <v>363.31441858983999</v>
      </c>
      <c r="G12" s="255">
        <v>0.16727800000000001</v>
      </c>
      <c r="H12" s="195">
        <v>1.3179999999999999E-3</v>
      </c>
      <c r="I12" s="81"/>
      <c r="J12" s="81"/>
      <c r="K12" s="81"/>
      <c r="L12" s="81"/>
      <c r="M12" s="81"/>
      <c r="N12" s="81"/>
      <c r="O12" s="81"/>
      <c r="P12" s="81"/>
      <c r="Q12" s="81"/>
    </row>
    <row r="13" spans="1:19" x14ac:dyDescent="0.2">
      <c r="A13" s="220" t="s">
        <v>15</v>
      </c>
      <c r="B13" s="195">
        <v>22.816671602589999</v>
      </c>
      <c r="C13" s="195">
        <v>631.75402693511001</v>
      </c>
      <c r="D13" s="255">
        <v>0.29134300000000002</v>
      </c>
      <c r="E13" s="195">
        <v>23.026467908010002</v>
      </c>
      <c r="F13" s="195">
        <v>639.11170568595003</v>
      </c>
      <c r="G13" s="255">
        <v>0.29426200000000002</v>
      </c>
      <c r="H13" s="195">
        <v>2.9190000000000002E-3</v>
      </c>
      <c r="I13" s="81"/>
      <c r="J13" s="81"/>
      <c r="K13" s="81"/>
      <c r="L13" s="81"/>
      <c r="M13" s="81"/>
      <c r="N13" s="81"/>
      <c r="O13" s="81"/>
      <c r="P13" s="81"/>
      <c r="Q13" s="81"/>
    </row>
    <row r="14" spans="1:19" x14ac:dyDescent="0.2">
      <c r="A14" s="220" t="s">
        <v>91</v>
      </c>
      <c r="B14" s="195">
        <v>0.56730140739000001</v>
      </c>
      <c r="C14" s="195">
        <v>15.70759113544</v>
      </c>
      <c r="D14" s="255">
        <v>7.2439999999999996E-3</v>
      </c>
      <c r="E14" s="195">
        <v>0.57203705446999997</v>
      </c>
      <c r="F14" s="195">
        <v>15.87718876594</v>
      </c>
      <c r="G14" s="255">
        <v>7.3099999999999997E-3</v>
      </c>
      <c r="H14" s="195">
        <v>6.6000000000000005E-5</v>
      </c>
      <c r="I14" s="81"/>
      <c r="J14" s="81"/>
      <c r="K14" s="81"/>
      <c r="L14" s="81"/>
      <c r="M14" s="81"/>
      <c r="N14" s="81"/>
      <c r="O14" s="81"/>
      <c r="P14" s="81"/>
      <c r="Q14" s="81"/>
    </row>
    <row r="15" spans="1:19" x14ac:dyDescent="0.2">
      <c r="B15" s="172"/>
      <c r="C15" s="172"/>
      <c r="D15" s="249"/>
      <c r="E15" s="172"/>
      <c r="F15" s="172"/>
      <c r="G15" s="249"/>
      <c r="H15" s="172"/>
      <c r="I15" s="81"/>
      <c r="J15" s="81"/>
      <c r="K15" s="81"/>
      <c r="L15" s="81"/>
      <c r="M15" s="81"/>
      <c r="N15" s="81"/>
      <c r="O15" s="81"/>
      <c r="P15" s="81"/>
      <c r="Q15" s="81"/>
    </row>
    <row r="16" spans="1:19" x14ac:dyDescent="0.2">
      <c r="B16" s="172"/>
      <c r="C16" s="172"/>
      <c r="D16" s="249"/>
      <c r="E16" s="172"/>
      <c r="F16" s="172"/>
      <c r="G16" s="249"/>
      <c r="H16" s="172"/>
      <c r="I16" s="81"/>
      <c r="J16" s="81"/>
      <c r="K16" s="81"/>
      <c r="L16" s="81"/>
      <c r="M16" s="81"/>
      <c r="N16" s="81"/>
      <c r="O16" s="81"/>
      <c r="P16" s="81"/>
      <c r="Q16" s="81"/>
    </row>
    <row r="17" spans="1:19" x14ac:dyDescent="0.2">
      <c r="B17" s="172"/>
      <c r="C17" s="172"/>
      <c r="D17" s="249"/>
      <c r="E17" s="172"/>
      <c r="F17" s="172"/>
      <c r="G17" s="249"/>
      <c r="H17" s="172"/>
      <c r="I17" s="81"/>
      <c r="J17" s="81"/>
      <c r="K17" s="81"/>
      <c r="L17" s="81"/>
      <c r="M17" s="81"/>
      <c r="N17" s="81"/>
      <c r="O17" s="81"/>
      <c r="P17" s="81"/>
      <c r="Q17" s="81"/>
    </row>
    <row r="18" spans="1:19" x14ac:dyDescent="0.2">
      <c r="B18" s="172"/>
      <c r="C18" s="172"/>
      <c r="D18" s="249"/>
      <c r="E18" s="172"/>
      <c r="F18" s="172"/>
      <c r="G18" s="249"/>
      <c r="H18" s="172"/>
      <c r="I18" s="81"/>
      <c r="J18" s="81"/>
      <c r="K18" s="81"/>
      <c r="L18" s="81"/>
      <c r="M18" s="81"/>
      <c r="N18" s="81"/>
      <c r="O18" s="81"/>
      <c r="P18" s="81"/>
      <c r="Q18" s="81"/>
    </row>
    <row r="19" spans="1:19" x14ac:dyDescent="0.2">
      <c r="B19" s="172"/>
      <c r="C19" s="172"/>
      <c r="D19" s="249"/>
      <c r="E19" s="172"/>
      <c r="F19" s="172"/>
      <c r="G19" s="249"/>
      <c r="H19" s="172"/>
      <c r="I19" s="81"/>
      <c r="J19" s="81"/>
      <c r="K19" s="81"/>
      <c r="L19" s="81"/>
      <c r="M19" s="81"/>
      <c r="N19" s="81"/>
      <c r="O19" s="81"/>
      <c r="P19" s="81"/>
      <c r="Q19" s="81"/>
    </row>
    <row r="20" spans="1:19" x14ac:dyDescent="0.2">
      <c r="B20" s="172"/>
      <c r="C20" s="172"/>
      <c r="D20" s="249"/>
      <c r="E20" s="172"/>
      <c r="F20" s="172"/>
      <c r="G20" s="249"/>
      <c r="H20" s="172"/>
      <c r="I20" s="81"/>
      <c r="J20" s="81"/>
      <c r="K20" s="81"/>
      <c r="L20" s="81"/>
      <c r="M20" s="81"/>
      <c r="N20" s="81"/>
      <c r="O20" s="81"/>
      <c r="P20" s="81"/>
      <c r="Q20" s="81"/>
    </row>
    <row r="21" spans="1:19" x14ac:dyDescent="0.2">
      <c r="B21" s="172"/>
      <c r="C21" s="172"/>
      <c r="D21" s="249"/>
      <c r="E21" s="172"/>
      <c r="F21" s="172"/>
      <c r="G21" s="249"/>
      <c r="H21" s="61" t="str">
        <f>VALVAL</f>
        <v>млрд. одиниць</v>
      </c>
      <c r="I21" s="81"/>
      <c r="J21" s="81"/>
      <c r="K21" s="81"/>
      <c r="L21" s="81"/>
      <c r="M21" s="81"/>
      <c r="N21" s="81"/>
      <c r="O21" s="81"/>
      <c r="P21" s="81"/>
      <c r="Q21" s="81"/>
    </row>
    <row r="22" spans="1:19" x14ac:dyDescent="0.2">
      <c r="A22" s="59"/>
      <c r="B22" s="271">
        <v>43465</v>
      </c>
      <c r="C22" s="272"/>
      <c r="D22" s="273"/>
      <c r="E22" s="271">
        <v>43496</v>
      </c>
      <c r="F22" s="272"/>
      <c r="G22" s="273"/>
      <c r="H22" s="68"/>
      <c r="I22" s="252"/>
      <c r="J22" s="252"/>
      <c r="K22" s="252"/>
      <c r="L22" s="252"/>
      <c r="M22" s="252"/>
      <c r="N22" s="252"/>
      <c r="O22" s="252"/>
      <c r="P22" s="252"/>
      <c r="Q22" s="252"/>
      <c r="R22" s="252"/>
      <c r="S22" s="252"/>
    </row>
    <row r="23" spans="1:19" s="256" customFormat="1" x14ac:dyDescent="0.2">
      <c r="A23" s="36"/>
      <c r="B23" s="244" t="s">
        <v>153</v>
      </c>
      <c r="C23" s="244" t="s">
        <v>156</v>
      </c>
      <c r="D23" s="41" t="s">
        <v>173</v>
      </c>
      <c r="E23" s="244" t="s">
        <v>153</v>
      </c>
      <c r="F23" s="244" t="s">
        <v>156</v>
      </c>
      <c r="G23" s="41" t="s">
        <v>173</v>
      </c>
      <c r="H23" s="244" t="s">
        <v>60</v>
      </c>
      <c r="I23" s="243"/>
      <c r="J23" s="243"/>
      <c r="K23" s="243"/>
      <c r="L23" s="243"/>
      <c r="M23" s="243"/>
      <c r="N23" s="243"/>
      <c r="O23" s="243"/>
      <c r="P23" s="243"/>
      <c r="Q23" s="243"/>
    </row>
    <row r="24" spans="1:19" s="218" customFormat="1" ht="15" x14ac:dyDescent="0.25">
      <c r="A24" s="83" t="s">
        <v>136</v>
      </c>
      <c r="B24" s="226">
        <f t="shared" ref="B24:G24" si="1">B$25+B$32</f>
        <v>78.315547975910007</v>
      </c>
      <c r="C24" s="226">
        <f t="shared" si="1"/>
        <v>2168.42156766371</v>
      </c>
      <c r="D24" s="235">
        <f t="shared" si="1"/>
        <v>1</v>
      </c>
      <c r="E24" s="226">
        <f t="shared" si="1"/>
        <v>78.251692946719999</v>
      </c>
      <c r="F24" s="226">
        <f t="shared" si="1"/>
        <v>2171.9168198795201</v>
      </c>
      <c r="G24" s="235">
        <f t="shared" si="1"/>
        <v>1</v>
      </c>
      <c r="H24" s="57">
        <v>-9.9999999999999995E-7</v>
      </c>
      <c r="I24" s="207"/>
      <c r="J24" s="207"/>
      <c r="K24" s="207"/>
      <c r="L24" s="207"/>
      <c r="M24" s="207"/>
      <c r="N24" s="207"/>
      <c r="O24" s="207"/>
      <c r="P24" s="207"/>
      <c r="Q24" s="207"/>
    </row>
    <row r="25" spans="1:19" s="18" customFormat="1" ht="15" x14ac:dyDescent="0.25">
      <c r="A25" s="48" t="s">
        <v>62</v>
      </c>
      <c r="B25" s="238">
        <f t="shared" ref="B25:G25" si="2">SUM(B$26:B$31)</f>
        <v>67.186989245060005</v>
      </c>
      <c r="C25" s="238">
        <f t="shared" si="2"/>
        <v>1860.2910955850798</v>
      </c>
      <c r="D25" s="84">
        <f t="shared" si="2"/>
        <v>0.85790100000000002</v>
      </c>
      <c r="E25" s="238">
        <f t="shared" si="2"/>
        <v>67.249828506910006</v>
      </c>
      <c r="F25" s="238">
        <f t="shared" si="2"/>
        <v>1866.5542963732801</v>
      </c>
      <c r="G25" s="84">
        <f t="shared" si="2"/>
        <v>0.85940399999999995</v>
      </c>
      <c r="H25" s="154">
        <v>1.5020000000000001E-3</v>
      </c>
      <c r="I25" s="6"/>
      <c r="J25" s="6"/>
      <c r="K25" s="6"/>
      <c r="L25" s="6"/>
      <c r="M25" s="6"/>
      <c r="N25" s="6"/>
      <c r="O25" s="6"/>
      <c r="P25" s="6"/>
      <c r="Q25" s="6"/>
    </row>
    <row r="26" spans="1:19" s="236" customFormat="1" outlineLevel="1" x14ac:dyDescent="0.2">
      <c r="A26" s="10" t="s">
        <v>106</v>
      </c>
      <c r="B26" s="129">
        <v>32.367414444620003</v>
      </c>
      <c r="C26" s="129">
        <v>896.19751614006998</v>
      </c>
      <c r="D26" s="198">
        <v>0.41329500000000002</v>
      </c>
      <c r="E26" s="129">
        <v>32.140107578650003</v>
      </c>
      <c r="F26" s="129">
        <v>892.06555940206999</v>
      </c>
      <c r="G26" s="198">
        <v>0.41072700000000001</v>
      </c>
      <c r="H26" s="129">
        <v>-2.568E-3</v>
      </c>
      <c r="I26" s="225"/>
      <c r="J26" s="225"/>
      <c r="K26" s="225"/>
      <c r="L26" s="225"/>
      <c r="M26" s="225"/>
      <c r="N26" s="225"/>
      <c r="O26" s="225"/>
      <c r="P26" s="225"/>
      <c r="Q26" s="225"/>
    </row>
    <row r="27" spans="1:19" outlineLevel="1" x14ac:dyDescent="0.2">
      <c r="A27" s="179" t="s">
        <v>2</v>
      </c>
      <c r="B27" s="195">
        <v>6.3560403131800003</v>
      </c>
      <c r="C27" s="195">
        <v>175.98772218635</v>
      </c>
      <c r="D27" s="255">
        <v>8.1158999999999995E-2</v>
      </c>
      <c r="E27" s="195">
        <v>6.3805345085100003</v>
      </c>
      <c r="F27" s="195">
        <v>177.09508506517</v>
      </c>
      <c r="G27" s="255">
        <v>8.1539E-2</v>
      </c>
      <c r="H27" s="195">
        <v>3.79E-4</v>
      </c>
      <c r="I27" s="81"/>
      <c r="J27" s="81"/>
      <c r="K27" s="81"/>
      <c r="L27" s="81"/>
      <c r="M27" s="81"/>
      <c r="N27" s="81"/>
      <c r="O27" s="81"/>
      <c r="P27" s="81"/>
      <c r="Q27" s="81"/>
    </row>
    <row r="28" spans="1:19" outlineLevel="1" x14ac:dyDescent="0.2">
      <c r="A28" s="179" t="s">
        <v>146</v>
      </c>
      <c r="B28" s="195">
        <v>0.29365465454</v>
      </c>
      <c r="C28" s="195">
        <v>8.1307875999999997</v>
      </c>
      <c r="D28" s="255">
        <v>3.7499999999999999E-3</v>
      </c>
      <c r="E28" s="195">
        <v>0.30253457643999998</v>
      </c>
      <c r="F28" s="195">
        <v>8.3970059999999993</v>
      </c>
      <c r="G28" s="255">
        <v>3.8660000000000001E-3</v>
      </c>
      <c r="H28" s="195">
        <v>1.17E-4</v>
      </c>
      <c r="I28" s="81"/>
      <c r="J28" s="81"/>
      <c r="K28" s="81"/>
      <c r="L28" s="81"/>
      <c r="M28" s="81"/>
      <c r="N28" s="81"/>
      <c r="O28" s="81"/>
      <c r="P28" s="81"/>
      <c r="Q28" s="81"/>
    </row>
    <row r="29" spans="1:19" outlineLevel="1" x14ac:dyDescent="0.2">
      <c r="A29" s="179" t="s">
        <v>14</v>
      </c>
      <c r="B29" s="195">
        <v>5.1586406226300001</v>
      </c>
      <c r="C29" s="195">
        <v>142.83380344055999</v>
      </c>
      <c r="D29" s="255">
        <v>6.5869999999999998E-2</v>
      </c>
      <c r="E29" s="195">
        <v>5.1953833284500002</v>
      </c>
      <c r="F29" s="195">
        <v>144.20059185744</v>
      </c>
      <c r="G29" s="255">
        <v>6.6392999999999994E-2</v>
      </c>
      <c r="H29" s="195">
        <v>5.2300000000000003E-4</v>
      </c>
      <c r="I29" s="81"/>
      <c r="J29" s="81"/>
      <c r="K29" s="81"/>
      <c r="L29" s="81"/>
      <c r="M29" s="81"/>
      <c r="N29" s="81"/>
      <c r="O29" s="81"/>
      <c r="P29" s="81"/>
      <c r="Q29" s="81"/>
    </row>
    <row r="30" spans="1:19" outlineLevel="1" x14ac:dyDescent="0.2">
      <c r="A30" s="179" t="s">
        <v>15</v>
      </c>
      <c r="B30" s="195">
        <v>22.443937802699999</v>
      </c>
      <c r="C30" s="195">
        <v>621.43367508265999</v>
      </c>
      <c r="D30" s="255">
        <v>0.28658299999999998</v>
      </c>
      <c r="E30" s="195">
        <v>22.65923146039</v>
      </c>
      <c r="F30" s="195">
        <v>628.91886528266002</v>
      </c>
      <c r="G30" s="255">
        <v>0.28956900000000002</v>
      </c>
      <c r="H30" s="195">
        <v>2.9849999999999998E-3</v>
      </c>
      <c r="I30" s="81"/>
      <c r="J30" s="81"/>
      <c r="K30" s="81"/>
      <c r="L30" s="81"/>
      <c r="M30" s="81"/>
      <c r="N30" s="81"/>
      <c r="O30" s="81"/>
      <c r="P30" s="81"/>
      <c r="Q30" s="81"/>
    </row>
    <row r="31" spans="1:19" outlineLevel="1" x14ac:dyDescent="0.2">
      <c r="A31" s="179" t="s">
        <v>91</v>
      </c>
      <c r="B31" s="195">
        <v>0.56730140739000001</v>
      </c>
      <c r="C31" s="195">
        <v>15.70759113544</v>
      </c>
      <c r="D31" s="255">
        <v>7.2439999999999996E-3</v>
      </c>
      <c r="E31" s="195">
        <v>0.57203705446999997</v>
      </c>
      <c r="F31" s="195">
        <v>15.87718876594</v>
      </c>
      <c r="G31" s="255">
        <v>7.3099999999999997E-3</v>
      </c>
      <c r="H31" s="195">
        <v>6.6000000000000005E-5</v>
      </c>
      <c r="I31" s="81"/>
      <c r="J31" s="81"/>
      <c r="K31" s="81"/>
      <c r="L31" s="81"/>
      <c r="M31" s="81"/>
      <c r="N31" s="81"/>
      <c r="O31" s="81"/>
      <c r="P31" s="81"/>
      <c r="Q31" s="81"/>
    </row>
    <row r="32" spans="1:19" s="61" customFormat="1" ht="15" x14ac:dyDescent="0.25">
      <c r="A32" s="7" t="s">
        <v>12</v>
      </c>
      <c r="B32" s="118">
        <f t="shared" ref="B32:G32" si="3">SUM(B$33:B$36)</f>
        <v>11.128558730849999</v>
      </c>
      <c r="C32" s="118">
        <f t="shared" si="3"/>
        <v>308.13047207863002</v>
      </c>
      <c r="D32" s="168">
        <f t="shared" si="3"/>
        <v>0.14209900000000003</v>
      </c>
      <c r="E32" s="118">
        <f t="shared" si="3"/>
        <v>11.001864439809999</v>
      </c>
      <c r="F32" s="118">
        <f t="shared" si="3"/>
        <v>305.36252350624</v>
      </c>
      <c r="G32" s="168">
        <f t="shared" si="3"/>
        <v>0.140596</v>
      </c>
      <c r="H32" s="118">
        <v>-1.503E-3</v>
      </c>
    </row>
    <row r="33" spans="1:17" outlineLevel="1" x14ac:dyDescent="0.2">
      <c r="A33" s="179" t="s">
        <v>106</v>
      </c>
      <c r="B33" s="195">
        <v>2.0535135337399999</v>
      </c>
      <c r="C33" s="195">
        <v>56.858224849769996</v>
      </c>
      <c r="D33" s="255">
        <v>2.6221000000000001E-2</v>
      </c>
      <c r="E33" s="195">
        <v>1.9644192308899999</v>
      </c>
      <c r="F33" s="195">
        <v>54.523487073470001</v>
      </c>
      <c r="G33" s="255">
        <v>2.5104000000000001E-2</v>
      </c>
      <c r="H33" s="195">
        <v>-1.1169999999999999E-3</v>
      </c>
      <c r="I33" s="81"/>
      <c r="J33" s="81"/>
      <c r="K33" s="81"/>
      <c r="L33" s="81"/>
      <c r="M33" s="81"/>
      <c r="N33" s="81"/>
      <c r="O33" s="81"/>
      <c r="P33" s="81"/>
      <c r="Q33" s="81"/>
    </row>
    <row r="34" spans="1:17" outlineLevel="1" x14ac:dyDescent="0.2">
      <c r="A34" s="179" t="s">
        <v>2</v>
      </c>
      <c r="B34" s="195">
        <v>0.86372021667999999</v>
      </c>
      <c r="C34" s="195">
        <v>23.914913381600002</v>
      </c>
      <c r="D34" s="255">
        <v>1.1029000000000001E-2</v>
      </c>
      <c r="E34" s="195">
        <v>0.77578677748000002</v>
      </c>
      <c r="F34" s="195">
        <v>21.532369297079999</v>
      </c>
      <c r="G34" s="255">
        <v>9.9139999999999992E-3</v>
      </c>
      <c r="H34" s="195">
        <v>-1.1150000000000001E-3</v>
      </c>
      <c r="I34" s="81"/>
      <c r="J34" s="81"/>
      <c r="K34" s="81"/>
      <c r="L34" s="81"/>
      <c r="M34" s="81"/>
      <c r="N34" s="81"/>
      <c r="O34" s="81"/>
      <c r="P34" s="81"/>
      <c r="Q34" s="81"/>
    </row>
    <row r="35" spans="1:17" outlineLevel="1" x14ac:dyDescent="0.2">
      <c r="A35" s="179" t="s">
        <v>14</v>
      </c>
      <c r="B35" s="195">
        <v>7.8385911805399999</v>
      </c>
      <c r="C35" s="195">
        <v>217.03698199480999</v>
      </c>
      <c r="D35" s="255">
        <v>0.10009</v>
      </c>
      <c r="E35" s="195">
        <v>7.89442198382</v>
      </c>
      <c r="F35" s="195">
        <v>219.11382673240001</v>
      </c>
      <c r="G35" s="255">
        <v>0.100885</v>
      </c>
      <c r="H35" s="195">
        <v>7.9500000000000003E-4</v>
      </c>
      <c r="I35" s="81"/>
      <c r="J35" s="81"/>
      <c r="K35" s="81"/>
      <c r="L35" s="81"/>
      <c r="M35" s="81"/>
      <c r="N35" s="81"/>
      <c r="O35" s="81"/>
      <c r="P35" s="81"/>
      <c r="Q35" s="81"/>
    </row>
    <row r="36" spans="1:17" outlineLevel="1" x14ac:dyDescent="0.2">
      <c r="A36" s="179" t="s">
        <v>15</v>
      </c>
      <c r="B36" s="195">
        <v>0.37273379988999999</v>
      </c>
      <c r="C36" s="195">
        <v>10.320351852450001</v>
      </c>
      <c r="D36" s="255">
        <v>4.7590000000000002E-3</v>
      </c>
      <c r="E36" s="195">
        <v>0.36723644762000002</v>
      </c>
      <c r="F36" s="195">
        <v>10.192840403290001</v>
      </c>
      <c r="G36" s="255">
        <v>4.6930000000000001E-3</v>
      </c>
      <c r="H36" s="195">
        <v>-6.6000000000000005E-5</v>
      </c>
      <c r="I36" s="81"/>
      <c r="J36" s="81"/>
      <c r="K36" s="81"/>
      <c r="L36" s="81"/>
      <c r="M36" s="81"/>
      <c r="N36" s="81"/>
      <c r="O36" s="81"/>
      <c r="P36" s="81"/>
      <c r="Q36" s="81"/>
    </row>
    <row r="37" spans="1:17" x14ac:dyDescent="0.2">
      <c r="B37" s="172"/>
      <c r="C37" s="172"/>
      <c r="D37" s="249"/>
      <c r="E37" s="172"/>
      <c r="F37" s="172"/>
      <c r="G37" s="249"/>
      <c r="H37" s="172"/>
      <c r="I37" s="81"/>
      <c r="J37" s="81"/>
      <c r="K37" s="81"/>
      <c r="L37" s="81"/>
      <c r="M37" s="81"/>
      <c r="N37" s="81"/>
      <c r="O37" s="81"/>
      <c r="P37" s="81"/>
      <c r="Q37" s="81"/>
    </row>
    <row r="38" spans="1:17" x14ac:dyDescent="0.2">
      <c r="B38" s="172"/>
      <c r="C38" s="172"/>
      <c r="D38" s="249"/>
      <c r="E38" s="172"/>
      <c r="F38" s="172"/>
      <c r="G38" s="249"/>
      <c r="H38" s="172"/>
      <c r="I38" s="81"/>
      <c r="J38" s="81"/>
      <c r="K38" s="81"/>
      <c r="L38" s="81"/>
      <c r="M38" s="81"/>
      <c r="N38" s="81"/>
      <c r="O38" s="81"/>
      <c r="P38" s="81"/>
      <c r="Q38" s="81"/>
    </row>
    <row r="39" spans="1:17" x14ac:dyDescent="0.2">
      <c r="B39" s="172"/>
      <c r="C39" s="172"/>
      <c r="D39" s="249"/>
      <c r="E39" s="172"/>
      <c r="F39" s="172"/>
      <c r="G39" s="249"/>
      <c r="H39" s="172"/>
      <c r="I39" s="81"/>
      <c r="J39" s="81"/>
      <c r="K39" s="81"/>
      <c r="L39" s="81"/>
      <c r="M39" s="81"/>
      <c r="N39" s="81"/>
      <c r="O39" s="81"/>
      <c r="P39" s="81"/>
      <c r="Q39" s="81"/>
    </row>
    <row r="40" spans="1:17" x14ac:dyDescent="0.2">
      <c r="B40" s="172"/>
      <c r="C40" s="172"/>
      <c r="D40" s="249"/>
      <c r="E40" s="172"/>
      <c r="F40" s="172"/>
      <c r="G40" s="249"/>
      <c r="H40" s="172"/>
      <c r="I40" s="81"/>
      <c r="J40" s="81"/>
      <c r="K40" s="81"/>
      <c r="L40" s="81"/>
      <c r="M40" s="81"/>
      <c r="N40" s="81"/>
      <c r="O40" s="81"/>
      <c r="P40" s="81"/>
      <c r="Q40" s="81"/>
    </row>
    <row r="41" spans="1:17" x14ac:dyDescent="0.2">
      <c r="B41" s="172"/>
      <c r="C41" s="172"/>
      <c r="D41" s="249"/>
      <c r="E41" s="172"/>
      <c r="F41" s="172"/>
      <c r="G41" s="249"/>
      <c r="H41" s="172"/>
      <c r="I41" s="81"/>
      <c r="J41" s="81"/>
      <c r="K41" s="81"/>
      <c r="L41" s="81"/>
      <c r="M41" s="81"/>
      <c r="N41" s="81"/>
      <c r="O41" s="81"/>
      <c r="P41" s="81"/>
      <c r="Q41" s="81"/>
    </row>
    <row r="42" spans="1:17" x14ac:dyDescent="0.2">
      <c r="B42" s="172"/>
      <c r="C42" s="172"/>
      <c r="D42" s="249"/>
      <c r="E42" s="172"/>
      <c r="F42" s="172"/>
      <c r="G42" s="249"/>
      <c r="H42" s="172"/>
      <c r="I42" s="81"/>
      <c r="J42" s="81"/>
      <c r="K42" s="81"/>
      <c r="L42" s="81"/>
      <c r="M42" s="81"/>
      <c r="N42" s="81"/>
      <c r="O42" s="81"/>
      <c r="P42" s="81"/>
      <c r="Q42" s="81"/>
    </row>
    <row r="43" spans="1:17" x14ac:dyDescent="0.2">
      <c r="B43" s="172"/>
      <c r="C43" s="172"/>
      <c r="D43" s="249"/>
      <c r="E43" s="172"/>
      <c r="F43" s="172"/>
      <c r="G43" s="249"/>
      <c r="H43" s="172"/>
      <c r="I43" s="81"/>
      <c r="J43" s="81"/>
      <c r="K43" s="81"/>
      <c r="L43" s="81"/>
      <c r="M43" s="81"/>
      <c r="N43" s="81"/>
      <c r="O43" s="81"/>
      <c r="P43" s="81"/>
      <c r="Q43" s="81"/>
    </row>
    <row r="44" spans="1:17" x14ac:dyDescent="0.2">
      <c r="B44" s="172"/>
      <c r="C44" s="172"/>
      <c r="D44" s="249"/>
      <c r="E44" s="172"/>
      <c r="F44" s="172"/>
      <c r="G44" s="249"/>
      <c r="H44" s="172"/>
      <c r="I44" s="81"/>
      <c r="J44" s="81"/>
      <c r="K44" s="81"/>
      <c r="L44" s="81"/>
      <c r="M44" s="81"/>
      <c r="N44" s="81"/>
      <c r="O44" s="81"/>
      <c r="P44" s="81"/>
      <c r="Q44" s="81"/>
    </row>
    <row r="45" spans="1:17" x14ac:dyDescent="0.2">
      <c r="B45" s="172"/>
      <c r="C45" s="172"/>
      <c r="D45" s="249"/>
      <c r="E45" s="172"/>
      <c r="F45" s="172"/>
      <c r="G45" s="249"/>
      <c r="H45" s="172"/>
      <c r="I45" s="81"/>
      <c r="J45" s="81"/>
      <c r="K45" s="81"/>
      <c r="L45" s="81"/>
      <c r="M45" s="81"/>
      <c r="N45" s="81"/>
      <c r="O45" s="81"/>
      <c r="P45" s="81"/>
      <c r="Q45" s="81"/>
    </row>
    <row r="46" spans="1:17" x14ac:dyDescent="0.2">
      <c r="B46" s="172"/>
      <c r="C46" s="172"/>
      <c r="D46" s="249"/>
      <c r="E46" s="172"/>
      <c r="F46" s="172"/>
      <c r="G46" s="249"/>
      <c r="H46" s="172"/>
      <c r="I46" s="81"/>
      <c r="J46" s="81"/>
      <c r="K46" s="81"/>
      <c r="L46" s="81"/>
      <c r="M46" s="81"/>
      <c r="N46" s="81"/>
      <c r="O46" s="81"/>
      <c r="P46" s="81"/>
      <c r="Q46" s="81"/>
    </row>
    <row r="47" spans="1:17" x14ac:dyDescent="0.2">
      <c r="B47" s="172"/>
      <c r="C47" s="172"/>
      <c r="D47" s="249"/>
      <c r="E47" s="172"/>
      <c r="F47" s="172"/>
      <c r="G47" s="249"/>
      <c r="H47" s="172"/>
      <c r="I47" s="81"/>
      <c r="J47" s="81"/>
      <c r="K47" s="81"/>
      <c r="L47" s="81"/>
      <c r="M47" s="81"/>
      <c r="N47" s="81"/>
      <c r="O47" s="81"/>
      <c r="P47" s="81"/>
      <c r="Q47" s="81"/>
    </row>
    <row r="48" spans="1:17" x14ac:dyDescent="0.2">
      <c r="B48" s="172"/>
      <c r="C48" s="172"/>
      <c r="D48" s="249"/>
      <c r="E48" s="172"/>
      <c r="F48" s="172"/>
      <c r="G48" s="249"/>
      <c r="H48" s="172"/>
      <c r="I48" s="81"/>
      <c r="J48" s="81"/>
      <c r="K48" s="81"/>
      <c r="L48" s="81"/>
      <c r="M48" s="81"/>
      <c r="N48" s="81"/>
      <c r="O48" s="81"/>
      <c r="P48" s="81"/>
      <c r="Q48" s="81"/>
    </row>
    <row r="49" spans="2:17" x14ac:dyDescent="0.2">
      <c r="B49" s="172"/>
      <c r="C49" s="172"/>
      <c r="D49" s="249"/>
      <c r="E49" s="172"/>
      <c r="F49" s="172"/>
      <c r="G49" s="249"/>
      <c r="H49" s="172"/>
      <c r="I49" s="81"/>
      <c r="J49" s="81"/>
      <c r="K49" s="81"/>
      <c r="L49" s="81"/>
      <c r="M49" s="81"/>
      <c r="N49" s="81"/>
      <c r="O49" s="81"/>
      <c r="P49" s="81"/>
      <c r="Q49" s="81"/>
    </row>
    <row r="50" spans="2:17" x14ac:dyDescent="0.2">
      <c r="B50" s="172"/>
      <c r="C50" s="172"/>
      <c r="D50" s="249"/>
      <c r="E50" s="172"/>
      <c r="F50" s="172"/>
      <c r="G50" s="249"/>
      <c r="H50" s="172"/>
      <c r="I50" s="81"/>
      <c r="J50" s="81"/>
      <c r="K50" s="81"/>
      <c r="L50" s="81"/>
      <c r="M50" s="81"/>
      <c r="N50" s="81"/>
      <c r="O50" s="81"/>
      <c r="P50" s="81"/>
      <c r="Q50" s="81"/>
    </row>
    <row r="51" spans="2:17" x14ac:dyDescent="0.2">
      <c r="B51" s="172"/>
      <c r="C51" s="172"/>
      <c r="D51" s="249"/>
      <c r="E51" s="172"/>
      <c r="F51" s="172"/>
      <c r="G51" s="249"/>
      <c r="H51" s="172"/>
      <c r="I51" s="81"/>
      <c r="J51" s="81"/>
      <c r="K51" s="81"/>
      <c r="L51" s="81"/>
      <c r="M51" s="81"/>
      <c r="N51" s="81"/>
      <c r="O51" s="81"/>
      <c r="P51" s="81"/>
      <c r="Q51" s="81"/>
    </row>
    <row r="52" spans="2:17" x14ac:dyDescent="0.2">
      <c r="B52" s="172"/>
      <c r="C52" s="172"/>
      <c r="D52" s="249"/>
      <c r="E52" s="172"/>
      <c r="F52" s="172"/>
      <c r="G52" s="249"/>
      <c r="H52" s="172"/>
      <c r="I52" s="81"/>
      <c r="J52" s="81"/>
      <c r="K52" s="81"/>
      <c r="L52" s="81"/>
      <c r="M52" s="81"/>
      <c r="N52" s="81"/>
      <c r="O52" s="81"/>
      <c r="P52" s="81"/>
      <c r="Q52" s="81"/>
    </row>
    <row r="53" spans="2:17" x14ac:dyDescent="0.2">
      <c r="B53" s="172"/>
      <c r="C53" s="172"/>
      <c r="D53" s="249"/>
      <c r="E53" s="172"/>
      <c r="F53" s="172"/>
      <c r="G53" s="249"/>
      <c r="H53" s="172"/>
      <c r="I53" s="81"/>
      <c r="J53" s="81"/>
      <c r="K53" s="81"/>
      <c r="L53" s="81"/>
      <c r="M53" s="81"/>
      <c r="N53" s="81"/>
      <c r="O53" s="81"/>
      <c r="P53" s="81"/>
      <c r="Q53" s="81"/>
    </row>
    <row r="54" spans="2:17" x14ac:dyDescent="0.2">
      <c r="B54" s="172"/>
      <c r="C54" s="172"/>
      <c r="D54" s="249"/>
      <c r="E54" s="172"/>
      <c r="F54" s="172"/>
      <c r="G54" s="249"/>
      <c r="H54" s="172"/>
      <c r="I54" s="81"/>
      <c r="J54" s="81"/>
      <c r="K54" s="81"/>
      <c r="L54" s="81"/>
      <c r="M54" s="81"/>
      <c r="N54" s="81"/>
      <c r="O54" s="81"/>
      <c r="P54" s="81"/>
      <c r="Q54" s="81"/>
    </row>
    <row r="55" spans="2:17" x14ac:dyDescent="0.2">
      <c r="B55" s="172"/>
      <c r="C55" s="172"/>
      <c r="D55" s="249"/>
      <c r="E55" s="172"/>
      <c r="F55" s="172"/>
      <c r="G55" s="249"/>
      <c r="H55" s="172"/>
      <c r="I55" s="81"/>
      <c r="J55" s="81"/>
      <c r="K55" s="81"/>
      <c r="L55" s="81"/>
      <c r="M55" s="81"/>
      <c r="N55" s="81"/>
      <c r="O55" s="81"/>
      <c r="P55" s="81"/>
      <c r="Q55" s="81"/>
    </row>
    <row r="56" spans="2:17" x14ac:dyDescent="0.2">
      <c r="B56" s="172"/>
      <c r="C56" s="172"/>
      <c r="D56" s="249"/>
      <c r="E56" s="172"/>
      <c r="F56" s="172"/>
      <c r="G56" s="249"/>
      <c r="H56" s="172"/>
      <c r="I56" s="81"/>
      <c r="J56" s="81"/>
      <c r="K56" s="81"/>
      <c r="L56" s="81"/>
      <c r="M56" s="81"/>
      <c r="N56" s="81"/>
      <c r="O56" s="81"/>
      <c r="P56" s="81"/>
      <c r="Q56" s="81"/>
    </row>
    <row r="57" spans="2:17" x14ac:dyDescent="0.2">
      <c r="B57" s="172"/>
      <c r="C57" s="172"/>
      <c r="D57" s="249"/>
      <c r="E57" s="172"/>
      <c r="F57" s="172"/>
      <c r="G57" s="249"/>
      <c r="H57" s="172"/>
      <c r="I57" s="81"/>
      <c r="J57" s="81"/>
      <c r="K57" s="81"/>
      <c r="L57" s="81"/>
      <c r="M57" s="81"/>
      <c r="N57" s="81"/>
      <c r="O57" s="81"/>
      <c r="P57" s="81"/>
      <c r="Q57" s="81"/>
    </row>
    <row r="58" spans="2:17" x14ac:dyDescent="0.2">
      <c r="B58" s="172"/>
      <c r="C58" s="172"/>
      <c r="D58" s="249"/>
      <c r="E58" s="172"/>
      <c r="F58" s="172"/>
      <c r="G58" s="249"/>
      <c r="H58" s="172"/>
      <c r="I58" s="81"/>
      <c r="J58" s="81"/>
      <c r="K58" s="81"/>
      <c r="L58" s="81"/>
      <c r="M58" s="81"/>
      <c r="N58" s="81"/>
      <c r="O58" s="81"/>
      <c r="P58" s="81"/>
      <c r="Q58" s="81"/>
    </row>
    <row r="59" spans="2:17" x14ac:dyDescent="0.2">
      <c r="B59" s="172"/>
      <c r="C59" s="172"/>
      <c r="D59" s="249"/>
      <c r="E59" s="172"/>
      <c r="F59" s="172"/>
      <c r="G59" s="249"/>
      <c r="H59" s="172"/>
      <c r="I59" s="81"/>
      <c r="J59" s="81"/>
      <c r="K59" s="81"/>
      <c r="L59" s="81"/>
      <c r="M59" s="81"/>
      <c r="N59" s="81"/>
      <c r="O59" s="81"/>
      <c r="P59" s="81"/>
      <c r="Q59" s="81"/>
    </row>
    <row r="60" spans="2:17" x14ac:dyDescent="0.2">
      <c r="B60" s="172"/>
      <c r="C60" s="172"/>
      <c r="D60" s="249"/>
      <c r="E60" s="172"/>
      <c r="F60" s="172"/>
      <c r="G60" s="249"/>
      <c r="H60" s="172"/>
      <c r="I60" s="81"/>
      <c r="J60" s="81"/>
      <c r="K60" s="81"/>
      <c r="L60" s="81"/>
      <c r="M60" s="81"/>
      <c r="N60" s="81"/>
      <c r="O60" s="81"/>
      <c r="P60" s="81"/>
      <c r="Q60" s="81"/>
    </row>
    <row r="61" spans="2:17" x14ac:dyDescent="0.2">
      <c r="B61" s="172"/>
      <c r="C61" s="172"/>
      <c r="D61" s="249"/>
      <c r="E61" s="172"/>
      <c r="F61" s="172"/>
      <c r="G61" s="249"/>
      <c r="H61" s="172"/>
      <c r="I61" s="81"/>
      <c r="J61" s="81"/>
      <c r="K61" s="81"/>
      <c r="L61" s="81"/>
      <c r="M61" s="81"/>
      <c r="N61" s="81"/>
      <c r="O61" s="81"/>
      <c r="P61" s="81"/>
      <c r="Q61" s="81"/>
    </row>
    <row r="62" spans="2:17" x14ac:dyDescent="0.2">
      <c r="B62" s="172"/>
      <c r="C62" s="172"/>
      <c r="D62" s="249"/>
      <c r="E62" s="172"/>
      <c r="F62" s="172"/>
      <c r="G62" s="249"/>
      <c r="H62" s="172"/>
      <c r="I62" s="81"/>
      <c r="J62" s="81"/>
      <c r="K62" s="81"/>
      <c r="L62" s="81"/>
      <c r="M62" s="81"/>
      <c r="N62" s="81"/>
      <c r="O62" s="81"/>
      <c r="P62" s="81"/>
      <c r="Q62" s="81"/>
    </row>
    <row r="63" spans="2:17" x14ac:dyDescent="0.2">
      <c r="B63" s="172"/>
      <c r="C63" s="172"/>
      <c r="D63" s="249"/>
      <c r="E63" s="172"/>
      <c r="F63" s="172"/>
      <c r="G63" s="249"/>
      <c r="H63" s="172"/>
      <c r="I63" s="81"/>
      <c r="J63" s="81"/>
      <c r="K63" s="81"/>
      <c r="L63" s="81"/>
      <c r="M63" s="81"/>
      <c r="N63" s="81"/>
      <c r="O63" s="81"/>
      <c r="P63" s="81"/>
      <c r="Q63" s="81"/>
    </row>
    <row r="64" spans="2:17" x14ac:dyDescent="0.2">
      <c r="B64" s="172"/>
      <c r="C64" s="172"/>
      <c r="D64" s="249"/>
      <c r="E64" s="172"/>
      <c r="F64" s="172"/>
      <c r="G64" s="249"/>
      <c r="H64" s="172"/>
      <c r="I64" s="81"/>
      <c r="J64" s="81"/>
      <c r="K64" s="81"/>
      <c r="L64" s="81"/>
      <c r="M64" s="81"/>
      <c r="N64" s="81"/>
      <c r="O64" s="81"/>
      <c r="P64" s="81"/>
      <c r="Q64" s="81"/>
    </row>
    <row r="65" spans="2:17" x14ac:dyDescent="0.2">
      <c r="B65" s="172"/>
      <c r="C65" s="172"/>
      <c r="D65" s="249"/>
      <c r="E65" s="172"/>
      <c r="F65" s="172"/>
      <c r="G65" s="249"/>
      <c r="H65" s="172"/>
      <c r="I65" s="81"/>
      <c r="J65" s="81"/>
      <c r="K65" s="81"/>
      <c r="L65" s="81"/>
      <c r="M65" s="81"/>
      <c r="N65" s="81"/>
      <c r="O65" s="81"/>
      <c r="P65" s="81"/>
      <c r="Q65" s="81"/>
    </row>
    <row r="66" spans="2:17" x14ac:dyDescent="0.2">
      <c r="B66" s="172"/>
      <c r="C66" s="172"/>
      <c r="D66" s="249"/>
      <c r="E66" s="172"/>
      <c r="F66" s="172"/>
      <c r="G66" s="249"/>
      <c r="H66" s="172"/>
      <c r="I66" s="81"/>
      <c r="J66" s="81"/>
      <c r="K66" s="81"/>
      <c r="L66" s="81"/>
      <c r="M66" s="81"/>
      <c r="N66" s="81"/>
      <c r="O66" s="81"/>
      <c r="P66" s="81"/>
      <c r="Q66" s="81"/>
    </row>
    <row r="67" spans="2:17" x14ac:dyDescent="0.2">
      <c r="B67" s="172"/>
      <c r="C67" s="172"/>
      <c r="D67" s="249"/>
      <c r="E67" s="172"/>
      <c r="F67" s="172"/>
      <c r="G67" s="249"/>
      <c r="H67" s="172"/>
      <c r="I67" s="81"/>
      <c r="J67" s="81"/>
      <c r="K67" s="81"/>
      <c r="L67" s="81"/>
      <c r="M67" s="81"/>
      <c r="N67" s="81"/>
      <c r="O67" s="81"/>
      <c r="P67" s="81"/>
      <c r="Q67" s="81"/>
    </row>
    <row r="68" spans="2:17" x14ac:dyDescent="0.2">
      <c r="B68" s="172"/>
      <c r="C68" s="172"/>
      <c r="D68" s="249"/>
      <c r="E68" s="172"/>
      <c r="F68" s="172"/>
      <c r="G68" s="249"/>
      <c r="H68" s="172"/>
      <c r="I68" s="81"/>
      <c r="J68" s="81"/>
      <c r="K68" s="81"/>
      <c r="L68" s="81"/>
      <c r="M68" s="81"/>
      <c r="N68" s="81"/>
      <c r="O68" s="81"/>
      <c r="P68" s="81"/>
      <c r="Q68" s="81"/>
    </row>
    <row r="69" spans="2:17" x14ac:dyDescent="0.2">
      <c r="B69" s="172"/>
      <c r="C69" s="172"/>
      <c r="D69" s="249"/>
      <c r="E69" s="172"/>
      <c r="F69" s="172"/>
      <c r="G69" s="249"/>
      <c r="H69" s="172"/>
      <c r="I69" s="81"/>
      <c r="J69" s="81"/>
      <c r="K69" s="81"/>
      <c r="L69" s="81"/>
      <c r="M69" s="81"/>
      <c r="N69" s="81"/>
      <c r="O69" s="81"/>
      <c r="P69" s="81"/>
      <c r="Q69" s="81"/>
    </row>
    <row r="70" spans="2:17" x14ac:dyDescent="0.2">
      <c r="B70" s="172"/>
      <c r="C70" s="172"/>
      <c r="D70" s="249"/>
      <c r="E70" s="172"/>
      <c r="F70" s="172"/>
      <c r="G70" s="249"/>
      <c r="H70" s="172"/>
      <c r="I70" s="81"/>
      <c r="J70" s="81"/>
      <c r="K70" s="81"/>
      <c r="L70" s="81"/>
      <c r="M70" s="81"/>
      <c r="N70" s="81"/>
      <c r="O70" s="81"/>
      <c r="P70" s="81"/>
      <c r="Q70" s="81"/>
    </row>
    <row r="71" spans="2:17" x14ac:dyDescent="0.2">
      <c r="B71" s="172"/>
      <c r="C71" s="172"/>
      <c r="D71" s="249"/>
      <c r="E71" s="172"/>
      <c r="F71" s="172"/>
      <c r="G71" s="249"/>
      <c r="H71" s="172"/>
      <c r="I71" s="81"/>
      <c r="J71" s="81"/>
      <c r="K71" s="81"/>
      <c r="L71" s="81"/>
      <c r="M71" s="81"/>
      <c r="N71" s="81"/>
      <c r="O71" s="81"/>
      <c r="P71" s="81"/>
      <c r="Q71" s="81"/>
    </row>
    <row r="72" spans="2:17" x14ac:dyDescent="0.2">
      <c r="B72" s="172"/>
      <c r="C72" s="172"/>
      <c r="D72" s="249"/>
      <c r="E72" s="172"/>
      <c r="F72" s="172"/>
      <c r="G72" s="249"/>
      <c r="H72" s="172"/>
      <c r="I72" s="81"/>
      <c r="J72" s="81"/>
      <c r="K72" s="81"/>
      <c r="L72" s="81"/>
      <c r="M72" s="81"/>
      <c r="N72" s="81"/>
      <c r="O72" s="81"/>
      <c r="P72" s="81"/>
      <c r="Q72" s="81"/>
    </row>
    <row r="73" spans="2:17" x14ac:dyDescent="0.2">
      <c r="B73" s="172"/>
      <c r="C73" s="172"/>
      <c r="D73" s="249"/>
      <c r="E73" s="172"/>
      <c r="F73" s="172"/>
      <c r="G73" s="249"/>
      <c r="H73" s="172"/>
      <c r="I73" s="81"/>
      <c r="J73" s="81"/>
      <c r="K73" s="81"/>
      <c r="L73" s="81"/>
      <c r="M73" s="81"/>
      <c r="N73" s="81"/>
      <c r="O73" s="81"/>
      <c r="P73" s="81"/>
      <c r="Q73" s="81"/>
    </row>
    <row r="74" spans="2:17" x14ac:dyDescent="0.2">
      <c r="B74" s="172"/>
      <c r="C74" s="172"/>
      <c r="D74" s="249"/>
      <c r="E74" s="172"/>
      <c r="F74" s="172"/>
      <c r="G74" s="249"/>
      <c r="H74" s="172"/>
      <c r="I74" s="81"/>
      <c r="J74" s="81"/>
      <c r="K74" s="81"/>
      <c r="L74" s="81"/>
      <c r="M74" s="81"/>
      <c r="N74" s="81"/>
      <c r="O74" s="81"/>
      <c r="P74" s="81"/>
      <c r="Q74" s="81"/>
    </row>
    <row r="75" spans="2:17" x14ac:dyDescent="0.2">
      <c r="B75" s="172"/>
      <c r="C75" s="172"/>
      <c r="D75" s="249"/>
      <c r="E75" s="172"/>
      <c r="F75" s="172"/>
      <c r="G75" s="249"/>
      <c r="H75" s="172"/>
      <c r="I75" s="81"/>
      <c r="J75" s="81"/>
      <c r="K75" s="81"/>
      <c r="L75" s="81"/>
      <c r="M75" s="81"/>
      <c r="N75" s="81"/>
      <c r="O75" s="81"/>
      <c r="P75" s="81"/>
      <c r="Q75" s="81"/>
    </row>
    <row r="76" spans="2:17" x14ac:dyDescent="0.2">
      <c r="B76" s="172"/>
      <c r="C76" s="172"/>
      <c r="D76" s="249"/>
      <c r="E76" s="172"/>
      <c r="F76" s="172"/>
      <c r="G76" s="249"/>
      <c r="H76" s="172"/>
      <c r="I76" s="81"/>
      <c r="J76" s="81"/>
      <c r="K76" s="81"/>
      <c r="L76" s="81"/>
      <c r="M76" s="81"/>
      <c r="N76" s="81"/>
      <c r="O76" s="81"/>
      <c r="P76" s="81"/>
      <c r="Q76" s="81"/>
    </row>
    <row r="77" spans="2:17" x14ac:dyDescent="0.2">
      <c r="B77" s="172"/>
      <c r="C77" s="172"/>
      <c r="D77" s="249"/>
      <c r="E77" s="172"/>
      <c r="F77" s="172"/>
      <c r="G77" s="249"/>
      <c r="H77" s="172"/>
      <c r="I77" s="81"/>
      <c r="J77" s="81"/>
      <c r="K77" s="81"/>
      <c r="L77" s="81"/>
      <c r="M77" s="81"/>
      <c r="N77" s="81"/>
      <c r="O77" s="81"/>
      <c r="P77" s="81"/>
      <c r="Q77" s="81"/>
    </row>
    <row r="78" spans="2:17" x14ac:dyDescent="0.2">
      <c r="B78" s="172"/>
      <c r="C78" s="172"/>
      <c r="D78" s="249"/>
      <c r="E78" s="172"/>
      <c r="F78" s="172"/>
      <c r="G78" s="249"/>
      <c r="H78" s="172"/>
      <c r="I78" s="81"/>
      <c r="J78" s="81"/>
      <c r="K78" s="81"/>
      <c r="L78" s="81"/>
      <c r="M78" s="81"/>
      <c r="N78" s="81"/>
      <c r="O78" s="81"/>
      <c r="P78" s="81"/>
      <c r="Q78" s="81"/>
    </row>
    <row r="79" spans="2:17" x14ac:dyDescent="0.2">
      <c r="B79" s="172"/>
      <c r="C79" s="172"/>
      <c r="D79" s="249"/>
      <c r="E79" s="172"/>
      <c r="F79" s="172"/>
      <c r="G79" s="249"/>
      <c r="H79" s="172"/>
      <c r="I79" s="81"/>
      <c r="J79" s="81"/>
      <c r="K79" s="81"/>
      <c r="L79" s="81"/>
      <c r="M79" s="81"/>
      <c r="N79" s="81"/>
      <c r="O79" s="81"/>
      <c r="P79" s="81"/>
      <c r="Q79" s="81"/>
    </row>
    <row r="80" spans="2:17" x14ac:dyDescent="0.2">
      <c r="B80" s="172"/>
      <c r="C80" s="172"/>
      <c r="D80" s="249"/>
      <c r="E80" s="172"/>
      <c r="F80" s="172"/>
      <c r="G80" s="249"/>
      <c r="H80" s="172"/>
      <c r="I80" s="81"/>
      <c r="J80" s="81"/>
      <c r="K80" s="81"/>
      <c r="L80" s="81"/>
      <c r="M80" s="81"/>
      <c r="N80" s="81"/>
      <c r="O80" s="81"/>
      <c r="P80" s="81"/>
      <c r="Q80" s="81"/>
    </row>
    <row r="81" spans="2:17" x14ac:dyDescent="0.2">
      <c r="B81" s="172"/>
      <c r="C81" s="172"/>
      <c r="D81" s="249"/>
      <c r="E81" s="172"/>
      <c r="F81" s="172"/>
      <c r="G81" s="249"/>
      <c r="H81" s="172"/>
      <c r="I81" s="81"/>
      <c r="J81" s="81"/>
      <c r="K81" s="81"/>
      <c r="L81" s="81"/>
      <c r="M81" s="81"/>
      <c r="N81" s="81"/>
      <c r="O81" s="81"/>
      <c r="P81" s="81"/>
      <c r="Q81" s="81"/>
    </row>
    <row r="82" spans="2:17" x14ac:dyDescent="0.2">
      <c r="B82" s="172"/>
      <c r="C82" s="172"/>
      <c r="D82" s="249"/>
      <c r="E82" s="172"/>
      <c r="F82" s="172"/>
      <c r="G82" s="249"/>
      <c r="H82" s="172"/>
      <c r="I82" s="81"/>
      <c r="J82" s="81"/>
      <c r="K82" s="81"/>
      <c r="L82" s="81"/>
      <c r="M82" s="81"/>
      <c r="N82" s="81"/>
      <c r="O82" s="81"/>
      <c r="P82" s="81"/>
      <c r="Q82" s="81"/>
    </row>
    <row r="83" spans="2:17" x14ac:dyDescent="0.2">
      <c r="B83" s="172"/>
      <c r="C83" s="172"/>
      <c r="D83" s="249"/>
      <c r="E83" s="172"/>
      <c r="F83" s="172"/>
      <c r="G83" s="249"/>
      <c r="H83" s="172"/>
      <c r="I83" s="81"/>
      <c r="J83" s="81"/>
      <c r="K83" s="81"/>
      <c r="L83" s="81"/>
      <c r="M83" s="81"/>
      <c r="N83" s="81"/>
      <c r="O83" s="81"/>
      <c r="P83" s="81"/>
      <c r="Q83" s="81"/>
    </row>
    <row r="84" spans="2:17" x14ac:dyDescent="0.2">
      <c r="B84" s="172"/>
      <c r="C84" s="172"/>
      <c r="D84" s="249"/>
      <c r="E84" s="172"/>
      <c r="F84" s="172"/>
      <c r="G84" s="249"/>
      <c r="H84" s="172"/>
      <c r="I84" s="81"/>
      <c r="J84" s="81"/>
      <c r="K84" s="81"/>
      <c r="L84" s="81"/>
      <c r="M84" s="81"/>
      <c r="N84" s="81"/>
      <c r="O84" s="81"/>
      <c r="P84" s="81"/>
      <c r="Q84" s="81"/>
    </row>
    <row r="85" spans="2:17" x14ac:dyDescent="0.2">
      <c r="B85" s="172"/>
      <c r="C85" s="172"/>
      <c r="D85" s="249"/>
      <c r="E85" s="172"/>
      <c r="F85" s="172"/>
      <c r="G85" s="249"/>
      <c r="H85" s="172"/>
      <c r="I85" s="81"/>
      <c r="J85" s="81"/>
      <c r="K85" s="81"/>
      <c r="L85" s="81"/>
      <c r="M85" s="81"/>
      <c r="N85" s="81"/>
      <c r="O85" s="81"/>
      <c r="P85" s="81"/>
      <c r="Q85" s="81"/>
    </row>
    <row r="86" spans="2:17" x14ac:dyDescent="0.2">
      <c r="B86" s="172"/>
      <c r="C86" s="172"/>
      <c r="D86" s="249"/>
      <c r="E86" s="172"/>
      <c r="F86" s="172"/>
      <c r="G86" s="249"/>
      <c r="H86" s="172"/>
      <c r="I86" s="81"/>
      <c r="J86" s="81"/>
      <c r="K86" s="81"/>
      <c r="L86" s="81"/>
      <c r="M86" s="81"/>
      <c r="N86" s="81"/>
      <c r="O86" s="81"/>
      <c r="P86" s="81"/>
      <c r="Q86" s="81"/>
    </row>
    <row r="87" spans="2:17" x14ac:dyDescent="0.2">
      <c r="B87" s="172"/>
      <c r="C87" s="172"/>
      <c r="D87" s="249"/>
      <c r="E87" s="172"/>
      <c r="F87" s="172"/>
      <c r="G87" s="249"/>
      <c r="H87" s="172"/>
      <c r="I87" s="81"/>
      <c r="J87" s="81"/>
      <c r="K87" s="81"/>
      <c r="L87" s="81"/>
      <c r="M87" s="81"/>
      <c r="N87" s="81"/>
      <c r="O87" s="81"/>
      <c r="P87" s="81"/>
      <c r="Q87" s="81"/>
    </row>
    <row r="88" spans="2:17" x14ac:dyDescent="0.2">
      <c r="B88" s="172"/>
      <c r="C88" s="172"/>
      <c r="D88" s="249"/>
      <c r="E88" s="172"/>
      <c r="F88" s="172"/>
      <c r="G88" s="249"/>
      <c r="H88" s="172"/>
      <c r="I88" s="81"/>
      <c r="J88" s="81"/>
      <c r="K88" s="81"/>
      <c r="L88" s="81"/>
      <c r="M88" s="81"/>
      <c r="N88" s="81"/>
      <c r="O88" s="81"/>
      <c r="P88" s="81"/>
      <c r="Q88" s="81"/>
    </row>
    <row r="89" spans="2:17" x14ac:dyDescent="0.2">
      <c r="B89" s="172"/>
      <c r="C89" s="172"/>
      <c r="D89" s="249"/>
      <c r="E89" s="172"/>
      <c r="F89" s="172"/>
      <c r="G89" s="249"/>
      <c r="H89" s="172"/>
      <c r="I89" s="81"/>
      <c r="J89" s="81"/>
      <c r="K89" s="81"/>
      <c r="L89" s="81"/>
      <c r="M89" s="81"/>
      <c r="N89" s="81"/>
      <c r="O89" s="81"/>
      <c r="P89" s="81"/>
      <c r="Q89" s="81"/>
    </row>
    <row r="90" spans="2:17" x14ac:dyDescent="0.2">
      <c r="B90" s="172"/>
      <c r="C90" s="172"/>
      <c r="D90" s="249"/>
      <c r="E90" s="172"/>
      <c r="F90" s="172"/>
      <c r="G90" s="249"/>
      <c r="H90" s="172"/>
      <c r="I90" s="81"/>
      <c r="J90" s="81"/>
      <c r="K90" s="81"/>
      <c r="L90" s="81"/>
      <c r="M90" s="81"/>
      <c r="N90" s="81"/>
      <c r="O90" s="81"/>
      <c r="P90" s="81"/>
      <c r="Q90" s="81"/>
    </row>
    <row r="91" spans="2:17" x14ac:dyDescent="0.2">
      <c r="B91" s="172"/>
      <c r="C91" s="172"/>
      <c r="D91" s="249"/>
      <c r="E91" s="172"/>
      <c r="F91" s="172"/>
      <c r="G91" s="249"/>
      <c r="H91" s="172"/>
      <c r="I91" s="81"/>
      <c r="J91" s="81"/>
      <c r="K91" s="81"/>
      <c r="L91" s="81"/>
      <c r="M91" s="81"/>
      <c r="N91" s="81"/>
      <c r="O91" s="81"/>
      <c r="P91" s="81"/>
      <c r="Q91" s="81"/>
    </row>
    <row r="92" spans="2:17" x14ac:dyDescent="0.2">
      <c r="B92" s="172"/>
      <c r="C92" s="172"/>
      <c r="D92" s="249"/>
      <c r="E92" s="172"/>
      <c r="F92" s="172"/>
      <c r="G92" s="249"/>
      <c r="H92" s="172"/>
      <c r="I92" s="81"/>
      <c r="J92" s="81"/>
      <c r="K92" s="81"/>
      <c r="L92" s="81"/>
      <c r="M92" s="81"/>
      <c r="N92" s="81"/>
      <c r="O92" s="81"/>
      <c r="P92" s="81"/>
      <c r="Q92" s="81"/>
    </row>
    <row r="93" spans="2:17" x14ac:dyDescent="0.2">
      <c r="B93" s="172"/>
      <c r="C93" s="172"/>
      <c r="D93" s="249"/>
      <c r="E93" s="172"/>
      <c r="F93" s="172"/>
      <c r="G93" s="249"/>
      <c r="H93" s="172"/>
      <c r="I93" s="81"/>
      <c r="J93" s="81"/>
      <c r="K93" s="81"/>
      <c r="L93" s="81"/>
      <c r="M93" s="81"/>
      <c r="N93" s="81"/>
      <c r="O93" s="81"/>
      <c r="P93" s="81"/>
      <c r="Q93" s="81"/>
    </row>
    <row r="94" spans="2:17" x14ac:dyDescent="0.2">
      <c r="B94" s="172"/>
      <c r="C94" s="172"/>
      <c r="D94" s="249"/>
      <c r="E94" s="172"/>
      <c r="F94" s="172"/>
      <c r="G94" s="249"/>
      <c r="H94" s="172"/>
      <c r="I94" s="81"/>
      <c r="J94" s="81"/>
      <c r="K94" s="81"/>
      <c r="L94" s="81"/>
      <c r="M94" s="81"/>
      <c r="N94" s="81"/>
      <c r="O94" s="81"/>
      <c r="P94" s="81"/>
      <c r="Q94" s="81"/>
    </row>
    <row r="95" spans="2:17" x14ac:dyDescent="0.2">
      <c r="B95" s="172"/>
      <c r="C95" s="172"/>
      <c r="D95" s="249"/>
      <c r="E95" s="172"/>
      <c r="F95" s="172"/>
      <c r="G95" s="249"/>
      <c r="H95" s="172"/>
      <c r="I95" s="81"/>
      <c r="J95" s="81"/>
      <c r="K95" s="81"/>
      <c r="L95" s="81"/>
      <c r="M95" s="81"/>
      <c r="N95" s="81"/>
      <c r="O95" s="81"/>
      <c r="P95" s="81"/>
      <c r="Q95" s="81"/>
    </row>
    <row r="96" spans="2:17" x14ac:dyDescent="0.2">
      <c r="B96" s="172"/>
      <c r="C96" s="172"/>
      <c r="D96" s="249"/>
      <c r="E96" s="172"/>
      <c r="F96" s="172"/>
      <c r="G96" s="249"/>
      <c r="H96" s="172"/>
      <c r="I96" s="81"/>
      <c r="J96" s="81"/>
      <c r="K96" s="81"/>
      <c r="L96" s="81"/>
      <c r="M96" s="81"/>
      <c r="N96" s="81"/>
      <c r="O96" s="81"/>
      <c r="P96" s="81"/>
      <c r="Q96" s="81"/>
    </row>
    <row r="97" spans="2:17" x14ac:dyDescent="0.2">
      <c r="B97" s="172"/>
      <c r="C97" s="172"/>
      <c r="D97" s="249"/>
      <c r="E97" s="172"/>
      <c r="F97" s="172"/>
      <c r="G97" s="249"/>
      <c r="H97" s="172"/>
      <c r="I97" s="81"/>
      <c r="J97" s="81"/>
      <c r="K97" s="81"/>
      <c r="L97" s="81"/>
      <c r="M97" s="81"/>
      <c r="N97" s="81"/>
      <c r="O97" s="81"/>
      <c r="P97" s="81"/>
      <c r="Q97" s="81"/>
    </row>
    <row r="98" spans="2:17" x14ac:dyDescent="0.2">
      <c r="B98" s="172"/>
      <c r="C98" s="172"/>
      <c r="D98" s="249"/>
      <c r="E98" s="172"/>
      <c r="F98" s="172"/>
      <c r="G98" s="249"/>
      <c r="H98" s="172"/>
      <c r="I98" s="81"/>
      <c r="J98" s="81"/>
      <c r="K98" s="81"/>
      <c r="L98" s="81"/>
      <c r="M98" s="81"/>
      <c r="N98" s="81"/>
      <c r="O98" s="81"/>
      <c r="P98" s="81"/>
      <c r="Q98" s="81"/>
    </row>
    <row r="99" spans="2:17" x14ac:dyDescent="0.2">
      <c r="B99" s="172"/>
      <c r="C99" s="172"/>
      <c r="D99" s="249"/>
      <c r="E99" s="172"/>
      <c r="F99" s="172"/>
      <c r="G99" s="249"/>
      <c r="H99" s="172"/>
      <c r="I99" s="81"/>
      <c r="J99" s="81"/>
      <c r="K99" s="81"/>
      <c r="L99" s="81"/>
      <c r="M99" s="81"/>
      <c r="N99" s="81"/>
      <c r="O99" s="81"/>
      <c r="P99" s="81"/>
      <c r="Q99" s="81"/>
    </row>
    <row r="100" spans="2:17" x14ac:dyDescent="0.2">
      <c r="B100" s="172"/>
      <c r="C100" s="172"/>
      <c r="D100" s="249"/>
      <c r="E100" s="172"/>
      <c r="F100" s="172"/>
      <c r="G100" s="249"/>
      <c r="H100" s="172"/>
      <c r="I100" s="81"/>
      <c r="J100" s="81"/>
      <c r="K100" s="81"/>
      <c r="L100" s="81"/>
      <c r="M100" s="81"/>
      <c r="N100" s="81"/>
      <c r="O100" s="81"/>
      <c r="P100" s="81"/>
      <c r="Q100" s="81"/>
    </row>
    <row r="101" spans="2:17" x14ac:dyDescent="0.2">
      <c r="B101" s="172"/>
      <c r="C101" s="172"/>
      <c r="D101" s="249"/>
      <c r="E101" s="172"/>
      <c r="F101" s="172"/>
      <c r="G101" s="249"/>
      <c r="H101" s="172"/>
      <c r="I101" s="81"/>
      <c r="J101" s="81"/>
      <c r="K101" s="81"/>
      <c r="L101" s="81"/>
      <c r="M101" s="81"/>
      <c r="N101" s="81"/>
      <c r="O101" s="81"/>
      <c r="P101" s="81"/>
      <c r="Q101" s="81"/>
    </row>
    <row r="102" spans="2:17" x14ac:dyDescent="0.2">
      <c r="B102" s="172"/>
      <c r="C102" s="172"/>
      <c r="D102" s="249"/>
      <c r="E102" s="172"/>
      <c r="F102" s="172"/>
      <c r="G102" s="249"/>
      <c r="H102" s="172"/>
      <c r="I102" s="81"/>
      <c r="J102" s="81"/>
      <c r="K102" s="81"/>
      <c r="L102" s="81"/>
      <c r="M102" s="81"/>
      <c r="N102" s="81"/>
      <c r="O102" s="81"/>
      <c r="P102" s="81"/>
      <c r="Q102" s="81"/>
    </row>
    <row r="103" spans="2:17" x14ac:dyDescent="0.2">
      <c r="B103" s="172"/>
      <c r="C103" s="172"/>
      <c r="D103" s="249"/>
      <c r="E103" s="172"/>
      <c r="F103" s="172"/>
      <c r="G103" s="249"/>
      <c r="H103" s="172"/>
      <c r="I103" s="81"/>
      <c r="J103" s="81"/>
      <c r="K103" s="81"/>
      <c r="L103" s="81"/>
      <c r="M103" s="81"/>
      <c r="N103" s="81"/>
      <c r="O103" s="81"/>
      <c r="P103" s="81"/>
      <c r="Q103" s="81"/>
    </row>
    <row r="104" spans="2:17" x14ac:dyDescent="0.2">
      <c r="B104" s="172"/>
      <c r="C104" s="172"/>
      <c r="D104" s="249"/>
      <c r="E104" s="172"/>
      <c r="F104" s="172"/>
      <c r="G104" s="249"/>
      <c r="H104" s="172"/>
      <c r="I104" s="81"/>
      <c r="J104" s="81"/>
      <c r="K104" s="81"/>
      <c r="L104" s="81"/>
      <c r="M104" s="81"/>
      <c r="N104" s="81"/>
      <c r="O104" s="81"/>
      <c r="P104" s="81"/>
      <c r="Q104" s="81"/>
    </row>
    <row r="105" spans="2:17" x14ac:dyDescent="0.2">
      <c r="B105" s="172"/>
      <c r="C105" s="172"/>
      <c r="D105" s="249"/>
      <c r="E105" s="172"/>
      <c r="F105" s="172"/>
      <c r="G105" s="249"/>
      <c r="H105" s="172"/>
      <c r="I105" s="81"/>
      <c r="J105" s="81"/>
      <c r="K105" s="81"/>
      <c r="L105" s="81"/>
      <c r="M105" s="81"/>
      <c r="N105" s="81"/>
      <c r="O105" s="81"/>
      <c r="P105" s="81"/>
      <c r="Q105" s="81"/>
    </row>
    <row r="106" spans="2:17" x14ac:dyDescent="0.2">
      <c r="B106" s="172"/>
      <c r="C106" s="172"/>
      <c r="D106" s="249"/>
      <c r="E106" s="172"/>
      <c r="F106" s="172"/>
      <c r="G106" s="249"/>
      <c r="H106" s="172"/>
      <c r="I106" s="81"/>
      <c r="J106" s="81"/>
      <c r="K106" s="81"/>
      <c r="L106" s="81"/>
      <c r="M106" s="81"/>
      <c r="N106" s="81"/>
      <c r="O106" s="81"/>
      <c r="P106" s="81"/>
      <c r="Q106" s="81"/>
    </row>
    <row r="107" spans="2:17" x14ac:dyDescent="0.2">
      <c r="B107" s="172"/>
      <c r="C107" s="172"/>
      <c r="D107" s="249"/>
      <c r="E107" s="172"/>
      <c r="F107" s="172"/>
      <c r="G107" s="249"/>
      <c r="H107" s="172"/>
      <c r="I107" s="81"/>
      <c r="J107" s="81"/>
      <c r="K107" s="81"/>
      <c r="L107" s="81"/>
      <c r="M107" s="81"/>
      <c r="N107" s="81"/>
      <c r="O107" s="81"/>
      <c r="P107" s="81"/>
      <c r="Q107" s="81"/>
    </row>
    <row r="108" spans="2:17" x14ac:dyDescent="0.2">
      <c r="B108" s="172"/>
      <c r="C108" s="172"/>
      <c r="D108" s="249"/>
      <c r="E108" s="172"/>
      <c r="F108" s="172"/>
      <c r="G108" s="249"/>
      <c r="H108" s="172"/>
      <c r="I108" s="81"/>
      <c r="J108" s="81"/>
      <c r="K108" s="81"/>
      <c r="L108" s="81"/>
      <c r="M108" s="81"/>
      <c r="N108" s="81"/>
      <c r="O108" s="81"/>
      <c r="P108" s="81"/>
      <c r="Q108" s="81"/>
    </row>
    <row r="109" spans="2:17" x14ac:dyDescent="0.2">
      <c r="B109" s="172"/>
      <c r="C109" s="172"/>
      <c r="D109" s="249"/>
      <c r="E109" s="172"/>
      <c r="F109" s="172"/>
      <c r="G109" s="249"/>
      <c r="H109" s="172"/>
      <c r="I109" s="81"/>
      <c r="J109" s="81"/>
      <c r="K109" s="81"/>
      <c r="L109" s="81"/>
      <c r="M109" s="81"/>
      <c r="N109" s="81"/>
      <c r="O109" s="81"/>
      <c r="P109" s="81"/>
      <c r="Q109" s="81"/>
    </row>
    <row r="110" spans="2:17" x14ac:dyDescent="0.2">
      <c r="B110" s="172"/>
      <c r="C110" s="172"/>
      <c r="D110" s="249"/>
      <c r="E110" s="172"/>
      <c r="F110" s="172"/>
      <c r="G110" s="249"/>
      <c r="H110" s="172"/>
      <c r="I110" s="81"/>
      <c r="J110" s="81"/>
      <c r="K110" s="81"/>
      <c r="L110" s="81"/>
      <c r="M110" s="81"/>
      <c r="N110" s="81"/>
      <c r="O110" s="81"/>
      <c r="P110" s="81"/>
      <c r="Q110" s="81"/>
    </row>
    <row r="111" spans="2:17" x14ac:dyDescent="0.2">
      <c r="B111" s="172"/>
      <c r="C111" s="172"/>
      <c r="D111" s="249"/>
      <c r="E111" s="172"/>
      <c r="F111" s="172"/>
      <c r="G111" s="249"/>
      <c r="H111" s="172"/>
      <c r="I111" s="81"/>
      <c r="J111" s="81"/>
      <c r="K111" s="81"/>
      <c r="L111" s="81"/>
      <c r="M111" s="81"/>
      <c r="N111" s="81"/>
      <c r="O111" s="81"/>
      <c r="P111" s="81"/>
      <c r="Q111" s="81"/>
    </row>
    <row r="112" spans="2:17" x14ac:dyDescent="0.2">
      <c r="B112" s="172"/>
      <c r="C112" s="172"/>
      <c r="D112" s="249"/>
      <c r="E112" s="172"/>
      <c r="F112" s="172"/>
      <c r="G112" s="249"/>
      <c r="H112" s="172"/>
      <c r="I112" s="81"/>
      <c r="J112" s="81"/>
      <c r="K112" s="81"/>
      <c r="L112" s="81"/>
      <c r="M112" s="81"/>
      <c r="N112" s="81"/>
      <c r="O112" s="81"/>
      <c r="P112" s="81"/>
      <c r="Q112" s="81"/>
    </row>
    <row r="113" spans="2:17" x14ac:dyDescent="0.2">
      <c r="B113" s="172"/>
      <c r="C113" s="172"/>
      <c r="D113" s="249"/>
      <c r="E113" s="172"/>
      <c r="F113" s="172"/>
      <c r="G113" s="249"/>
      <c r="H113" s="172"/>
      <c r="I113" s="81"/>
      <c r="J113" s="81"/>
      <c r="K113" s="81"/>
      <c r="L113" s="81"/>
      <c r="M113" s="81"/>
      <c r="N113" s="81"/>
      <c r="O113" s="81"/>
      <c r="P113" s="81"/>
      <c r="Q113" s="81"/>
    </row>
    <row r="114" spans="2:17" x14ac:dyDescent="0.2">
      <c r="B114" s="172"/>
      <c r="C114" s="172"/>
      <c r="D114" s="249"/>
      <c r="E114" s="172"/>
      <c r="F114" s="172"/>
      <c r="G114" s="249"/>
      <c r="H114" s="172"/>
      <c r="I114" s="81"/>
      <c r="J114" s="81"/>
      <c r="K114" s="81"/>
      <c r="L114" s="81"/>
      <c r="M114" s="81"/>
      <c r="N114" s="81"/>
      <c r="O114" s="81"/>
      <c r="P114" s="81"/>
      <c r="Q114" s="81"/>
    </row>
    <row r="115" spans="2:17" x14ac:dyDescent="0.2">
      <c r="B115" s="172"/>
      <c r="C115" s="172"/>
      <c r="D115" s="249"/>
      <c r="E115" s="172"/>
      <c r="F115" s="172"/>
      <c r="G115" s="249"/>
      <c r="H115" s="172"/>
      <c r="I115" s="81"/>
      <c r="J115" s="81"/>
      <c r="K115" s="81"/>
      <c r="L115" s="81"/>
      <c r="M115" s="81"/>
      <c r="N115" s="81"/>
      <c r="O115" s="81"/>
      <c r="P115" s="81"/>
      <c r="Q115" s="81"/>
    </row>
    <row r="116" spans="2:17" x14ac:dyDescent="0.2">
      <c r="B116" s="172"/>
      <c r="C116" s="172"/>
      <c r="D116" s="249"/>
      <c r="E116" s="172"/>
      <c r="F116" s="172"/>
      <c r="G116" s="249"/>
      <c r="H116" s="172"/>
      <c r="I116" s="81"/>
      <c r="J116" s="81"/>
      <c r="K116" s="81"/>
      <c r="L116" s="81"/>
      <c r="M116" s="81"/>
      <c r="N116" s="81"/>
      <c r="O116" s="81"/>
      <c r="P116" s="81"/>
      <c r="Q116" s="81"/>
    </row>
    <row r="117" spans="2:17" x14ac:dyDescent="0.2">
      <c r="B117" s="172"/>
      <c r="C117" s="172"/>
      <c r="D117" s="249"/>
      <c r="E117" s="172"/>
      <c r="F117" s="172"/>
      <c r="G117" s="249"/>
      <c r="H117" s="172"/>
      <c r="I117" s="81"/>
      <c r="J117" s="81"/>
      <c r="K117" s="81"/>
      <c r="L117" s="81"/>
      <c r="M117" s="81"/>
      <c r="N117" s="81"/>
      <c r="O117" s="81"/>
      <c r="P117" s="81"/>
      <c r="Q117" s="81"/>
    </row>
    <row r="118" spans="2:17" x14ac:dyDescent="0.2">
      <c r="B118" s="172"/>
      <c r="C118" s="172"/>
      <c r="D118" s="249"/>
      <c r="E118" s="172"/>
      <c r="F118" s="172"/>
      <c r="G118" s="249"/>
      <c r="H118" s="172"/>
      <c r="I118" s="81"/>
      <c r="J118" s="81"/>
      <c r="K118" s="81"/>
      <c r="L118" s="81"/>
      <c r="M118" s="81"/>
      <c r="N118" s="81"/>
      <c r="O118" s="81"/>
      <c r="P118" s="81"/>
      <c r="Q118" s="81"/>
    </row>
    <row r="119" spans="2:17" x14ac:dyDescent="0.2">
      <c r="B119" s="172"/>
      <c r="C119" s="172"/>
      <c r="D119" s="249"/>
      <c r="E119" s="172"/>
      <c r="F119" s="172"/>
      <c r="G119" s="249"/>
      <c r="H119" s="172"/>
      <c r="I119" s="81"/>
      <c r="J119" s="81"/>
      <c r="K119" s="81"/>
      <c r="L119" s="81"/>
      <c r="M119" s="81"/>
      <c r="N119" s="81"/>
      <c r="O119" s="81"/>
      <c r="P119" s="81"/>
      <c r="Q119" s="81"/>
    </row>
    <row r="120" spans="2:17" x14ac:dyDescent="0.2">
      <c r="B120" s="172"/>
      <c r="C120" s="172"/>
      <c r="D120" s="249"/>
      <c r="E120" s="172"/>
      <c r="F120" s="172"/>
      <c r="G120" s="249"/>
      <c r="H120" s="172"/>
      <c r="I120" s="81"/>
      <c r="J120" s="81"/>
      <c r="K120" s="81"/>
      <c r="L120" s="81"/>
      <c r="M120" s="81"/>
      <c r="N120" s="81"/>
      <c r="O120" s="81"/>
      <c r="P120" s="81"/>
      <c r="Q120" s="81"/>
    </row>
    <row r="121" spans="2:17" x14ac:dyDescent="0.2">
      <c r="B121" s="172"/>
      <c r="C121" s="172"/>
      <c r="D121" s="249"/>
      <c r="E121" s="172"/>
      <c r="F121" s="172"/>
      <c r="G121" s="249"/>
      <c r="H121" s="172"/>
      <c r="I121" s="81"/>
      <c r="J121" s="81"/>
      <c r="K121" s="81"/>
      <c r="L121" s="81"/>
      <c r="M121" s="81"/>
      <c r="N121" s="81"/>
      <c r="O121" s="81"/>
      <c r="P121" s="81"/>
      <c r="Q121" s="81"/>
    </row>
    <row r="122" spans="2:17" x14ac:dyDescent="0.2">
      <c r="B122" s="172"/>
      <c r="C122" s="172"/>
      <c r="D122" s="249"/>
      <c r="E122" s="172"/>
      <c r="F122" s="172"/>
      <c r="G122" s="249"/>
      <c r="H122" s="172"/>
      <c r="I122" s="81"/>
      <c r="J122" s="81"/>
      <c r="K122" s="81"/>
      <c r="L122" s="81"/>
      <c r="M122" s="81"/>
      <c r="N122" s="81"/>
      <c r="O122" s="81"/>
      <c r="P122" s="81"/>
      <c r="Q122" s="81"/>
    </row>
    <row r="123" spans="2:17" x14ac:dyDescent="0.2">
      <c r="B123" s="172"/>
      <c r="C123" s="172"/>
      <c r="D123" s="249"/>
      <c r="E123" s="172"/>
      <c r="F123" s="172"/>
      <c r="G123" s="249"/>
      <c r="H123" s="172"/>
      <c r="I123" s="81"/>
      <c r="J123" s="81"/>
      <c r="K123" s="81"/>
      <c r="L123" s="81"/>
      <c r="M123" s="81"/>
      <c r="N123" s="81"/>
      <c r="O123" s="81"/>
      <c r="P123" s="81"/>
      <c r="Q123" s="81"/>
    </row>
    <row r="124" spans="2:17" x14ac:dyDescent="0.2">
      <c r="B124" s="172"/>
      <c r="C124" s="172"/>
      <c r="D124" s="249"/>
      <c r="E124" s="172"/>
      <c r="F124" s="172"/>
      <c r="G124" s="249"/>
      <c r="H124" s="172"/>
      <c r="I124" s="81"/>
      <c r="J124" s="81"/>
      <c r="K124" s="81"/>
      <c r="L124" s="81"/>
      <c r="M124" s="81"/>
      <c r="N124" s="81"/>
      <c r="O124" s="81"/>
      <c r="P124" s="81"/>
      <c r="Q124" s="81"/>
    </row>
    <row r="125" spans="2:17" x14ac:dyDescent="0.2">
      <c r="B125" s="172"/>
      <c r="C125" s="172"/>
      <c r="D125" s="249"/>
      <c r="E125" s="172"/>
      <c r="F125" s="172"/>
      <c r="G125" s="249"/>
      <c r="H125" s="172"/>
      <c r="I125" s="81"/>
      <c r="J125" s="81"/>
      <c r="K125" s="81"/>
      <c r="L125" s="81"/>
      <c r="M125" s="81"/>
      <c r="N125" s="81"/>
      <c r="O125" s="81"/>
      <c r="P125" s="81"/>
      <c r="Q125" s="81"/>
    </row>
    <row r="126" spans="2:17" x14ac:dyDescent="0.2">
      <c r="B126" s="172"/>
      <c r="C126" s="172"/>
      <c r="D126" s="249"/>
      <c r="E126" s="172"/>
      <c r="F126" s="172"/>
      <c r="G126" s="249"/>
      <c r="H126" s="172"/>
      <c r="I126" s="81"/>
      <c r="J126" s="81"/>
      <c r="K126" s="81"/>
      <c r="L126" s="81"/>
      <c r="M126" s="81"/>
      <c r="N126" s="81"/>
      <c r="O126" s="81"/>
      <c r="P126" s="81"/>
      <c r="Q126" s="81"/>
    </row>
    <row r="127" spans="2:17" x14ac:dyDescent="0.2">
      <c r="B127" s="172"/>
      <c r="C127" s="172"/>
      <c r="D127" s="249"/>
      <c r="E127" s="172"/>
      <c r="F127" s="172"/>
      <c r="G127" s="249"/>
      <c r="H127" s="172"/>
      <c r="I127" s="81"/>
      <c r="J127" s="81"/>
      <c r="K127" s="81"/>
      <c r="L127" s="81"/>
      <c r="M127" s="81"/>
      <c r="N127" s="81"/>
      <c r="O127" s="81"/>
      <c r="P127" s="81"/>
      <c r="Q127" s="81"/>
    </row>
    <row r="128" spans="2:17" x14ac:dyDescent="0.2">
      <c r="B128" s="172"/>
      <c r="C128" s="172"/>
      <c r="D128" s="249"/>
      <c r="E128" s="172"/>
      <c r="F128" s="172"/>
      <c r="G128" s="249"/>
      <c r="H128" s="172"/>
      <c r="I128" s="81"/>
      <c r="J128" s="81"/>
      <c r="K128" s="81"/>
      <c r="L128" s="81"/>
      <c r="M128" s="81"/>
      <c r="N128" s="81"/>
      <c r="O128" s="81"/>
      <c r="P128" s="81"/>
      <c r="Q128" s="81"/>
    </row>
    <row r="129" spans="2:17" x14ac:dyDescent="0.2">
      <c r="B129" s="172"/>
      <c r="C129" s="172"/>
      <c r="D129" s="249"/>
      <c r="E129" s="172"/>
      <c r="F129" s="172"/>
      <c r="G129" s="249"/>
      <c r="H129" s="172"/>
      <c r="I129" s="81"/>
      <c r="J129" s="81"/>
      <c r="K129" s="81"/>
      <c r="L129" s="81"/>
      <c r="M129" s="81"/>
      <c r="N129" s="81"/>
      <c r="O129" s="81"/>
      <c r="P129" s="81"/>
      <c r="Q129" s="81"/>
    </row>
    <row r="130" spans="2:17" x14ac:dyDescent="0.2">
      <c r="B130" s="172"/>
      <c r="C130" s="172"/>
      <c r="D130" s="249"/>
      <c r="E130" s="172"/>
      <c r="F130" s="172"/>
      <c r="G130" s="249"/>
      <c r="H130" s="172"/>
      <c r="I130" s="81"/>
      <c r="J130" s="81"/>
      <c r="K130" s="81"/>
      <c r="L130" s="81"/>
      <c r="M130" s="81"/>
      <c r="N130" s="81"/>
      <c r="O130" s="81"/>
      <c r="P130" s="81"/>
      <c r="Q130" s="81"/>
    </row>
    <row r="131" spans="2:17" x14ac:dyDescent="0.2">
      <c r="B131" s="172"/>
      <c r="C131" s="172"/>
      <c r="D131" s="249"/>
      <c r="E131" s="172"/>
      <c r="F131" s="172"/>
      <c r="G131" s="249"/>
      <c r="H131" s="172"/>
      <c r="I131" s="81"/>
      <c r="J131" s="81"/>
      <c r="K131" s="81"/>
      <c r="L131" s="81"/>
      <c r="M131" s="81"/>
      <c r="N131" s="81"/>
      <c r="O131" s="81"/>
      <c r="P131" s="81"/>
      <c r="Q131" s="81"/>
    </row>
    <row r="132" spans="2:17" x14ac:dyDescent="0.2">
      <c r="B132" s="172"/>
      <c r="C132" s="172"/>
      <c r="D132" s="249"/>
      <c r="E132" s="172"/>
      <c r="F132" s="172"/>
      <c r="G132" s="249"/>
      <c r="H132" s="172"/>
      <c r="I132" s="81"/>
      <c r="J132" s="81"/>
      <c r="K132" s="81"/>
      <c r="L132" s="81"/>
      <c r="M132" s="81"/>
      <c r="N132" s="81"/>
      <c r="O132" s="81"/>
      <c r="P132" s="81"/>
      <c r="Q132" s="81"/>
    </row>
    <row r="133" spans="2:17" x14ac:dyDescent="0.2">
      <c r="B133" s="172"/>
      <c r="C133" s="172"/>
      <c r="D133" s="249"/>
      <c r="E133" s="172"/>
      <c r="F133" s="172"/>
      <c r="G133" s="249"/>
      <c r="H133" s="172"/>
      <c r="I133" s="81"/>
      <c r="J133" s="81"/>
      <c r="K133" s="81"/>
      <c r="L133" s="81"/>
      <c r="M133" s="81"/>
      <c r="N133" s="81"/>
      <c r="O133" s="81"/>
      <c r="P133" s="81"/>
      <c r="Q133" s="81"/>
    </row>
    <row r="134" spans="2:17" x14ac:dyDescent="0.2">
      <c r="B134" s="172"/>
      <c r="C134" s="172"/>
      <c r="D134" s="249"/>
      <c r="E134" s="172"/>
      <c r="F134" s="172"/>
      <c r="G134" s="249"/>
      <c r="H134" s="172"/>
      <c r="I134" s="81"/>
      <c r="J134" s="81"/>
      <c r="K134" s="81"/>
      <c r="L134" s="81"/>
      <c r="M134" s="81"/>
      <c r="N134" s="81"/>
      <c r="O134" s="81"/>
      <c r="P134" s="81"/>
      <c r="Q134" s="81"/>
    </row>
    <row r="135" spans="2:17" x14ac:dyDescent="0.2">
      <c r="B135" s="172"/>
      <c r="C135" s="172"/>
      <c r="D135" s="249"/>
      <c r="E135" s="172"/>
      <c r="F135" s="172"/>
      <c r="G135" s="249"/>
      <c r="H135" s="172"/>
      <c r="I135" s="81"/>
      <c r="J135" s="81"/>
      <c r="K135" s="81"/>
      <c r="L135" s="81"/>
      <c r="M135" s="81"/>
      <c r="N135" s="81"/>
      <c r="O135" s="81"/>
      <c r="P135" s="81"/>
      <c r="Q135" s="81"/>
    </row>
    <row r="136" spans="2:17" x14ac:dyDescent="0.2">
      <c r="B136" s="172"/>
      <c r="C136" s="172"/>
      <c r="D136" s="249"/>
      <c r="E136" s="172"/>
      <c r="F136" s="172"/>
      <c r="G136" s="249"/>
      <c r="H136" s="172"/>
      <c r="I136" s="81"/>
      <c r="J136" s="81"/>
      <c r="K136" s="81"/>
      <c r="L136" s="81"/>
      <c r="M136" s="81"/>
      <c r="N136" s="81"/>
      <c r="O136" s="81"/>
      <c r="P136" s="81"/>
      <c r="Q136" s="81"/>
    </row>
    <row r="137" spans="2:17" x14ac:dyDescent="0.2">
      <c r="B137" s="172"/>
      <c r="C137" s="172"/>
      <c r="D137" s="249"/>
      <c r="E137" s="172"/>
      <c r="F137" s="172"/>
      <c r="G137" s="249"/>
      <c r="H137" s="172"/>
      <c r="I137" s="81"/>
      <c r="J137" s="81"/>
      <c r="K137" s="81"/>
      <c r="L137" s="81"/>
      <c r="M137" s="81"/>
      <c r="N137" s="81"/>
      <c r="O137" s="81"/>
      <c r="P137" s="81"/>
      <c r="Q137" s="81"/>
    </row>
    <row r="138" spans="2:17" x14ac:dyDescent="0.2">
      <c r="B138" s="172"/>
      <c r="C138" s="172"/>
      <c r="D138" s="249"/>
      <c r="E138" s="172"/>
      <c r="F138" s="172"/>
      <c r="G138" s="249"/>
      <c r="H138" s="172"/>
      <c r="I138" s="81"/>
      <c r="J138" s="81"/>
      <c r="K138" s="81"/>
      <c r="L138" s="81"/>
      <c r="M138" s="81"/>
      <c r="N138" s="81"/>
      <c r="O138" s="81"/>
      <c r="P138" s="81"/>
      <c r="Q138" s="81"/>
    </row>
    <row r="139" spans="2:17" x14ac:dyDescent="0.2">
      <c r="B139" s="172"/>
      <c r="C139" s="172"/>
      <c r="D139" s="249"/>
      <c r="E139" s="172"/>
      <c r="F139" s="172"/>
      <c r="G139" s="249"/>
      <c r="H139" s="172"/>
      <c r="I139" s="81"/>
      <c r="J139" s="81"/>
      <c r="K139" s="81"/>
      <c r="L139" s="81"/>
      <c r="M139" s="81"/>
      <c r="N139" s="81"/>
      <c r="O139" s="81"/>
      <c r="P139" s="81"/>
      <c r="Q139" s="81"/>
    </row>
    <row r="140" spans="2:17" x14ac:dyDescent="0.2">
      <c r="B140" s="172"/>
      <c r="C140" s="172"/>
      <c r="D140" s="249"/>
      <c r="E140" s="172"/>
      <c r="F140" s="172"/>
      <c r="G140" s="249"/>
      <c r="H140" s="172"/>
      <c r="I140" s="81"/>
      <c r="J140" s="81"/>
      <c r="K140" s="81"/>
      <c r="L140" s="81"/>
      <c r="M140" s="81"/>
      <c r="N140" s="81"/>
      <c r="O140" s="81"/>
      <c r="P140" s="81"/>
      <c r="Q140" s="81"/>
    </row>
    <row r="141" spans="2:17" x14ac:dyDescent="0.2">
      <c r="B141" s="172"/>
      <c r="C141" s="172"/>
      <c r="D141" s="249"/>
      <c r="E141" s="172"/>
      <c r="F141" s="172"/>
      <c r="G141" s="249"/>
      <c r="H141" s="172"/>
      <c r="I141" s="81"/>
      <c r="J141" s="81"/>
      <c r="K141" s="81"/>
      <c r="L141" s="81"/>
      <c r="M141" s="81"/>
      <c r="N141" s="81"/>
      <c r="O141" s="81"/>
      <c r="P141" s="81"/>
      <c r="Q141" s="81"/>
    </row>
    <row r="142" spans="2:17" x14ac:dyDescent="0.2">
      <c r="B142" s="172"/>
      <c r="C142" s="172"/>
      <c r="D142" s="249"/>
      <c r="E142" s="172"/>
      <c r="F142" s="172"/>
      <c r="G142" s="249"/>
      <c r="H142" s="172"/>
      <c r="I142" s="81"/>
      <c r="J142" s="81"/>
      <c r="K142" s="81"/>
      <c r="L142" s="81"/>
      <c r="M142" s="81"/>
      <c r="N142" s="81"/>
      <c r="O142" s="81"/>
      <c r="P142" s="81"/>
      <c r="Q142" s="81"/>
    </row>
    <row r="143" spans="2:17" x14ac:dyDescent="0.2">
      <c r="B143" s="172"/>
      <c r="C143" s="172"/>
      <c r="D143" s="249"/>
      <c r="E143" s="172"/>
      <c r="F143" s="172"/>
      <c r="G143" s="249"/>
      <c r="H143" s="172"/>
      <c r="I143" s="81"/>
      <c r="J143" s="81"/>
      <c r="K143" s="81"/>
      <c r="L143" s="81"/>
      <c r="M143" s="81"/>
      <c r="N143" s="81"/>
      <c r="O143" s="81"/>
      <c r="P143" s="81"/>
      <c r="Q143" s="81"/>
    </row>
    <row r="144" spans="2:17" x14ac:dyDescent="0.2">
      <c r="B144" s="172"/>
      <c r="C144" s="172"/>
      <c r="D144" s="249"/>
      <c r="E144" s="172"/>
      <c r="F144" s="172"/>
      <c r="G144" s="249"/>
      <c r="H144" s="172"/>
      <c r="I144" s="81"/>
      <c r="J144" s="81"/>
      <c r="K144" s="81"/>
      <c r="L144" s="81"/>
      <c r="M144" s="81"/>
      <c r="N144" s="81"/>
      <c r="O144" s="81"/>
      <c r="P144" s="81"/>
      <c r="Q144" s="81"/>
    </row>
    <row r="145" spans="2:17" x14ac:dyDescent="0.2">
      <c r="B145" s="172"/>
      <c r="C145" s="172"/>
      <c r="D145" s="249"/>
      <c r="E145" s="172"/>
      <c r="F145" s="172"/>
      <c r="G145" s="249"/>
      <c r="H145" s="172"/>
      <c r="I145" s="81"/>
      <c r="J145" s="81"/>
      <c r="K145" s="81"/>
      <c r="L145" s="81"/>
      <c r="M145" s="81"/>
      <c r="N145" s="81"/>
      <c r="O145" s="81"/>
      <c r="P145" s="81"/>
      <c r="Q145" s="81"/>
    </row>
    <row r="146" spans="2:17" x14ac:dyDescent="0.2">
      <c r="B146" s="172"/>
      <c r="C146" s="172"/>
      <c r="D146" s="249"/>
      <c r="E146" s="172"/>
      <c r="F146" s="172"/>
      <c r="G146" s="249"/>
      <c r="H146" s="172"/>
      <c r="I146" s="81"/>
      <c r="J146" s="81"/>
      <c r="K146" s="81"/>
      <c r="L146" s="81"/>
      <c r="M146" s="81"/>
      <c r="N146" s="81"/>
      <c r="O146" s="81"/>
      <c r="P146" s="81"/>
      <c r="Q146" s="81"/>
    </row>
    <row r="147" spans="2:17" x14ac:dyDescent="0.2">
      <c r="B147" s="172"/>
      <c r="C147" s="172"/>
      <c r="D147" s="249"/>
      <c r="E147" s="172"/>
      <c r="F147" s="172"/>
      <c r="G147" s="249"/>
      <c r="H147" s="172"/>
      <c r="I147" s="81"/>
      <c r="J147" s="81"/>
      <c r="K147" s="81"/>
      <c r="L147" s="81"/>
      <c r="M147" s="81"/>
      <c r="N147" s="81"/>
      <c r="O147" s="81"/>
      <c r="P147" s="81"/>
      <c r="Q147" s="81"/>
    </row>
    <row r="148" spans="2:17" x14ac:dyDescent="0.2">
      <c r="B148" s="172"/>
      <c r="C148" s="172"/>
      <c r="D148" s="249"/>
      <c r="E148" s="172"/>
      <c r="F148" s="172"/>
      <c r="G148" s="249"/>
      <c r="H148" s="172"/>
      <c r="I148" s="81"/>
      <c r="J148" s="81"/>
      <c r="K148" s="81"/>
      <c r="L148" s="81"/>
      <c r="M148" s="81"/>
      <c r="N148" s="81"/>
      <c r="O148" s="81"/>
      <c r="P148" s="81"/>
      <c r="Q148" s="81"/>
    </row>
    <row r="149" spans="2:17" x14ac:dyDescent="0.2">
      <c r="B149" s="172"/>
      <c r="C149" s="172"/>
      <c r="D149" s="249"/>
      <c r="E149" s="172"/>
      <c r="F149" s="172"/>
      <c r="G149" s="249"/>
      <c r="H149" s="172"/>
      <c r="I149" s="81"/>
      <c r="J149" s="81"/>
      <c r="K149" s="81"/>
      <c r="L149" s="81"/>
      <c r="M149" s="81"/>
      <c r="N149" s="81"/>
      <c r="O149" s="81"/>
      <c r="P149" s="81"/>
      <c r="Q149" s="81"/>
    </row>
    <row r="150" spans="2:17" x14ac:dyDescent="0.2">
      <c r="B150" s="172"/>
      <c r="C150" s="172"/>
      <c r="D150" s="249"/>
      <c r="E150" s="172"/>
      <c r="F150" s="172"/>
      <c r="G150" s="249"/>
      <c r="H150" s="172"/>
      <c r="I150" s="81"/>
      <c r="J150" s="81"/>
      <c r="K150" s="81"/>
      <c r="L150" s="81"/>
      <c r="M150" s="81"/>
      <c r="N150" s="81"/>
      <c r="O150" s="81"/>
      <c r="P150" s="81"/>
      <c r="Q150" s="81"/>
    </row>
    <row r="151" spans="2:17" x14ac:dyDescent="0.2">
      <c r="B151" s="172"/>
      <c r="C151" s="172"/>
      <c r="D151" s="249"/>
      <c r="E151" s="172"/>
      <c r="F151" s="172"/>
      <c r="G151" s="249"/>
      <c r="H151" s="172"/>
      <c r="I151" s="81"/>
      <c r="J151" s="81"/>
      <c r="K151" s="81"/>
      <c r="L151" s="81"/>
      <c r="M151" s="81"/>
      <c r="N151" s="81"/>
      <c r="O151" s="81"/>
      <c r="P151" s="81"/>
      <c r="Q151" s="81"/>
    </row>
    <row r="152" spans="2:17" x14ac:dyDescent="0.2">
      <c r="B152" s="172"/>
      <c r="C152" s="172"/>
      <c r="D152" s="249"/>
      <c r="E152" s="172"/>
      <c r="F152" s="172"/>
      <c r="G152" s="249"/>
      <c r="H152" s="172"/>
      <c r="I152" s="81"/>
      <c r="J152" s="81"/>
      <c r="K152" s="81"/>
      <c r="L152" s="81"/>
      <c r="M152" s="81"/>
      <c r="N152" s="81"/>
      <c r="O152" s="81"/>
      <c r="P152" s="81"/>
      <c r="Q152" s="81"/>
    </row>
    <row r="153" spans="2:17" x14ac:dyDescent="0.2">
      <c r="B153" s="172"/>
      <c r="C153" s="172"/>
      <c r="D153" s="249"/>
      <c r="E153" s="172"/>
      <c r="F153" s="172"/>
      <c r="G153" s="249"/>
      <c r="H153" s="172"/>
      <c r="I153" s="81"/>
      <c r="J153" s="81"/>
      <c r="K153" s="81"/>
      <c r="L153" s="81"/>
      <c r="M153" s="81"/>
      <c r="N153" s="81"/>
      <c r="O153" s="81"/>
      <c r="P153" s="81"/>
      <c r="Q153" s="81"/>
    </row>
    <row r="154" spans="2:17" x14ac:dyDescent="0.2">
      <c r="B154" s="172"/>
      <c r="C154" s="172"/>
      <c r="D154" s="249"/>
      <c r="E154" s="172"/>
      <c r="F154" s="172"/>
      <c r="G154" s="249"/>
      <c r="H154" s="172"/>
      <c r="I154" s="81"/>
      <c r="J154" s="81"/>
      <c r="K154" s="81"/>
      <c r="L154" s="81"/>
      <c r="M154" s="81"/>
      <c r="N154" s="81"/>
      <c r="O154" s="81"/>
      <c r="P154" s="81"/>
      <c r="Q154" s="81"/>
    </row>
    <row r="155" spans="2:17" x14ac:dyDescent="0.2">
      <c r="B155" s="172"/>
      <c r="C155" s="172"/>
      <c r="D155" s="249"/>
      <c r="E155" s="172"/>
      <c r="F155" s="172"/>
      <c r="G155" s="249"/>
      <c r="H155" s="172"/>
      <c r="I155" s="81"/>
      <c r="J155" s="81"/>
      <c r="K155" s="81"/>
      <c r="L155" s="81"/>
      <c r="M155" s="81"/>
      <c r="N155" s="81"/>
      <c r="O155" s="81"/>
      <c r="P155" s="81"/>
      <c r="Q155" s="81"/>
    </row>
    <row r="156" spans="2:17" x14ac:dyDescent="0.2">
      <c r="B156" s="172"/>
      <c r="C156" s="172"/>
      <c r="D156" s="249"/>
      <c r="E156" s="172"/>
      <c r="F156" s="172"/>
      <c r="G156" s="249"/>
      <c r="H156" s="172"/>
      <c r="I156" s="81"/>
      <c r="J156" s="81"/>
      <c r="K156" s="81"/>
      <c r="L156" s="81"/>
      <c r="M156" s="81"/>
      <c r="N156" s="81"/>
      <c r="O156" s="81"/>
      <c r="P156" s="81"/>
      <c r="Q156" s="81"/>
    </row>
    <row r="157" spans="2:17" x14ac:dyDescent="0.2">
      <c r="B157" s="172"/>
      <c r="C157" s="172"/>
      <c r="D157" s="249"/>
      <c r="E157" s="172"/>
      <c r="F157" s="172"/>
      <c r="G157" s="249"/>
      <c r="H157" s="172"/>
      <c r="I157" s="81"/>
      <c r="J157" s="81"/>
      <c r="K157" s="81"/>
      <c r="L157" s="81"/>
      <c r="M157" s="81"/>
      <c r="N157" s="81"/>
      <c r="O157" s="81"/>
      <c r="P157" s="81"/>
      <c r="Q157" s="81"/>
    </row>
    <row r="158" spans="2:17" x14ac:dyDescent="0.2">
      <c r="B158" s="172"/>
      <c r="C158" s="172"/>
      <c r="D158" s="249"/>
      <c r="E158" s="172"/>
      <c r="F158" s="172"/>
      <c r="G158" s="249"/>
      <c r="H158" s="172"/>
      <c r="I158" s="81"/>
      <c r="J158" s="81"/>
      <c r="K158" s="81"/>
      <c r="L158" s="81"/>
      <c r="M158" s="81"/>
      <c r="N158" s="81"/>
      <c r="O158" s="81"/>
      <c r="P158" s="81"/>
      <c r="Q158" s="81"/>
    </row>
    <row r="159" spans="2:17" x14ac:dyDescent="0.2">
      <c r="B159" s="172"/>
      <c r="C159" s="172"/>
      <c r="D159" s="249"/>
      <c r="E159" s="172"/>
      <c r="F159" s="172"/>
      <c r="G159" s="249"/>
      <c r="H159" s="172"/>
      <c r="I159" s="81"/>
      <c r="J159" s="81"/>
      <c r="K159" s="81"/>
      <c r="L159" s="81"/>
      <c r="M159" s="81"/>
      <c r="N159" s="81"/>
      <c r="O159" s="81"/>
      <c r="P159" s="81"/>
      <c r="Q159" s="81"/>
    </row>
    <row r="160" spans="2:17" x14ac:dyDescent="0.2">
      <c r="B160" s="172"/>
      <c r="C160" s="172"/>
      <c r="D160" s="249"/>
      <c r="E160" s="172"/>
      <c r="F160" s="172"/>
      <c r="G160" s="249"/>
      <c r="H160" s="172"/>
      <c r="I160" s="81"/>
      <c r="J160" s="81"/>
      <c r="K160" s="81"/>
      <c r="L160" s="81"/>
      <c r="M160" s="81"/>
      <c r="N160" s="81"/>
      <c r="O160" s="81"/>
      <c r="P160" s="81"/>
      <c r="Q160" s="81"/>
    </row>
    <row r="161" spans="2:17" x14ac:dyDescent="0.2">
      <c r="B161" s="172"/>
      <c r="C161" s="172"/>
      <c r="D161" s="249"/>
      <c r="E161" s="172"/>
      <c r="F161" s="172"/>
      <c r="G161" s="249"/>
      <c r="H161" s="172"/>
      <c r="I161" s="81"/>
      <c r="J161" s="81"/>
      <c r="K161" s="81"/>
      <c r="L161" s="81"/>
      <c r="M161" s="81"/>
      <c r="N161" s="81"/>
      <c r="O161" s="81"/>
      <c r="P161" s="81"/>
      <c r="Q161" s="81"/>
    </row>
    <row r="162" spans="2:17" x14ac:dyDescent="0.2">
      <c r="B162" s="172"/>
      <c r="C162" s="172"/>
      <c r="D162" s="249"/>
      <c r="E162" s="172"/>
      <c r="F162" s="172"/>
      <c r="G162" s="249"/>
      <c r="H162" s="172"/>
      <c r="I162" s="81"/>
      <c r="J162" s="81"/>
      <c r="K162" s="81"/>
      <c r="L162" s="81"/>
      <c r="M162" s="81"/>
      <c r="N162" s="81"/>
      <c r="O162" s="81"/>
      <c r="P162" s="81"/>
      <c r="Q162" s="81"/>
    </row>
    <row r="163" spans="2:17" x14ac:dyDescent="0.2">
      <c r="B163" s="172"/>
      <c r="C163" s="172"/>
      <c r="D163" s="249"/>
      <c r="E163" s="172"/>
      <c r="F163" s="172"/>
      <c r="G163" s="249"/>
      <c r="H163" s="172"/>
      <c r="I163" s="81"/>
      <c r="J163" s="81"/>
      <c r="K163" s="81"/>
      <c r="L163" s="81"/>
      <c r="M163" s="81"/>
      <c r="N163" s="81"/>
      <c r="O163" s="81"/>
      <c r="P163" s="81"/>
      <c r="Q163" s="81"/>
    </row>
    <row r="164" spans="2:17" x14ac:dyDescent="0.2">
      <c r="B164" s="172"/>
      <c r="C164" s="172"/>
      <c r="D164" s="249"/>
      <c r="E164" s="172"/>
      <c r="F164" s="172"/>
      <c r="G164" s="249"/>
      <c r="H164" s="172"/>
      <c r="I164" s="81"/>
      <c r="J164" s="81"/>
      <c r="K164" s="81"/>
      <c r="L164" s="81"/>
      <c r="M164" s="81"/>
      <c r="N164" s="81"/>
      <c r="O164" s="81"/>
      <c r="P164" s="81"/>
      <c r="Q164" s="81"/>
    </row>
    <row r="165" spans="2:17" x14ac:dyDescent="0.2">
      <c r="B165" s="172"/>
      <c r="C165" s="172"/>
      <c r="D165" s="249"/>
      <c r="E165" s="172"/>
      <c r="F165" s="172"/>
      <c r="G165" s="249"/>
      <c r="H165" s="172"/>
      <c r="I165" s="81"/>
      <c r="J165" s="81"/>
      <c r="K165" s="81"/>
      <c r="L165" s="81"/>
      <c r="M165" s="81"/>
      <c r="N165" s="81"/>
      <c r="O165" s="81"/>
      <c r="P165" s="81"/>
      <c r="Q165" s="81"/>
    </row>
    <row r="166" spans="2:17" x14ac:dyDescent="0.2">
      <c r="B166" s="172"/>
      <c r="C166" s="172"/>
      <c r="D166" s="249"/>
      <c r="E166" s="172"/>
      <c r="F166" s="172"/>
      <c r="G166" s="249"/>
      <c r="H166" s="172"/>
      <c r="I166" s="81"/>
      <c r="J166" s="81"/>
      <c r="K166" s="81"/>
      <c r="L166" s="81"/>
      <c r="M166" s="81"/>
      <c r="N166" s="81"/>
      <c r="O166" s="81"/>
      <c r="P166" s="81"/>
      <c r="Q166" s="81"/>
    </row>
    <row r="167" spans="2:17" x14ac:dyDescent="0.2">
      <c r="B167" s="172"/>
      <c r="C167" s="172"/>
      <c r="D167" s="249"/>
      <c r="E167" s="172"/>
      <c r="F167" s="172"/>
      <c r="G167" s="249"/>
      <c r="H167" s="172"/>
      <c r="I167" s="81"/>
      <c r="J167" s="81"/>
      <c r="K167" s="81"/>
      <c r="L167" s="81"/>
      <c r="M167" s="81"/>
      <c r="N167" s="81"/>
      <c r="O167" s="81"/>
      <c r="P167" s="81"/>
      <c r="Q167" s="81"/>
    </row>
    <row r="168" spans="2:17" x14ac:dyDescent="0.2">
      <c r="B168" s="172"/>
      <c r="C168" s="172"/>
      <c r="D168" s="249"/>
      <c r="E168" s="172"/>
      <c r="F168" s="172"/>
      <c r="G168" s="249"/>
      <c r="H168" s="172"/>
      <c r="I168" s="81"/>
      <c r="J168" s="81"/>
      <c r="K168" s="81"/>
      <c r="L168" s="81"/>
      <c r="M168" s="81"/>
      <c r="N168" s="81"/>
      <c r="O168" s="81"/>
      <c r="P168" s="81"/>
      <c r="Q168" s="81"/>
    </row>
    <row r="169" spans="2:17" x14ac:dyDescent="0.2">
      <c r="B169" s="172"/>
      <c r="C169" s="172"/>
      <c r="D169" s="249"/>
      <c r="E169" s="172"/>
      <c r="F169" s="172"/>
      <c r="G169" s="249"/>
      <c r="H169" s="172"/>
      <c r="I169" s="81"/>
      <c r="J169" s="81"/>
      <c r="K169" s="81"/>
      <c r="L169" s="81"/>
      <c r="M169" s="81"/>
      <c r="N169" s="81"/>
      <c r="O169" s="81"/>
      <c r="P169" s="81"/>
      <c r="Q169" s="81"/>
    </row>
    <row r="170" spans="2:17" x14ac:dyDescent="0.2">
      <c r="B170" s="172"/>
      <c r="C170" s="172"/>
      <c r="D170" s="249"/>
      <c r="E170" s="172"/>
      <c r="F170" s="172"/>
      <c r="G170" s="249"/>
      <c r="H170" s="172"/>
      <c r="I170" s="81"/>
      <c r="J170" s="81"/>
      <c r="K170" s="81"/>
      <c r="L170" s="81"/>
      <c r="M170" s="81"/>
      <c r="N170" s="81"/>
      <c r="O170" s="81"/>
      <c r="P170" s="81"/>
      <c r="Q170" s="81"/>
    </row>
    <row r="171" spans="2:17" x14ac:dyDescent="0.2">
      <c r="B171" s="172"/>
      <c r="C171" s="172"/>
      <c r="D171" s="249"/>
      <c r="E171" s="172"/>
      <c r="F171" s="172"/>
      <c r="G171" s="249"/>
      <c r="H171" s="172"/>
      <c r="I171" s="81"/>
      <c r="J171" s="81"/>
      <c r="K171" s="81"/>
      <c r="L171" s="81"/>
      <c r="M171" s="81"/>
      <c r="N171" s="81"/>
      <c r="O171" s="81"/>
      <c r="P171" s="81"/>
      <c r="Q171" s="81"/>
    </row>
    <row r="172" spans="2:17" x14ac:dyDescent="0.2">
      <c r="B172" s="172"/>
      <c r="C172" s="172"/>
      <c r="D172" s="249"/>
      <c r="E172" s="172"/>
      <c r="F172" s="172"/>
      <c r="G172" s="249"/>
      <c r="H172" s="172"/>
      <c r="I172" s="81"/>
      <c r="J172" s="81"/>
      <c r="K172" s="81"/>
      <c r="L172" s="81"/>
      <c r="M172" s="81"/>
      <c r="N172" s="81"/>
      <c r="O172" s="81"/>
      <c r="P172" s="81"/>
      <c r="Q172" s="81"/>
    </row>
    <row r="173" spans="2:17" x14ac:dyDescent="0.2">
      <c r="B173" s="172"/>
      <c r="C173" s="172"/>
      <c r="D173" s="249"/>
      <c r="E173" s="172"/>
      <c r="F173" s="172"/>
      <c r="G173" s="249"/>
      <c r="H173" s="172"/>
      <c r="I173" s="81"/>
      <c r="J173" s="81"/>
      <c r="K173" s="81"/>
      <c r="L173" s="81"/>
      <c r="M173" s="81"/>
      <c r="N173" s="81"/>
      <c r="O173" s="81"/>
      <c r="P173" s="81"/>
      <c r="Q173" s="81"/>
    </row>
    <row r="174" spans="2:17" x14ac:dyDescent="0.2">
      <c r="B174" s="172"/>
      <c r="C174" s="172"/>
      <c r="D174" s="249"/>
      <c r="E174" s="172"/>
      <c r="F174" s="172"/>
      <c r="G174" s="249"/>
      <c r="H174" s="172"/>
      <c r="I174" s="81"/>
      <c r="J174" s="81"/>
      <c r="K174" s="81"/>
      <c r="L174" s="81"/>
      <c r="M174" s="81"/>
      <c r="N174" s="81"/>
      <c r="O174" s="81"/>
      <c r="P174" s="81"/>
      <c r="Q174" s="81"/>
    </row>
    <row r="175" spans="2:17" x14ac:dyDescent="0.2">
      <c r="B175" s="172"/>
      <c r="C175" s="172"/>
      <c r="D175" s="249"/>
      <c r="E175" s="172"/>
      <c r="F175" s="172"/>
      <c r="G175" s="249"/>
      <c r="H175" s="172"/>
      <c r="I175" s="81"/>
      <c r="J175" s="81"/>
      <c r="K175" s="81"/>
      <c r="L175" s="81"/>
      <c r="M175" s="81"/>
      <c r="N175" s="81"/>
      <c r="O175" s="81"/>
      <c r="P175" s="81"/>
      <c r="Q175" s="81"/>
    </row>
    <row r="176" spans="2:17" x14ac:dyDescent="0.2">
      <c r="B176" s="172"/>
      <c r="C176" s="172"/>
      <c r="D176" s="249"/>
      <c r="E176" s="172"/>
      <c r="F176" s="172"/>
      <c r="G176" s="249"/>
      <c r="H176" s="172"/>
      <c r="I176" s="81"/>
      <c r="J176" s="81"/>
      <c r="K176" s="81"/>
      <c r="L176" s="81"/>
      <c r="M176" s="81"/>
      <c r="N176" s="81"/>
      <c r="O176" s="81"/>
      <c r="P176" s="81"/>
      <c r="Q176" s="81"/>
    </row>
    <row r="177" spans="2:17" x14ac:dyDescent="0.2">
      <c r="B177" s="172"/>
      <c r="C177" s="172"/>
      <c r="D177" s="249"/>
      <c r="E177" s="172"/>
      <c r="F177" s="172"/>
      <c r="G177" s="249"/>
      <c r="H177" s="172"/>
      <c r="I177" s="81"/>
      <c r="J177" s="81"/>
      <c r="K177" s="81"/>
      <c r="L177" s="81"/>
      <c r="M177" s="81"/>
      <c r="N177" s="81"/>
      <c r="O177" s="81"/>
      <c r="P177" s="81"/>
      <c r="Q177" s="81"/>
    </row>
    <row r="178" spans="2:17" x14ac:dyDescent="0.2">
      <c r="B178" s="172"/>
      <c r="C178" s="172"/>
      <c r="D178" s="249"/>
      <c r="E178" s="172"/>
      <c r="F178" s="172"/>
      <c r="G178" s="249"/>
      <c r="H178" s="172"/>
      <c r="I178" s="81"/>
      <c r="J178" s="81"/>
      <c r="K178" s="81"/>
      <c r="L178" s="81"/>
      <c r="M178" s="81"/>
      <c r="N178" s="81"/>
      <c r="O178" s="81"/>
      <c r="P178" s="81"/>
      <c r="Q178" s="81"/>
    </row>
    <row r="179" spans="2:17" x14ac:dyDescent="0.2">
      <c r="B179" s="172"/>
      <c r="C179" s="172"/>
      <c r="D179" s="249"/>
      <c r="E179" s="172"/>
      <c r="F179" s="172"/>
      <c r="G179" s="249"/>
      <c r="H179" s="172"/>
      <c r="I179" s="81"/>
      <c r="J179" s="81"/>
      <c r="K179" s="81"/>
      <c r="L179" s="81"/>
      <c r="M179" s="81"/>
      <c r="N179" s="81"/>
      <c r="O179" s="81"/>
      <c r="P179" s="81"/>
      <c r="Q179" s="81"/>
    </row>
    <row r="180" spans="2:17" x14ac:dyDescent="0.2">
      <c r="B180" s="172"/>
      <c r="C180" s="172"/>
      <c r="D180" s="249"/>
      <c r="E180" s="172"/>
      <c r="F180" s="172"/>
      <c r="G180" s="249"/>
      <c r="H180" s="172"/>
      <c r="I180" s="81"/>
      <c r="J180" s="81"/>
      <c r="K180" s="81"/>
      <c r="L180" s="81"/>
      <c r="M180" s="81"/>
      <c r="N180" s="81"/>
      <c r="O180" s="81"/>
      <c r="P180" s="81"/>
      <c r="Q180" s="81"/>
    </row>
    <row r="181" spans="2:17" x14ac:dyDescent="0.2">
      <c r="B181" s="172"/>
      <c r="C181" s="172"/>
      <c r="D181" s="249"/>
      <c r="E181" s="172"/>
      <c r="F181" s="172"/>
      <c r="G181" s="249"/>
      <c r="H181" s="172"/>
      <c r="I181" s="81"/>
      <c r="J181" s="81"/>
      <c r="K181" s="81"/>
      <c r="L181" s="81"/>
      <c r="M181" s="81"/>
      <c r="N181" s="81"/>
      <c r="O181" s="81"/>
      <c r="P181" s="81"/>
      <c r="Q181" s="81"/>
    </row>
    <row r="182" spans="2:17" x14ac:dyDescent="0.2">
      <c r="B182" s="172"/>
      <c r="C182" s="172"/>
      <c r="D182" s="249"/>
      <c r="E182" s="172"/>
      <c r="F182" s="172"/>
      <c r="G182" s="249"/>
      <c r="H182" s="172"/>
      <c r="I182" s="81"/>
      <c r="J182" s="81"/>
      <c r="K182" s="81"/>
      <c r="L182" s="81"/>
      <c r="M182" s="81"/>
      <c r="N182" s="81"/>
      <c r="O182" s="81"/>
      <c r="P182" s="81"/>
      <c r="Q182" s="81"/>
    </row>
    <row r="183" spans="2:17" x14ac:dyDescent="0.2">
      <c r="B183" s="172"/>
      <c r="C183" s="172"/>
      <c r="D183" s="249"/>
      <c r="E183" s="172"/>
      <c r="F183" s="172"/>
      <c r="G183" s="249"/>
      <c r="H183" s="172"/>
      <c r="I183" s="81"/>
      <c r="J183" s="81"/>
      <c r="K183" s="81"/>
      <c r="L183" s="81"/>
      <c r="M183" s="81"/>
      <c r="N183" s="81"/>
      <c r="O183" s="81"/>
      <c r="P183" s="81"/>
      <c r="Q183" s="81"/>
    </row>
    <row r="184" spans="2:17" x14ac:dyDescent="0.2">
      <c r="B184" s="172"/>
      <c r="C184" s="172"/>
      <c r="D184" s="249"/>
      <c r="E184" s="172"/>
      <c r="F184" s="172"/>
      <c r="G184" s="249"/>
      <c r="H184" s="172"/>
      <c r="I184" s="81"/>
      <c r="J184" s="81"/>
      <c r="K184" s="81"/>
      <c r="L184" s="81"/>
      <c r="M184" s="81"/>
      <c r="N184" s="81"/>
      <c r="O184" s="81"/>
      <c r="P184" s="81"/>
      <c r="Q184" s="81"/>
    </row>
    <row r="185" spans="2:17" x14ac:dyDescent="0.2">
      <c r="B185" s="172"/>
      <c r="C185" s="172"/>
      <c r="D185" s="249"/>
      <c r="E185" s="172"/>
      <c r="F185" s="172"/>
      <c r="G185" s="249"/>
      <c r="H185" s="172"/>
      <c r="I185" s="81"/>
      <c r="J185" s="81"/>
      <c r="K185" s="81"/>
      <c r="L185" s="81"/>
      <c r="M185" s="81"/>
      <c r="N185" s="81"/>
      <c r="O185" s="81"/>
      <c r="P185" s="81"/>
      <c r="Q185" s="81"/>
    </row>
    <row r="186" spans="2:17" x14ac:dyDescent="0.2">
      <c r="B186" s="172"/>
      <c r="C186" s="172"/>
      <c r="D186" s="249"/>
      <c r="E186" s="172"/>
      <c r="F186" s="172"/>
      <c r="G186" s="249"/>
      <c r="H186" s="172"/>
      <c r="I186" s="81"/>
      <c r="J186" s="81"/>
      <c r="K186" s="81"/>
      <c r="L186" s="81"/>
      <c r="M186" s="81"/>
      <c r="N186" s="81"/>
      <c r="O186" s="81"/>
      <c r="P186" s="81"/>
      <c r="Q186" s="81"/>
    </row>
    <row r="187" spans="2:17" x14ac:dyDescent="0.2">
      <c r="B187" s="172"/>
      <c r="C187" s="172"/>
      <c r="D187" s="249"/>
      <c r="E187" s="172"/>
      <c r="F187" s="172"/>
      <c r="G187" s="249"/>
      <c r="H187" s="172"/>
      <c r="I187" s="81"/>
      <c r="J187" s="81"/>
      <c r="K187" s="81"/>
      <c r="L187" s="81"/>
      <c r="M187" s="81"/>
      <c r="N187" s="81"/>
      <c r="O187" s="81"/>
      <c r="P187" s="81"/>
      <c r="Q187" s="81"/>
    </row>
    <row r="188" spans="2:17" x14ac:dyDescent="0.2">
      <c r="B188" s="172"/>
      <c r="C188" s="172"/>
      <c r="D188" s="249"/>
      <c r="E188" s="172"/>
      <c r="F188" s="172"/>
      <c r="G188" s="249"/>
      <c r="H188" s="172"/>
      <c r="I188" s="81"/>
      <c r="J188" s="81"/>
      <c r="K188" s="81"/>
      <c r="L188" s="81"/>
      <c r="M188" s="81"/>
      <c r="N188" s="81"/>
      <c r="O188" s="81"/>
      <c r="P188" s="81"/>
      <c r="Q188" s="81"/>
    </row>
    <row r="189" spans="2:17" x14ac:dyDescent="0.2">
      <c r="B189" s="172"/>
      <c r="C189" s="172"/>
      <c r="D189" s="249"/>
      <c r="E189" s="172"/>
      <c r="F189" s="172"/>
      <c r="G189" s="249"/>
      <c r="H189" s="172"/>
      <c r="I189" s="81"/>
      <c r="J189" s="81"/>
      <c r="K189" s="81"/>
      <c r="L189" s="81"/>
      <c r="M189" s="81"/>
      <c r="N189" s="81"/>
      <c r="O189" s="81"/>
      <c r="P189" s="81"/>
      <c r="Q189" s="81"/>
    </row>
    <row r="190" spans="2:17" x14ac:dyDescent="0.2">
      <c r="B190" s="172"/>
      <c r="C190" s="172"/>
      <c r="D190" s="249"/>
      <c r="E190" s="172"/>
      <c r="F190" s="172"/>
      <c r="G190" s="249"/>
      <c r="H190" s="172"/>
      <c r="I190" s="81"/>
      <c r="J190" s="81"/>
      <c r="K190" s="81"/>
      <c r="L190" s="81"/>
      <c r="M190" s="81"/>
      <c r="N190" s="81"/>
      <c r="O190" s="81"/>
      <c r="P190" s="81"/>
      <c r="Q190" s="81"/>
    </row>
    <row r="191" spans="2:17" x14ac:dyDescent="0.2">
      <c r="B191" s="172"/>
      <c r="C191" s="172"/>
      <c r="D191" s="249"/>
      <c r="E191" s="172"/>
      <c r="F191" s="172"/>
      <c r="G191" s="249"/>
      <c r="H191" s="172"/>
      <c r="I191" s="81"/>
      <c r="J191" s="81"/>
      <c r="K191" s="81"/>
      <c r="L191" s="81"/>
      <c r="M191" s="81"/>
      <c r="N191" s="81"/>
      <c r="O191" s="81"/>
      <c r="P191" s="81"/>
      <c r="Q191" s="81"/>
    </row>
    <row r="192" spans="2:17" x14ac:dyDescent="0.2">
      <c r="B192" s="172"/>
      <c r="C192" s="172"/>
      <c r="D192" s="249"/>
      <c r="E192" s="172"/>
      <c r="F192" s="172"/>
      <c r="G192" s="249"/>
      <c r="H192" s="172"/>
      <c r="I192" s="81"/>
      <c r="J192" s="81"/>
      <c r="K192" s="81"/>
      <c r="L192" s="81"/>
      <c r="M192" s="81"/>
      <c r="N192" s="81"/>
      <c r="O192" s="81"/>
      <c r="P192" s="81"/>
      <c r="Q192" s="81"/>
    </row>
    <row r="193" spans="2:17" x14ac:dyDescent="0.2">
      <c r="B193" s="172"/>
      <c r="C193" s="172"/>
      <c r="D193" s="249"/>
      <c r="E193" s="172"/>
      <c r="F193" s="172"/>
      <c r="G193" s="249"/>
      <c r="H193" s="172"/>
      <c r="I193" s="81"/>
      <c r="J193" s="81"/>
      <c r="K193" s="81"/>
      <c r="L193" s="81"/>
      <c r="M193" s="81"/>
      <c r="N193" s="81"/>
      <c r="O193" s="81"/>
      <c r="P193" s="81"/>
      <c r="Q193" s="81"/>
    </row>
    <row r="194" spans="2:17" x14ac:dyDescent="0.2">
      <c r="B194" s="172"/>
      <c r="C194" s="172"/>
      <c r="D194" s="249"/>
      <c r="E194" s="172"/>
      <c r="F194" s="172"/>
      <c r="G194" s="249"/>
      <c r="H194" s="172"/>
      <c r="I194" s="81"/>
      <c r="J194" s="81"/>
      <c r="K194" s="81"/>
      <c r="L194" s="81"/>
      <c r="M194" s="81"/>
      <c r="N194" s="81"/>
      <c r="O194" s="81"/>
      <c r="P194" s="81"/>
      <c r="Q194" s="81"/>
    </row>
    <row r="195" spans="2:17" x14ac:dyDescent="0.2">
      <c r="B195" s="172"/>
      <c r="C195" s="172"/>
      <c r="D195" s="249"/>
      <c r="E195" s="172"/>
      <c r="F195" s="172"/>
      <c r="G195" s="249"/>
      <c r="H195" s="172"/>
      <c r="I195" s="81"/>
      <c r="J195" s="81"/>
      <c r="K195" s="81"/>
      <c r="L195" s="81"/>
      <c r="M195" s="81"/>
      <c r="N195" s="81"/>
      <c r="O195" s="81"/>
      <c r="P195" s="81"/>
      <c r="Q195" s="81"/>
    </row>
    <row r="196" spans="2:17" x14ac:dyDescent="0.2">
      <c r="B196" s="172"/>
      <c r="C196" s="172"/>
      <c r="D196" s="249"/>
      <c r="E196" s="172"/>
      <c r="F196" s="172"/>
      <c r="G196" s="249"/>
      <c r="H196" s="172"/>
      <c r="I196" s="81"/>
      <c r="J196" s="81"/>
      <c r="K196" s="81"/>
      <c r="L196" s="81"/>
      <c r="M196" s="81"/>
      <c r="N196" s="81"/>
      <c r="O196" s="81"/>
      <c r="P196" s="81"/>
      <c r="Q196" s="81"/>
    </row>
    <row r="197" spans="2:17" x14ac:dyDescent="0.2">
      <c r="B197" s="172"/>
      <c r="C197" s="172"/>
      <c r="D197" s="249"/>
      <c r="E197" s="172"/>
      <c r="F197" s="172"/>
      <c r="G197" s="249"/>
      <c r="H197" s="172"/>
      <c r="I197" s="81"/>
      <c r="J197" s="81"/>
      <c r="K197" s="81"/>
      <c r="L197" s="81"/>
      <c r="M197" s="81"/>
      <c r="N197" s="81"/>
      <c r="O197" s="81"/>
      <c r="P197" s="81"/>
      <c r="Q197" s="81"/>
    </row>
    <row r="198" spans="2:17" x14ac:dyDescent="0.2">
      <c r="B198" s="172"/>
      <c r="C198" s="172"/>
      <c r="D198" s="249"/>
      <c r="E198" s="172"/>
      <c r="F198" s="172"/>
      <c r="G198" s="249"/>
      <c r="H198" s="172"/>
      <c r="I198" s="81"/>
      <c r="J198" s="81"/>
      <c r="K198" s="81"/>
      <c r="L198" s="81"/>
      <c r="M198" s="81"/>
      <c r="N198" s="81"/>
      <c r="O198" s="81"/>
      <c r="P198" s="81"/>
      <c r="Q198" s="81"/>
    </row>
    <row r="199" spans="2:17" x14ac:dyDescent="0.2">
      <c r="B199" s="172"/>
      <c r="C199" s="172"/>
      <c r="D199" s="249"/>
      <c r="E199" s="172"/>
      <c r="F199" s="172"/>
      <c r="G199" s="249"/>
      <c r="H199" s="172"/>
      <c r="I199" s="81"/>
      <c r="J199" s="81"/>
      <c r="K199" s="81"/>
      <c r="L199" s="81"/>
      <c r="M199" s="81"/>
      <c r="N199" s="81"/>
      <c r="O199" s="81"/>
      <c r="P199" s="81"/>
      <c r="Q199" s="81"/>
    </row>
    <row r="200" spans="2:17" x14ac:dyDescent="0.2">
      <c r="B200" s="172"/>
      <c r="C200" s="172"/>
      <c r="D200" s="249"/>
      <c r="E200" s="172"/>
      <c r="F200" s="172"/>
      <c r="G200" s="249"/>
      <c r="H200" s="172"/>
      <c r="I200" s="81"/>
      <c r="J200" s="81"/>
      <c r="K200" s="81"/>
      <c r="L200" s="81"/>
      <c r="M200" s="81"/>
      <c r="N200" s="81"/>
      <c r="O200" s="81"/>
      <c r="P200" s="81"/>
      <c r="Q200" s="81"/>
    </row>
    <row r="201" spans="2:17" x14ac:dyDescent="0.2">
      <c r="B201" s="172"/>
      <c r="C201" s="172"/>
      <c r="D201" s="249"/>
      <c r="E201" s="172"/>
      <c r="F201" s="172"/>
      <c r="G201" s="249"/>
      <c r="H201" s="172"/>
      <c r="I201" s="81"/>
      <c r="J201" s="81"/>
      <c r="K201" s="81"/>
      <c r="L201" s="81"/>
      <c r="M201" s="81"/>
      <c r="N201" s="81"/>
      <c r="O201" s="81"/>
      <c r="P201" s="81"/>
      <c r="Q201" s="81"/>
    </row>
    <row r="202" spans="2:17" x14ac:dyDescent="0.2">
      <c r="B202" s="172"/>
      <c r="C202" s="172"/>
      <c r="D202" s="249"/>
      <c r="E202" s="172"/>
      <c r="F202" s="172"/>
      <c r="G202" s="249"/>
      <c r="H202" s="172"/>
      <c r="I202" s="81"/>
      <c r="J202" s="81"/>
      <c r="K202" s="81"/>
      <c r="L202" s="81"/>
      <c r="M202" s="81"/>
      <c r="N202" s="81"/>
      <c r="O202" s="81"/>
      <c r="P202" s="81"/>
      <c r="Q202" s="81"/>
    </row>
    <row r="203" spans="2:17" x14ac:dyDescent="0.2">
      <c r="B203" s="172"/>
      <c r="C203" s="172"/>
      <c r="D203" s="249"/>
      <c r="E203" s="172"/>
      <c r="F203" s="172"/>
      <c r="G203" s="249"/>
      <c r="H203" s="172"/>
      <c r="I203" s="81"/>
      <c r="J203" s="81"/>
      <c r="K203" s="81"/>
      <c r="L203" s="81"/>
      <c r="M203" s="81"/>
      <c r="N203" s="81"/>
      <c r="O203" s="81"/>
      <c r="P203" s="81"/>
      <c r="Q203" s="81"/>
    </row>
    <row r="204" spans="2:17" x14ac:dyDescent="0.2">
      <c r="B204" s="172"/>
      <c r="C204" s="172"/>
      <c r="D204" s="249"/>
      <c r="E204" s="172"/>
      <c r="F204" s="172"/>
      <c r="G204" s="249"/>
      <c r="H204" s="172"/>
      <c r="I204" s="81"/>
      <c r="J204" s="81"/>
      <c r="K204" s="81"/>
      <c r="L204" s="81"/>
      <c r="M204" s="81"/>
      <c r="N204" s="81"/>
      <c r="O204" s="81"/>
      <c r="P204" s="81"/>
      <c r="Q204" s="81"/>
    </row>
    <row r="205" spans="2:17" x14ac:dyDescent="0.2">
      <c r="B205" s="172"/>
      <c r="C205" s="172"/>
      <c r="D205" s="249"/>
      <c r="E205" s="172"/>
      <c r="F205" s="172"/>
      <c r="G205" s="249"/>
      <c r="H205" s="172"/>
      <c r="I205" s="81"/>
      <c r="J205" s="81"/>
      <c r="K205" s="81"/>
      <c r="L205" s="81"/>
      <c r="M205" s="81"/>
      <c r="N205" s="81"/>
      <c r="O205" s="81"/>
      <c r="P205" s="81"/>
      <c r="Q205" s="81"/>
    </row>
    <row r="206" spans="2:17" x14ac:dyDescent="0.2">
      <c r="B206" s="172"/>
      <c r="C206" s="172"/>
      <c r="D206" s="249"/>
      <c r="E206" s="172"/>
      <c r="F206" s="172"/>
      <c r="G206" s="249"/>
      <c r="H206" s="172"/>
      <c r="I206" s="81"/>
      <c r="J206" s="81"/>
      <c r="K206" s="81"/>
      <c r="L206" s="81"/>
      <c r="M206" s="81"/>
      <c r="N206" s="81"/>
      <c r="O206" s="81"/>
      <c r="P206" s="81"/>
      <c r="Q206" s="81"/>
    </row>
    <row r="207" spans="2:17" x14ac:dyDescent="0.2">
      <c r="B207" s="172"/>
      <c r="C207" s="172"/>
      <c r="D207" s="249"/>
      <c r="E207" s="172"/>
      <c r="F207" s="172"/>
      <c r="G207" s="249"/>
      <c r="H207" s="172"/>
      <c r="I207" s="81"/>
      <c r="J207" s="81"/>
      <c r="K207" s="81"/>
      <c r="L207" s="81"/>
      <c r="M207" s="81"/>
      <c r="N207" s="81"/>
      <c r="O207" s="81"/>
      <c r="P207" s="81"/>
      <c r="Q207" s="81"/>
    </row>
    <row r="208" spans="2:17" x14ac:dyDescent="0.2">
      <c r="B208" s="172"/>
      <c r="C208" s="172"/>
      <c r="D208" s="249"/>
      <c r="E208" s="172"/>
      <c r="F208" s="172"/>
      <c r="G208" s="249"/>
      <c r="H208" s="172"/>
      <c r="I208" s="81"/>
      <c r="J208" s="81"/>
      <c r="K208" s="81"/>
      <c r="L208" s="81"/>
      <c r="M208" s="81"/>
      <c r="N208" s="81"/>
      <c r="O208" s="81"/>
      <c r="P208" s="81"/>
      <c r="Q208" s="81"/>
    </row>
    <row r="209" spans="2:17" x14ac:dyDescent="0.2">
      <c r="B209" s="172"/>
      <c r="C209" s="172"/>
      <c r="D209" s="249"/>
      <c r="E209" s="172"/>
      <c r="F209" s="172"/>
      <c r="G209" s="249"/>
      <c r="H209" s="172"/>
      <c r="I209" s="81"/>
      <c r="J209" s="81"/>
      <c r="K209" s="81"/>
      <c r="L209" s="81"/>
      <c r="M209" s="81"/>
      <c r="N209" s="81"/>
      <c r="O209" s="81"/>
      <c r="P209" s="81"/>
      <c r="Q209" s="81"/>
    </row>
    <row r="210" spans="2:17" x14ac:dyDescent="0.2">
      <c r="B210" s="172"/>
      <c r="C210" s="172"/>
      <c r="D210" s="249"/>
      <c r="E210" s="172"/>
      <c r="F210" s="172"/>
      <c r="G210" s="249"/>
      <c r="H210" s="172"/>
      <c r="I210" s="81"/>
      <c r="J210" s="81"/>
      <c r="K210" s="81"/>
      <c r="L210" s="81"/>
      <c r="M210" s="81"/>
      <c r="N210" s="81"/>
      <c r="O210" s="81"/>
      <c r="P210" s="81"/>
      <c r="Q210" s="81"/>
    </row>
    <row r="211" spans="2:17" x14ac:dyDescent="0.2">
      <c r="B211" s="172"/>
      <c r="C211" s="172"/>
      <c r="D211" s="249"/>
      <c r="E211" s="172"/>
      <c r="F211" s="172"/>
      <c r="G211" s="249"/>
      <c r="H211" s="172"/>
      <c r="I211" s="81"/>
      <c r="J211" s="81"/>
      <c r="K211" s="81"/>
      <c r="L211" s="81"/>
      <c r="M211" s="81"/>
      <c r="N211" s="81"/>
      <c r="O211" s="81"/>
      <c r="P211" s="81"/>
      <c r="Q211" s="81"/>
    </row>
    <row r="212" spans="2:17" x14ac:dyDescent="0.2">
      <c r="B212" s="172"/>
      <c r="C212" s="172"/>
      <c r="D212" s="249"/>
      <c r="E212" s="172"/>
      <c r="F212" s="172"/>
      <c r="G212" s="249"/>
      <c r="H212" s="172"/>
      <c r="I212" s="81"/>
      <c r="J212" s="81"/>
      <c r="K212" s="81"/>
      <c r="L212" s="81"/>
      <c r="M212" s="81"/>
      <c r="N212" s="81"/>
      <c r="O212" s="81"/>
      <c r="P212" s="81"/>
      <c r="Q212" s="81"/>
    </row>
    <row r="213" spans="2:17" x14ac:dyDescent="0.2">
      <c r="B213" s="172"/>
      <c r="C213" s="172"/>
      <c r="D213" s="249"/>
      <c r="E213" s="172"/>
      <c r="F213" s="172"/>
      <c r="G213" s="249"/>
      <c r="H213" s="172"/>
      <c r="I213" s="81"/>
      <c r="J213" s="81"/>
      <c r="K213" s="81"/>
      <c r="L213" s="81"/>
      <c r="M213" s="81"/>
      <c r="N213" s="81"/>
      <c r="O213" s="81"/>
      <c r="P213" s="81"/>
      <c r="Q213" s="81"/>
    </row>
    <row r="214" spans="2:17" x14ac:dyDescent="0.2">
      <c r="B214" s="172"/>
      <c r="C214" s="172"/>
      <c r="D214" s="249"/>
      <c r="E214" s="172"/>
      <c r="F214" s="172"/>
      <c r="G214" s="249"/>
      <c r="H214" s="172"/>
      <c r="I214" s="81"/>
      <c r="J214" s="81"/>
      <c r="K214" s="81"/>
      <c r="L214" s="81"/>
      <c r="M214" s="81"/>
      <c r="N214" s="81"/>
      <c r="O214" s="81"/>
      <c r="P214" s="81"/>
      <c r="Q214" s="81"/>
    </row>
    <row r="215" spans="2:17" x14ac:dyDescent="0.2">
      <c r="B215" s="172"/>
      <c r="C215" s="172"/>
      <c r="D215" s="249"/>
      <c r="E215" s="172"/>
      <c r="F215" s="172"/>
      <c r="G215" s="249"/>
      <c r="H215" s="172"/>
      <c r="I215" s="81"/>
      <c r="J215" s="81"/>
      <c r="K215" s="81"/>
      <c r="L215" s="81"/>
      <c r="M215" s="81"/>
      <c r="N215" s="81"/>
      <c r="O215" s="81"/>
      <c r="P215" s="81"/>
      <c r="Q215" s="81"/>
    </row>
    <row r="216" spans="2:17" x14ac:dyDescent="0.2">
      <c r="B216" s="172"/>
      <c r="C216" s="172"/>
      <c r="D216" s="249"/>
      <c r="E216" s="172"/>
      <c r="F216" s="172"/>
      <c r="G216" s="249"/>
      <c r="H216" s="172"/>
      <c r="I216" s="81"/>
      <c r="J216" s="81"/>
      <c r="K216" s="81"/>
      <c r="L216" s="81"/>
      <c r="M216" s="81"/>
      <c r="N216" s="81"/>
      <c r="O216" s="81"/>
      <c r="P216" s="81"/>
      <c r="Q216" s="81"/>
    </row>
    <row r="217" spans="2:17" x14ac:dyDescent="0.2">
      <c r="B217" s="172"/>
      <c r="C217" s="172"/>
      <c r="D217" s="249"/>
      <c r="E217" s="172"/>
      <c r="F217" s="172"/>
      <c r="G217" s="249"/>
      <c r="H217" s="172"/>
      <c r="I217" s="81"/>
      <c r="J217" s="81"/>
      <c r="K217" s="81"/>
      <c r="L217" s="81"/>
      <c r="M217" s="81"/>
      <c r="N217" s="81"/>
      <c r="O217" s="81"/>
      <c r="P217" s="81"/>
      <c r="Q217" s="81"/>
    </row>
    <row r="218" spans="2:17" x14ac:dyDescent="0.2">
      <c r="B218" s="172"/>
      <c r="C218" s="172"/>
      <c r="D218" s="249"/>
      <c r="E218" s="172"/>
      <c r="F218" s="172"/>
      <c r="G218" s="249"/>
      <c r="H218" s="172"/>
      <c r="I218" s="81"/>
      <c r="J218" s="81"/>
      <c r="K218" s="81"/>
      <c r="L218" s="81"/>
      <c r="M218" s="81"/>
      <c r="N218" s="81"/>
      <c r="O218" s="81"/>
      <c r="P218" s="81"/>
      <c r="Q218" s="81"/>
    </row>
    <row r="219" spans="2:17" x14ac:dyDescent="0.2">
      <c r="B219" s="172"/>
      <c r="C219" s="172"/>
      <c r="D219" s="249"/>
      <c r="E219" s="172"/>
      <c r="F219" s="172"/>
      <c r="G219" s="249"/>
      <c r="H219" s="172"/>
      <c r="I219" s="81"/>
      <c r="J219" s="81"/>
      <c r="K219" s="81"/>
      <c r="L219" s="81"/>
      <c r="M219" s="81"/>
      <c r="N219" s="81"/>
      <c r="O219" s="81"/>
      <c r="P219" s="81"/>
      <c r="Q219" s="81"/>
    </row>
    <row r="220" spans="2:17" x14ac:dyDescent="0.2">
      <c r="B220" s="172"/>
      <c r="C220" s="172"/>
      <c r="D220" s="249"/>
      <c r="E220" s="172"/>
      <c r="F220" s="172"/>
      <c r="G220" s="249"/>
      <c r="H220" s="172"/>
      <c r="I220" s="81"/>
      <c r="J220" s="81"/>
      <c r="K220" s="81"/>
      <c r="L220" s="81"/>
      <c r="M220" s="81"/>
      <c r="N220" s="81"/>
      <c r="O220" s="81"/>
      <c r="P220" s="81"/>
      <c r="Q220" s="81"/>
    </row>
    <row r="221" spans="2:17" x14ac:dyDescent="0.2">
      <c r="B221" s="172"/>
      <c r="C221" s="172"/>
      <c r="D221" s="249"/>
      <c r="E221" s="172"/>
      <c r="F221" s="172"/>
      <c r="G221" s="249"/>
      <c r="H221" s="172"/>
      <c r="I221" s="81"/>
      <c r="J221" s="81"/>
      <c r="K221" s="81"/>
      <c r="L221" s="81"/>
      <c r="M221" s="81"/>
      <c r="N221" s="81"/>
      <c r="O221" s="81"/>
      <c r="P221" s="81"/>
      <c r="Q221" s="81"/>
    </row>
    <row r="222" spans="2:17" x14ac:dyDescent="0.2">
      <c r="B222" s="172"/>
      <c r="C222" s="172"/>
      <c r="D222" s="249"/>
      <c r="E222" s="172"/>
      <c r="F222" s="172"/>
      <c r="G222" s="249"/>
      <c r="H222" s="172"/>
      <c r="I222" s="81"/>
      <c r="J222" s="81"/>
      <c r="K222" s="81"/>
      <c r="L222" s="81"/>
      <c r="M222" s="81"/>
      <c r="N222" s="81"/>
      <c r="O222" s="81"/>
      <c r="P222" s="81"/>
      <c r="Q222" s="81"/>
    </row>
    <row r="223" spans="2:17" x14ac:dyDescent="0.2">
      <c r="B223" s="172"/>
      <c r="C223" s="172"/>
      <c r="D223" s="249"/>
      <c r="E223" s="172"/>
      <c r="F223" s="172"/>
      <c r="G223" s="249"/>
      <c r="H223" s="172"/>
      <c r="I223" s="81"/>
      <c r="J223" s="81"/>
      <c r="K223" s="81"/>
      <c r="L223" s="81"/>
      <c r="M223" s="81"/>
      <c r="N223" s="81"/>
      <c r="O223" s="81"/>
      <c r="P223" s="81"/>
      <c r="Q223" s="81"/>
    </row>
    <row r="224" spans="2:17" x14ac:dyDescent="0.2">
      <c r="B224" s="172"/>
      <c r="C224" s="172"/>
      <c r="D224" s="249"/>
      <c r="E224" s="172"/>
      <c r="F224" s="172"/>
      <c r="G224" s="249"/>
      <c r="H224" s="172"/>
      <c r="I224" s="81"/>
      <c r="J224" s="81"/>
      <c r="K224" s="81"/>
      <c r="L224" s="81"/>
      <c r="M224" s="81"/>
      <c r="N224" s="81"/>
      <c r="O224" s="81"/>
      <c r="P224" s="81"/>
      <c r="Q224" s="81"/>
    </row>
    <row r="225" spans="2:17" x14ac:dyDescent="0.2">
      <c r="B225" s="172"/>
      <c r="C225" s="172"/>
      <c r="D225" s="249"/>
      <c r="E225" s="172"/>
      <c r="F225" s="172"/>
      <c r="G225" s="249"/>
      <c r="H225" s="172"/>
      <c r="I225" s="81"/>
      <c r="J225" s="81"/>
      <c r="K225" s="81"/>
      <c r="L225" s="81"/>
      <c r="M225" s="81"/>
      <c r="N225" s="81"/>
      <c r="O225" s="81"/>
      <c r="P225" s="81"/>
      <c r="Q225" s="81"/>
    </row>
    <row r="226" spans="2:17" x14ac:dyDescent="0.2">
      <c r="B226" s="172"/>
      <c r="C226" s="172"/>
      <c r="D226" s="249"/>
      <c r="E226" s="172"/>
      <c r="F226" s="172"/>
      <c r="G226" s="249"/>
      <c r="H226" s="172"/>
      <c r="I226" s="81"/>
      <c r="J226" s="81"/>
      <c r="K226" s="81"/>
      <c r="L226" s="81"/>
      <c r="M226" s="81"/>
      <c r="N226" s="81"/>
      <c r="O226" s="81"/>
      <c r="P226" s="81"/>
      <c r="Q226" s="81"/>
    </row>
    <row r="227" spans="2:17" x14ac:dyDescent="0.2">
      <c r="B227" s="172"/>
      <c r="C227" s="172"/>
      <c r="D227" s="249"/>
      <c r="E227" s="172"/>
      <c r="F227" s="172"/>
      <c r="G227" s="249"/>
      <c r="H227" s="172"/>
      <c r="I227" s="81"/>
      <c r="J227" s="81"/>
      <c r="K227" s="81"/>
      <c r="L227" s="81"/>
      <c r="M227" s="81"/>
      <c r="N227" s="81"/>
      <c r="O227" s="81"/>
      <c r="P227" s="81"/>
      <c r="Q227" s="81"/>
    </row>
    <row r="228" spans="2:17" x14ac:dyDescent="0.2">
      <c r="B228" s="172"/>
      <c r="C228" s="172"/>
      <c r="D228" s="249"/>
      <c r="E228" s="172"/>
      <c r="F228" s="172"/>
      <c r="G228" s="249"/>
      <c r="H228" s="172"/>
      <c r="I228" s="81"/>
      <c r="J228" s="81"/>
      <c r="K228" s="81"/>
      <c r="L228" s="81"/>
      <c r="M228" s="81"/>
      <c r="N228" s="81"/>
      <c r="O228" s="81"/>
      <c r="P228" s="81"/>
      <c r="Q228" s="81"/>
    </row>
    <row r="229" spans="2:17" x14ac:dyDescent="0.2">
      <c r="B229" s="172"/>
      <c r="C229" s="172"/>
      <c r="D229" s="249"/>
      <c r="E229" s="172"/>
      <c r="F229" s="172"/>
      <c r="G229" s="249"/>
      <c r="H229" s="172"/>
      <c r="I229" s="81"/>
      <c r="J229" s="81"/>
      <c r="K229" s="81"/>
      <c r="L229" s="81"/>
      <c r="M229" s="81"/>
      <c r="N229" s="81"/>
      <c r="O229" s="81"/>
      <c r="P229" s="81"/>
      <c r="Q229" s="81"/>
    </row>
    <row r="230" spans="2:17" x14ac:dyDescent="0.2">
      <c r="B230" s="172"/>
      <c r="C230" s="172"/>
      <c r="D230" s="249"/>
      <c r="E230" s="172"/>
      <c r="F230" s="172"/>
      <c r="G230" s="249"/>
      <c r="H230" s="172"/>
      <c r="I230" s="81"/>
      <c r="J230" s="81"/>
      <c r="K230" s="81"/>
      <c r="L230" s="81"/>
      <c r="M230" s="81"/>
      <c r="N230" s="81"/>
      <c r="O230" s="81"/>
      <c r="P230" s="81"/>
      <c r="Q230" s="81"/>
    </row>
    <row r="231" spans="2:17" x14ac:dyDescent="0.2">
      <c r="B231" s="172"/>
      <c r="C231" s="172"/>
      <c r="D231" s="249"/>
      <c r="E231" s="172"/>
      <c r="F231" s="172"/>
      <c r="G231" s="249"/>
      <c r="H231" s="172"/>
      <c r="I231" s="81"/>
      <c r="J231" s="81"/>
      <c r="K231" s="81"/>
      <c r="L231" s="81"/>
      <c r="M231" s="81"/>
      <c r="N231" s="81"/>
      <c r="O231" s="81"/>
      <c r="P231" s="81"/>
      <c r="Q231" s="81"/>
    </row>
    <row r="232" spans="2:17" x14ac:dyDescent="0.2">
      <c r="B232" s="172"/>
      <c r="C232" s="172"/>
      <c r="D232" s="249"/>
      <c r="E232" s="172"/>
      <c r="F232" s="172"/>
      <c r="G232" s="249"/>
      <c r="H232" s="172"/>
      <c r="I232" s="81"/>
      <c r="J232" s="81"/>
      <c r="K232" s="81"/>
      <c r="L232" s="81"/>
      <c r="M232" s="81"/>
      <c r="N232" s="81"/>
      <c r="O232" s="81"/>
      <c r="P232" s="81"/>
      <c r="Q232" s="81"/>
    </row>
    <row r="233" spans="2:17" x14ac:dyDescent="0.2">
      <c r="B233" s="172"/>
      <c r="C233" s="172"/>
      <c r="D233" s="249"/>
      <c r="E233" s="172"/>
      <c r="F233" s="172"/>
      <c r="G233" s="249"/>
      <c r="H233" s="172"/>
      <c r="I233" s="81"/>
      <c r="J233" s="81"/>
      <c r="K233" s="81"/>
      <c r="L233" s="81"/>
      <c r="M233" s="81"/>
      <c r="N233" s="81"/>
      <c r="O233" s="81"/>
      <c r="P233" s="81"/>
      <c r="Q233" s="81"/>
    </row>
    <row r="234" spans="2:17" x14ac:dyDescent="0.2">
      <c r="B234" s="172"/>
      <c r="C234" s="172"/>
      <c r="D234" s="249"/>
      <c r="E234" s="172"/>
      <c r="F234" s="172"/>
      <c r="G234" s="249"/>
      <c r="H234" s="172"/>
      <c r="I234" s="81"/>
      <c r="J234" s="81"/>
      <c r="K234" s="81"/>
      <c r="L234" s="81"/>
      <c r="M234" s="81"/>
      <c r="N234" s="81"/>
      <c r="O234" s="81"/>
      <c r="P234" s="81"/>
      <c r="Q234" s="81"/>
    </row>
    <row r="235" spans="2:17" x14ac:dyDescent="0.2">
      <c r="B235" s="172"/>
      <c r="C235" s="172"/>
      <c r="D235" s="249"/>
      <c r="E235" s="172"/>
      <c r="F235" s="172"/>
      <c r="G235" s="249"/>
      <c r="H235" s="172"/>
      <c r="I235" s="81"/>
      <c r="J235" s="81"/>
      <c r="K235" s="81"/>
      <c r="L235" s="81"/>
      <c r="M235" s="81"/>
      <c r="N235" s="81"/>
      <c r="O235" s="81"/>
      <c r="P235" s="81"/>
      <c r="Q235" s="81"/>
    </row>
    <row r="236" spans="2:17" x14ac:dyDescent="0.2">
      <c r="B236" s="172"/>
      <c r="C236" s="172"/>
      <c r="D236" s="249"/>
      <c r="E236" s="172"/>
      <c r="F236" s="172"/>
      <c r="G236" s="249"/>
      <c r="H236" s="172"/>
      <c r="I236" s="81"/>
      <c r="J236" s="81"/>
      <c r="K236" s="81"/>
      <c r="L236" s="81"/>
      <c r="M236" s="81"/>
      <c r="N236" s="81"/>
      <c r="O236" s="81"/>
      <c r="P236" s="81"/>
      <c r="Q236" s="81"/>
    </row>
    <row r="237" spans="2:17" x14ac:dyDescent="0.2">
      <c r="B237" s="172"/>
      <c r="C237" s="172"/>
      <c r="D237" s="249"/>
      <c r="E237" s="172"/>
      <c r="F237" s="172"/>
      <c r="G237" s="249"/>
      <c r="H237" s="172"/>
      <c r="I237" s="81"/>
      <c r="J237" s="81"/>
      <c r="K237" s="81"/>
      <c r="L237" s="81"/>
      <c r="M237" s="81"/>
      <c r="N237" s="81"/>
      <c r="O237" s="81"/>
      <c r="P237" s="81"/>
      <c r="Q237" s="81"/>
    </row>
    <row r="238" spans="2:17" x14ac:dyDescent="0.2">
      <c r="B238" s="172"/>
      <c r="C238" s="172"/>
      <c r="D238" s="249"/>
      <c r="E238" s="172"/>
      <c r="F238" s="172"/>
      <c r="G238" s="249"/>
      <c r="H238" s="172"/>
      <c r="I238" s="81"/>
      <c r="J238" s="81"/>
      <c r="K238" s="81"/>
      <c r="L238" s="81"/>
      <c r="M238" s="81"/>
      <c r="N238" s="81"/>
      <c r="O238" s="81"/>
      <c r="P238" s="81"/>
      <c r="Q238" s="81"/>
    </row>
    <row r="239" spans="2:17" x14ac:dyDescent="0.2">
      <c r="B239" s="172"/>
      <c r="C239" s="172"/>
      <c r="D239" s="249"/>
      <c r="E239" s="172"/>
      <c r="F239" s="172"/>
      <c r="G239" s="249"/>
      <c r="H239" s="172"/>
      <c r="I239" s="81"/>
      <c r="J239" s="81"/>
      <c r="K239" s="81"/>
      <c r="L239" s="81"/>
      <c r="M239" s="81"/>
      <c r="N239" s="81"/>
      <c r="O239" s="81"/>
      <c r="P239" s="81"/>
      <c r="Q239" s="81"/>
    </row>
    <row r="240" spans="2:17" x14ac:dyDescent="0.2">
      <c r="B240" s="172"/>
      <c r="C240" s="172"/>
      <c r="D240" s="249"/>
      <c r="E240" s="172"/>
      <c r="F240" s="172"/>
      <c r="G240" s="249"/>
      <c r="H240" s="172"/>
      <c r="I240" s="81"/>
      <c r="J240" s="81"/>
      <c r="K240" s="81"/>
      <c r="L240" s="81"/>
      <c r="M240" s="81"/>
      <c r="N240" s="81"/>
      <c r="O240" s="81"/>
      <c r="P240" s="81"/>
      <c r="Q240" s="81"/>
    </row>
    <row r="241" spans="2:17" x14ac:dyDescent="0.2">
      <c r="B241" s="172"/>
      <c r="C241" s="172"/>
      <c r="D241" s="249"/>
      <c r="E241" s="172"/>
      <c r="F241" s="172"/>
      <c r="G241" s="249"/>
      <c r="H241" s="172"/>
      <c r="I241" s="81"/>
      <c r="J241" s="81"/>
      <c r="K241" s="81"/>
      <c r="L241" s="81"/>
      <c r="M241" s="81"/>
      <c r="N241" s="81"/>
      <c r="O241" s="81"/>
      <c r="P241" s="81"/>
      <c r="Q241" s="81"/>
    </row>
    <row r="242" spans="2:17" x14ac:dyDescent="0.2">
      <c r="B242" s="172"/>
      <c r="C242" s="172"/>
      <c r="D242" s="249"/>
      <c r="E242" s="172"/>
      <c r="F242" s="172"/>
      <c r="G242" s="249"/>
      <c r="H242" s="172"/>
      <c r="I242" s="81"/>
      <c r="J242" s="81"/>
      <c r="K242" s="81"/>
      <c r="L242" s="81"/>
      <c r="M242" s="81"/>
      <c r="N242" s="81"/>
      <c r="O242" s="81"/>
      <c r="P242" s="81"/>
      <c r="Q242" s="81"/>
    </row>
    <row r="243" spans="2:17" x14ac:dyDescent="0.2">
      <c r="B243" s="172"/>
      <c r="C243" s="172"/>
      <c r="D243" s="249"/>
      <c r="E243" s="172"/>
      <c r="F243" s="172"/>
      <c r="G243" s="249"/>
      <c r="H243" s="172"/>
      <c r="I243" s="81"/>
      <c r="J243" s="81"/>
      <c r="K243" s="81"/>
      <c r="L243" s="81"/>
      <c r="M243" s="81"/>
      <c r="N243" s="81"/>
      <c r="O243" s="81"/>
      <c r="P243" s="81"/>
      <c r="Q243" s="81"/>
    </row>
  </sheetData>
  <mergeCells count="5">
    <mergeCell ref="A2:H2"/>
    <mergeCell ref="B6:D6"/>
    <mergeCell ref="E6:G6"/>
    <mergeCell ref="B22:D22"/>
    <mergeCell ref="E22:G2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>
    <tabColor indexed="52"/>
    <outlinePr applyStyles="1" summaryBelow="0"/>
    <pageSetUpPr fitToPage="1"/>
  </sheetPr>
  <dimension ref="A2:S243"/>
  <sheetViews>
    <sheetView topLeftCell="B1" workbookViewId="0">
      <selection activeCell="N4" sqref="N4"/>
    </sheetView>
  </sheetViews>
  <sheetFormatPr defaultColWidth="16.28515625" defaultRowHeight="12.75" x14ac:dyDescent="0.2"/>
  <cols>
    <col min="1" max="1" width="65.28515625" style="92" bestFit="1" customWidth="1"/>
    <col min="2" max="2" width="14.42578125" style="208" bestFit="1" customWidth="1"/>
    <col min="3" max="4" width="12.85546875" style="42" bestFit="1" customWidth="1"/>
    <col min="5" max="5" width="14.85546875" style="208" bestFit="1" customWidth="1"/>
    <col min="6" max="6" width="16" style="208" bestFit="1" customWidth="1"/>
    <col min="7" max="7" width="10.7109375" style="8" bestFit="1" customWidth="1"/>
    <col min="8" max="8" width="14.42578125" style="208" bestFit="1" customWidth="1"/>
    <col min="9" max="10" width="12.85546875" style="42" bestFit="1" customWidth="1"/>
    <col min="11" max="12" width="16" style="208" bestFit="1" customWidth="1"/>
    <col min="13" max="13" width="10.7109375" style="8" bestFit="1" customWidth="1"/>
    <col min="14" max="14" width="16.140625" style="208" bestFit="1" customWidth="1"/>
    <col min="15" max="16384" width="16.28515625" style="92"/>
  </cols>
  <sheetData>
    <row r="2" spans="1:19" s="197" customFormat="1" ht="18.75" x14ac:dyDescent="0.3">
      <c r="A2" s="5" t="s">
        <v>35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84"/>
      <c r="P2" s="184"/>
      <c r="Q2" s="184"/>
      <c r="R2" s="184"/>
      <c r="S2" s="184"/>
    </row>
    <row r="3" spans="1:19" x14ac:dyDescent="0.2">
      <c r="A3" s="54"/>
    </row>
    <row r="4" spans="1:19" s="61" customFormat="1" x14ac:dyDescent="0.2">
      <c r="B4" s="150"/>
      <c r="C4" s="241"/>
      <c r="D4" s="241"/>
      <c r="E4" s="150"/>
      <c r="F4" s="150"/>
      <c r="G4" s="205"/>
      <c r="H4" s="150"/>
      <c r="I4" s="241"/>
      <c r="J4" s="241"/>
      <c r="K4" s="150"/>
      <c r="L4" s="150"/>
      <c r="M4" s="205"/>
      <c r="N4" s="61" t="str">
        <f>VALVAL</f>
        <v>млрд. одиниць</v>
      </c>
    </row>
    <row r="5" spans="1:19" s="252" customFormat="1" x14ac:dyDescent="0.2">
      <c r="A5" s="59"/>
      <c r="B5" s="271">
        <v>43465</v>
      </c>
      <c r="C5" s="272"/>
      <c r="D5" s="272"/>
      <c r="E5" s="272"/>
      <c r="F5" s="272"/>
      <c r="G5" s="273"/>
      <c r="H5" s="271">
        <v>43496</v>
      </c>
      <c r="I5" s="272"/>
      <c r="J5" s="272"/>
      <c r="K5" s="272"/>
      <c r="L5" s="272"/>
      <c r="M5" s="273"/>
      <c r="N5" s="68"/>
    </row>
    <row r="6" spans="1:19" s="146" customFormat="1" x14ac:dyDescent="0.2">
      <c r="A6" s="170"/>
      <c r="B6" s="97" t="s">
        <v>4</v>
      </c>
      <c r="C6" s="182" t="s">
        <v>164</v>
      </c>
      <c r="D6" s="182" t="s">
        <v>187</v>
      </c>
      <c r="E6" s="97" t="s">
        <v>153</v>
      </c>
      <c r="F6" s="97" t="s">
        <v>156</v>
      </c>
      <c r="G6" s="148" t="s">
        <v>173</v>
      </c>
      <c r="H6" s="97" t="s">
        <v>4</v>
      </c>
      <c r="I6" s="182" t="s">
        <v>164</v>
      </c>
      <c r="J6" s="182" t="s">
        <v>187</v>
      </c>
      <c r="K6" s="97" t="s">
        <v>153</v>
      </c>
      <c r="L6" s="97" t="s">
        <v>156</v>
      </c>
      <c r="M6" s="148" t="s">
        <v>173</v>
      </c>
      <c r="N6" s="97" t="s">
        <v>60</v>
      </c>
    </row>
    <row r="7" spans="1:19" s="104" customFormat="1" ht="15" x14ac:dyDescent="0.2">
      <c r="A7" s="83" t="s">
        <v>136</v>
      </c>
      <c r="B7" s="149"/>
      <c r="C7" s="13"/>
      <c r="D7" s="13"/>
      <c r="E7" s="149">
        <f t="shared" ref="E7:G7" si="0">SUM(E8:E23)</f>
        <v>78.315547975909993</v>
      </c>
      <c r="F7" s="149">
        <f t="shared" si="0"/>
        <v>2168.42156766371</v>
      </c>
      <c r="G7" s="223">
        <f t="shared" si="0"/>
        <v>1.0000010000000001</v>
      </c>
      <c r="H7" s="149"/>
      <c r="I7" s="13"/>
      <c r="J7" s="13"/>
      <c r="K7" s="149">
        <f t="shared" ref="K7:N7" si="1">SUM(K8:K23)</f>
        <v>78.251692946719999</v>
      </c>
      <c r="L7" s="149">
        <f t="shared" si="1"/>
        <v>2171.9168198795201</v>
      </c>
      <c r="M7" s="223">
        <f t="shared" si="1"/>
        <v>1.0000000000000002</v>
      </c>
      <c r="N7" s="149">
        <f t="shared" si="1"/>
        <v>-5.1499603193061461E-19</v>
      </c>
    </row>
    <row r="8" spans="1:19" s="109" customFormat="1" x14ac:dyDescent="0.2">
      <c r="A8" s="132" t="s">
        <v>106</v>
      </c>
      <c r="B8" s="245">
        <v>34.420927978359998</v>
      </c>
      <c r="C8" s="88">
        <v>1</v>
      </c>
      <c r="D8" s="88">
        <v>27.688264</v>
      </c>
      <c r="E8" s="245">
        <v>34.420927978359998</v>
      </c>
      <c r="F8" s="245">
        <v>953.05574098984005</v>
      </c>
      <c r="G8" s="44">
        <v>0.43951600000000002</v>
      </c>
      <c r="H8" s="245">
        <v>34.104526809539998</v>
      </c>
      <c r="I8" s="88">
        <v>1</v>
      </c>
      <c r="J8" s="88">
        <v>27.755524999999999</v>
      </c>
      <c r="K8" s="245">
        <v>34.104526809539998</v>
      </c>
      <c r="L8" s="245">
        <v>946.58904647554004</v>
      </c>
      <c r="M8" s="44">
        <v>0.43583100000000002</v>
      </c>
      <c r="N8" s="245">
        <v>-3.6849999999999999E-3</v>
      </c>
    </row>
    <row r="9" spans="1:19" x14ac:dyDescent="0.2">
      <c r="A9" s="220" t="s">
        <v>2</v>
      </c>
      <c r="B9" s="195">
        <v>6.3032656150999999</v>
      </c>
      <c r="C9" s="51">
        <v>1.1454</v>
      </c>
      <c r="D9" s="51">
        <v>31.714137999999998</v>
      </c>
      <c r="E9" s="195">
        <v>7.2197605298600003</v>
      </c>
      <c r="F9" s="195">
        <v>199.90263556795</v>
      </c>
      <c r="G9" s="255">
        <v>9.2188000000000006E-2</v>
      </c>
      <c r="H9" s="195">
        <v>6.2615462230299999</v>
      </c>
      <c r="I9" s="51">
        <v>1.1429</v>
      </c>
      <c r="J9" s="51">
        <v>31.721789999999999</v>
      </c>
      <c r="K9" s="195">
        <v>7.1563212859899998</v>
      </c>
      <c r="L9" s="195">
        <v>198.62745436225001</v>
      </c>
      <c r="M9" s="255">
        <v>9.1453000000000007E-2</v>
      </c>
      <c r="N9" s="195">
        <v>-7.3499999999999998E-4</v>
      </c>
      <c r="O9" s="81"/>
      <c r="P9" s="81"/>
      <c r="Q9" s="81"/>
    </row>
    <row r="10" spans="1:19" x14ac:dyDescent="0.2">
      <c r="A10" s="220" t="s">
        <v>146</v>
      </c>
      <c r="B10" s="195">
        <v>0.4</v>
      </c>
      <c r="C10" s="51">
        <v>0.73413700000000004</v>
      </c>
      <c r="D10" s="51">
        <v>20.326968999999998</v>
      </c>
      <c r="E10" s="195">
        <v>0.29365465454</v>
      </c>
      <c r="F10" s="195">
        <v>8.1307875999999997</v>
      </c>
      <c r="G10" s="255">
        <v>3.7499999999999999E-3</v>
      </c>
      <c r="H10" s="195">
        <v>0.4</v>
      </c>
      <c r="I10" s="51">
        <v>0.75633600000000001</v>
      </c>
      <c r="J10" s="51">
        <v>20.992515000000001</v>
      </c>
      <c r="K10" s="195">
        <v>0.30253457643999998</v>
      </c>
      <c r="L10" s="195">
        <v>8.3970059999999993</v>
      </c>
      <c r="M10" s="255">
        <v>3.8660000000000001E-3</v>
      </c>
      <c r="N10" s="195">
        <v>1.17E-4</v>
      </c>
      <c r="O10" s="81"/>
      <c r="P10" s="81"/>
      <c r="Q10" s="81"/>
    </row>
    <row r="11" spans="1:19" x14ac:dyDescent="0.2">
      <c r="A11" s="220" t="s">
        <v>14</v>
      </c>
      <c r="B11" s="195">
        <v>9.345204657</v>
      </c>
      <c r="C11" s="51">
        <v>1.390792</v>
      </c>
      <c r="D11" s="51">
        <v>38.508603999999998</v>
      </c>
      <c r="E11" s="195">
        <v>12.997231803169999</v>
      </c>
      <c r="F11" s="195">
        <v>359.87078543537001</v>
      </c>
      <c r="G11" s="255">
        <v>0.16596</v>
      </c>
      <c r="H11" s="195">
        <v>9.345204657</v>
      </c>
      <c r="I11" s="51">
        <v>1.400698</v>
      </c>
      <c r="J11" s="51">
        <v>38.877096000000002</v>
      </c>
      <c r="K11" s="195">
        <v>13.08980531227</v>
      </c>
      <c r="L11" s="195">
        <v>363.31441858983999</v>
      </c>
      <c r="M11" s="255">
        <v>0.16727800000000001</v>
      </c>
      <c r="N11" s="195">
        <v>1.3179999999999999E-3</v>
      </c>
      <c r="O11" s="81"/>
      <c r="P11" s="81"/>
      <c r="Q11" s="81"/>
    </row>
    <row r="12" spans="1:19" x14ac:dyDescent="0.2">
      <c r="A12" s="220" t="s">
        <v>15</v>
      </c>
      <c r="B12" s="195">
        <v>631.75402693511001</v>
      </c>
      <c r="C12" s="51">
        <v>3.6116000000000002E-2</v>
      </c>
      <c r="D12" s="51">
        <v>1</v>
      </c>
      <c r="E12" s="195">
        <v>22.816671602589999</v>
      </c>
      <c r="F12" s="195">
        <v>631.75402693511001</v>
      </c>
      <c r="G12" s="255">
        <v>0.29134300000000002</v>
      </c>
      <c r="H12" s="195">
        <v>639.11170568595003</v>
      </c>
      <c r="I12" s="51">
        <v>3.6028999999999999E-2</v>
      </c>
      <c r="J12" s="51">
        <v>1</v>
      </c>
      <c r="K12" s="195">
        <v>23.026467908010002</v>
      </c>
      <c r="L12" s="195">
        <v>639.11170568595003</v>
      </c>
      <c r="M12" s="255">
        <v>0.29426200000000002</v>
      </c>
      <c r="N12" s="195">
        <v>2.9190000000000002E-3</v>
      </c>
      <c r="O12" s="81"/>
      <c r="P12" s="81"/>
      <c r="Q12" s="81"/>
    </row>
    <row r="13" spans="1:19" x14ac:dyDescent="0.2">
      <c r="A13" s="220" t="s">
        <v>91</v>
      </c>
      <c r="B13" s="195">
        <v>62.604238033999998</v>
      </c>
      <c r="C13" s="51">
        <v>9.0620000000000006E-3</v>
      </c>
      <c r="D13" s="51">
        <v>0.25090299999999999</v>
      </c>
      <c r="E13" s="195">
        <v>0.56730140739000001</v>
      </c>
      <c r="F13" s="195">
        <v>15.70759113544</v>
      </c>
      <c r="G13" s="255">
        <v>7.2439999999999996E-3</v>
      </c>
      <c r="H13" s="195">
        <v>62.604248876</v>
      </c>
      <c r="I13" s="51">
        <v>9.1369999999999993E-3</v>
      </c>
      <c r="J13" s="51">
        <v>0.253612</v>
      </c>
      <c r="K13" s="195">
        <v>0.57203705446999997</v>
      </c>
      <c r="L13" s="195">
        <v>15.87718876594</v>
      </c>
      <c r="M13" s="255">
        <v>7.3099999999999997E-3</v>
      </c>
      <c r="N13" s="195">
        <v>6.6000000000000005E-5</v>
      </c>
      <c r="O13" s="81"/>
      <c r="P13" s="81"/>
      <c r="Q13" s="81"/>
    </row>
    <row r="14" spans="1:19" x14ac:dyDescent="0.2">
      <c r="B14" s="172"/>
      <c r="C14" s="31"/>
      <c r="D14" s="31"/>
      <c r="E14" s="172"/>
      <c r="F14" s="172"/>
      <c r="G14" s="249"/>
      <c r="H14" s="172"/>
      <c r="I14" s="31"/>
      <c r="J14" s="31"/>
      <c r="K14" s="172"/>
      <c r="L14" s="172"/>
      <c r="M14" s="249"/>
      <c r="N14" s="172"/>
      <c r="O14" s="81"/>
      <c r="P14" s="81"/>
      <c r="Q14" s="81"/>
    </row>
    <row r="15" spans="1:19" x14ac:dyDescent="0.2">
      <c r="B15" s="172"/>
      <c r="C15" s="31"/>
      <c r="D15" s="31"/>
      <c r="E15" s="172"/>
      <c r="F15" s="172"/>
      <c r="G15" s="249"/>
      <c r="H15" s="172"/>
      <c r="I15" s="31"/>
      <c r="J15" s="31"/>
      <c r="K15" s="172"/>
      <c r="L15" s="172"/>
      <c r="M15" s="249"/>
      <c r="N15" s="172"/>
      <c r="O15" s="81"/>
      <c r="P15" s="81"/>
      <c r="Q15" s="81"/>
    </row>
    <row r="16" spans="1:19" x14ac:dyDescent="0.2">
      <c r="B16" s="172"/>
      <c r="C16" s="31"/>
      <c r="D16" s="31"/>
      <c r="E16" s="172"/>
      <c r="F16" s="172"/>
      <c r="G16" s="249"/>
      <c r="H16" s="172"/>
      <c r="I16" s="31"/>
      <c r="J16" s="31"/>
      <c r="K16" s="172"/>
      <c r="L16" s="172"/>
      <c r="M16" s="249"/>
      <c r="N16" s="172"/>
      <c r="O16" s="81"/>
      <c r="P16" s="81"/>
      <c r="Q16" s="81"/>
    </row>
    <row r="17" spans="2:17" x14ac:dyDescent="0.2">
      <c r="B17" s="172"/>
      <c r="C17" s="31"/>
      <c r="D17" s="31"/>
      <c r="E17" s="172"/>
      <c r="F17" s="172"/>
      <c r="G17" s="249"/>
      <c r="H17" s="172"/>
      <c r="I17" s="31"/>
      <c r="J17" s="31"/>
      <c r="K17" s="172"/>
      <c r="L17" s="172"/>
      <c r="M17" s="249"/>
      <c r="N17" s="172"/>
      <c r="O17" s="81"/>
      <c r="P17" s="81"/>
      <c r="Q17" s="81"/>
    </row>
    <row r="18" spans="2:17" x14ac:dyDescent="0.2">
      <c r="B18" s="172"/>
      <c r="C18" s="31"/>
      <c r="D18" s="31"/>
      <c r="E18" s="172"/>
      <c r="F18" s="172"/>
      <c r="G18" s="249"/>
      <c r="H18" s="172"/>
      <c r="I18" s="31"/>
      <c r="J18" s="31"/>
      <c r="K18" s="172"/>
      <c r="L18" s="172"/>
      <c r="M18" s="249"/>
      <c r="N18" s="172"/>
      <c r="O18" s="81"/>
      <c r="P18" s="81"/>
      <c r="Q18" s="81"/>
    </row>
    <row r="19" spans="2:17" x14ac:dyDescent="0.2">
      <c r="B19" s="172"/>
      <c r="C19" s="31"/>
      <c r="D19" s="31"/>
      <c r="E19" s="172"/>
      <c r="F19" s="172"/>
      <c r="G19" s="249"/>
      <c r="H19" s="172"/>
      <c r="I19" s="31"/>
      <c r="J19" s="31"/>
      <c r="K19" s="172"/>
      <c r="L19" s="172"/>
      <c r="M19" s="249"/>
      <c r="N19" s="172"/>
      <c r="O19" s="81"/>
      <c r="P19" s="81"/>
      <c r="Q19" s="81"/>
    </row>
    <row r="20" spans="2:17" x14ac:dyDescent="0.2">
      <c r="B20" s="172"/>
      <c r="C20" s="31"/>
      <c r="D20" s="31"/>
      <c r="E20" s="172"/>
      <c r="F20" s="172"/>
      <c r="G20" s="249"/>
      <c r="H20" s="172"/>
      <c r="I20" s="31"/>
      <c r="J20" s="31"/>
      <c r="K20" s="172"/>
      <c r="L20" s="172"/>
      <c r="M20" s="249"/>
      <c r="N20" s="172"/>
      <c r="O20" s="81"/>
      <c r="P20" s="81"/>
      <c r="Q20" s="81"/>
    </row>
    <row r="21" spans="2:17" x14ac:dyDescent="0.2">
      <c r="B21" s="172"/>
      <c r="C21" s="31"/>
      <c r="D21" s="31"/>
      <c r="E21" s="172"/>
      <c r="F21" s="172"/>
      <c r="G21" s="249"/>
      <c r="H21" s="172"/>
      <c r="I21" s="31"/>
      <c r="J21" s="31"/>
      <c r="K21" s="172"/>
      <c r="L21" s="172"/>
      <c r="M21" s="249"/>
      <c r="N21" s="172"/>
      <c r="O21" s="81"/>
      <c r="P21" s="81"/>
      <c r="Q21" s="81"/>
    </row>
    <row r="22" spans="2:17" x14ac:dyDescent="0.2">
      <c r="B22" s="172"/>
      <c r="C22" s="31"/>
      <c r="D22" s="31"/>
      <c r="E22" s="172"/>
      <c r="F22" s="172"/>
      <c r="G22" s="249"/>
      <c r="H22" s="172"/>
      <c r="I22" s="31"/>
      <c r="J22" s="31"/>
      <c r="K22" s="172"/>
      <c r="L22" s="172"/>
      <c r="M22" s="249"/>
      <c r="N22" s="172"/>
      <c r="O22" s="81"/>
      <c r="P22" s="81"/>
      <c r="Q22" s="81"/>
    </row>
    <row r="23" spans="2:17" x14ac:dyDescent="0.2">
      <c r="B23" s="172"/>
      <c r="C23" s="31"/>
      <c r="D23" s="31"/>
      <c r="E23" s="172"/>
      <c r="F23" s="172"/>
      <c r="G23" s="249"/>
      <c r="H23" s="172"/>
      <c r="I23" s="31"/>
      <c r="J23" s="31"/>
      <c r="K23" s="172"/>
      <c r="L23" s="172"/>
      <c r="M23" s="249"/>
      <c r="N23" s="172"/>
      <c r="O23" s="81"/>
      <c r="P23" s="81"/>
      <c r="Q23" s="81"/>
    </row>
    <row r="24" spans="2:17" x14ac:dyDescent="0.2">
      <c r="B24" s="172"/>
      <c r="C24" s="31"/>
      <c r="D24" s="31"/>
      <c r="E24" s="172"/>
      <c r="F24" s="172"/>
      <c r="G24" s="249"/>
      <c r="H24" s="172"/>
      <c r="I24" s="31"/>
      <c r="J24" s="31"/>
      <c r="K24" s="172"/>
      <c r="L24" s="172"/>
      <c r="M24" s="249"/>
      <c r="N24" s="172"/>
      <c r="O24" s="81"/>
      <c r="P24" s="81"/>
      <c r="Q24" s="81"/>
    </row>
    <row r="25" spans="2:17" x14ac:dyDescent="0.2">
      <c r="B25" s="172"/>
      <c r="C25" s="31"/>
      <c r="D25" s="31"/>
      <c r="E25" s="172"/>
      <c r="F25" s="172"/>
      <c r="G25" s="249"/>
      <c r="H25" s="172"/>
      <c r="I25" s="31"/>
      <c r="J25" s="31"/>
      <c r="K25" s="172"/>
      <c r="L25" s="172"/>
      <c r="M25" s="249"/>
      <c r="N25" s="172"/>
      <c r="O25" s="81"/>
      <c r="P25" s="81"/>
      <c r="Q25" s="81"/>
    </row>
    <row r="26" spans="2:17" x14ac:dyDescent="0.2">
      <c r="B26" s="172"/>
      <c r="C26" s="31"/>
      <c r="D26" s="31"/>
      <c r="E26" s="172"/>
      <c r="F26" s="172"/>
      <c r="G26" s="249"/>
      <c r="H26" s="172"/>
      <c r="I26" s="31"/>
      <c r="J26" s="31"/>
      <c r="K26" s="172"/>
      <c r="L26" s="172"/>
      <c r="M26" s="249"/>
      <c r="N26" s="172"/>
      <c r="O26" s="81"/>
      <c r="P26" s="81"/>
      <c r="Q26" s="81"/>
    </row>
    <row r="27" spans="2:17" x14ac:dyDescent="0.2">
      <c r="B27" s="172"/>
      <c r="C27" s="31"/>
      <c r="D27" s="31"/>
      <c r="E27" s="172"/>
      <c r="F27" s="172"/>
      <c r="G27" s="249"/>
      <c r="H27" s="172"/>
      <c r="I27" s="31"/>
      <c r="J27" s="31"/>
      <c r="K27" s="172"/>
      <c r="L27" s="172"/>
      <c r="M27" s="249"/>
      <c r="N27" s="172"/>
      <c r="O27" s="81"/>
      <c r="P27" s="81"/>
      <c r="Q27" s="81"/>
    </row>
    <row r="28" spans="2:17" x14ac:dyDescent="0.2">
      <c r="B28" s="172"/>
      <c r="C28" s="31"/>
      <c r="D28" s="31"/>
      <c r="E28" s="172"/>
      <c r="F28" s="172"/>
      <c r="G28" s="249"/>
      <c r="H28" s="172"/>
      <c r="I28" s="31"/>
      <c r="J28" s="31"/>
      <c r="K28" s="172"/>
      <c r="L28" s="172"/>
      <c r="M28" s="249"/>
      <c r="N28" s="172"/>
      <c r="O28" s="81"/>
      <c r="P28" s="81"/>
      <c r="Q28" s="81"/>
    </row>
    <row r="29" spans="2:17" x14ac:dyDescent="0.2">
      <c r="B29" s="172"/>
      <c r="C29" s="31"/>
      <c r="D29" s="31"/>
      <c r="E29" s="172"/>
      <c r="F29" s="172"/>
      <c r="G29" s="249"/>
      <c r="H29" s="172"/>
      <c r="I29" s="31"/>
      <c r="J29" s="31"/>
      <c r="K29" s="172"/>
      <c r="L29" s="172"/>
      <c r="M29" s="249"/>
      <c r="N29" s="172"/>
      <c r="O29" s="81"/>
      <c r="P29" s="81"/>
      <c r="Q29" s="81"/>
    </row>
    <row r="30" spans="2:17" x14ac:dyDescent="0.2">
      <c r="B30" s="172"/>
      <c r="C30" s="31"/>
      <c r="D30" s="31"/>
      <c r="E30" s="172"/>
      <c r="F30" s="172"/>
      <c r="G30" s="249"/>
      <c r="H30" s="172"/>
      <c r="I30" s="31"/>
      <c r="J30" s="31"/>
      <c r="K30" s="172"/>
      <c r="L30" s="172"/>
      <c r="M30" s="249"/>
      <c r="N30" s="172"/>
      <c r="O30" s="81"/>
      <c r="P30" s="81"/>
      <c r="Q30" s="81"/>
    </row>
    <row r="31" spans="2:17" x14ac:dyDescent="0.2">
      <c r="B31" s="172"/>
      <c r="C31" s="31"/>
      <c r="D31" s="31"/>
      <c r="E31" s="172"/>
      <c r="F31" s="172"/>
      <c r="G31" s="249"/>
      <c r="H31" s="172"/>
      <c r="I31" s="31"/>
      <c r="J31" s="31"/>
      <c r="K31" s="172"/>
      <c r="L31" s="172"/>
      <c r="M31" s="249"/>
      <c r="N31" s="172"/>
      <c r="O31" s="81"/>
      <c r="P31" s="81"/>
      <c r="Q31" s="81"/>
    </row>
    <row r="32" spans="2:17" x14ac:dyDescent="0.2">
      <c r="B32" s="172"/>
      <c r="C32" s="31"/>
      <c r="D32" s="31"/>
      <c r="E32" s="172"/>
      <c r="F32" s="172"/>
      <c r="G32" s="249"/>
      <c r="H32" s="172"/>
      <c r="I32" s="31"/>
      <c r="J32" s="31"/>
      <c r="K32" s="172"/>
      <c r="L32" s="172"/>
      <c r="M32" s="249"/>
      <c r="N32" s="172"/>
      <c r="O32" s="81"/>
      <c r="P32" s="81"/>
      <c r="Q32" s="81"/>
    </row>
    <row r="33" spans="2:17" x14ac:dyDescent="0.2">
      <c r="B33" s="172"/>
      <c r="C33" s="31"/>
      <c r="D33" s="31"/>
      <c r="E33" s="172"/>
      <c r="F33" s="172"/>
      <c r="G33" s="249"/>
      <c r="H33" s="172"/>
      <c r="I33" s="31"/>
      <c r="J33" s="31"/>
      <c r="K33" s="172"/>
      <c r="L33" s="172"/>
      <c r="M33" s="249"/>
      <c r="N33" s="172"/>
      <c r="O33" s="81"/>
      <c r="P33" s="81"/>
      <c r="Q33" s="81"/>
    </row>
    <row r="34" spans="2:17" x14ac:dyDescent="0.2">
      <c r="B34" s="172"/>
      <c r="C34" s="31"/>
      <c r="D34" s="31"/>
      <c r="E34" s="172"/>
      <c r="F34" s="172"/>
      <c r="G34" s="249"/>
      <c r="H34" s="172"/>
      <c r="I34" s="31"/>
      <c r="J34" s="31"/>
      <c r="K34" s="172"/>
      <c r="L34" s="172"/>
      <c r="M34" s="249"/>
      <c r="N34" s="172"/>
      <c r="O34" s="81"/>
      <c r="P34" s="81"/>
      <c r="Q34" s="81"/>
    </row>
    <row r="35" spans="2:17" x14ac:dyDescent="0.2">
      <c r="B35" s="172"/>
      <c r="C35" s="31"/>
      <c r="D35" s="31"/>
      <c r="E35" s="172"/>
      <c r="F35" s="172"/>
      <c r="G35" s="249"/>
      <c r="H35" s="172"/>
      <c r="I35" s="31"/>
      <c r="J35" s="31"/>
      <c r="K35" s="172"/>
      <c r="L35" s="172"/>
      <c r="M35" s="249"/>
      <c r="N35" s="172"/>
      <c r="O35" s="81"/>
      <c r="P35" s="81"/>
      <c r="Q35" s="81"/>
    </row>
    <row r="36" spans="2:17" x14ac:dyDescent="0.2">
      <c r="B36" s="172"/>
      <c r="C36" s="31"/>
      <c r="D36" s="31"/>
      <c r="E36" s="172"/>
      <c r="F36" s="172"/>
      <c r="G36" s="249"/>
      <c r="H36" s="172"/>
      <c r="I36" s="31"/>
      <c r="J36" s="31"/>
      <c r="K36" s="172"/>
      <c r="L36" s="172"/>
      <c r="M36" s="249"/>
      <c r="N36" s="172"/>
      <c r="O36" s="81"/>
      <c r="P36" s="81"/>
      <c r="Q36" s="81"/>
    </row>
    <row r="37" spans="2:17" x14ac:dyDescent="0.2">
      <c r="B37" s="172"/>
      <c r="C37" s="31"/>
      <c r="D37" s="31"/>
      <c r="E37" s="172"/>
      <c r="F37" s="172"/>
      <c r="G37" s="249"/>
      <c r="H37" s="172"/>
      <c r="I37" s="31"/>
      <c r="J37" s="31"/>
      <c r="K37" s="172"/>
      <c r="L37" s="172"/>
      <c r="M37" s="249"/>
      <c r="N37" s="172"/>
      <c r="O37" s="81"/>
      <c r="P37" s="81"/>
      <c r="Q37" s="81"/>
    </row>
    <row r="38" spans="2:17" x14ac:dyDescent="0.2">
      <c r="B38" s="172"/>
      <c r="C38" s="31"/>
      <c r="D38" s="31"/>
      <c r="E38" s="172"/>
      <c r="F38" s="172"/>
      <c r="G38" s="249"/>
      <c r="H38" s="172"/>
      <c r="I38" s="31"/>
      <c r="J38" s="31"/>
      <c r="K38" s="172"/>
      <c r="L38" s="172"/>
      <c r="M38" s="249"/>
      <c r="N38" s="172"/>
      <c r="O38" s="81"/>
      <c r="P38" s="81"/>
      <c r="Q38" s="81"/>
    </row>
    <row r="39" spans="2:17" x14ac:dyDescent="0.2">
      <c r="B39" s="172"/>
      <c r="C39" s="31"/>
      <c r="D39" s="31"/>
      <c r="E39" s="172"/>
      <c r="F39" s="172"/>
      <c r="G39" s="249"/>
      <c r="H39" s="172"/>
      <c r="I39" s="31"/>
      <c r="J39" s="31"/>
      <c r="K39" s="172"/>
      <c r="L39" s="172"/>
      <c r="M39" s="249"/>
      <c r="N39" s="172"/>
      <c r="O39" s="81"/>
      <c r="P39" s="81"/>
      <c r="Q39" s="81"/>
    </row>
    <row r="40" spans="2:17" x14ac:dyDescent="0.2">
      <c r="B40" s="172"/>
      <c r="C40" s="31"/>
      <c r="D40" s="31"/>
      <c r="E40" s="172"/>
      <c r="F40" s="172"/>
      <c r="G40" s="249"/>
      <c r="H40" s="172"/>
      <c r="I40" s="31"/>
      <c r="J40" s="31"/>
      <c r="K40" s="172"/>
      <c r="L40" s="172"/>
      <c r="M40" s="249"/>
      <c r="N40" s="172"/>
      <c r="O40" s="81"/>
      <c r="P40" s="81"/>
      <c r="Q40" s="81"/>
    </row>
    <row r="41" spans="2:17" x14ac:dyDescent="0.2">
      <c r="B41" s="172"/>
      <c r="C41" s="31"/>
      <c r="D41" s="31"/>
      <c r="E41" s="172"/>
      <c r="F41" s="172"/>
      <c r="G41" s="249"/>
      <c r="H41" s="172"/>
      <c r="I41" s="31"/>
      <c r="J41" s="31"/>
      <c r="K41" s="172"/>
      <c r="L41" s="172"/>
      <c r="M41" s="249"/>
      <c r="N41" s="172"/>
      <c r="O41" s="81"/>
      <c r="P41" s="81"/>
      <c r="Q41" s="81"/>
    </row>
    <row r="42" spans="2:17" x14ac:dyDescent="0.2">
      <c r="B42" s="172"/>
      <c r="C42" s="31"/>
      <c r="D42" s="31"/>
      <c r="E42" s="172"/>
      <c r="F42" s="172"/>
      <c r="G42" s="249"/>
      <c r="H42" s="172"/>
      <c r="I42" s="31"/>
      <c r="J42" s="31"/>
      <c r="K42" s="172"/>
      <c r="L42" s="172"/>
      <c r="M42" s="249"/>
      <c r="N42" s="172"/>
      <c r="O42" s="81"/>
      <c r="P42" s="81"/>
      <c r="Q42" s="81"/>
    </row>
    <row r="43" spans="2:17" x14ac:dyDescent="0.2">
      <c r="B43" s="172"/>
      <c r="C43" s="31"/>
      <c r="D43" s="31"/>
      <c r="E43" s="172"/>
      <c r="F43" s="172"/>
      <c r="G43" s="249"/>
      <c r="H43" s="172"/>
      <c r="I43" s="31"/>
      <c r="J43" s="31"/>
      <c r="K43" s="172"/>
      <c r="L43" s="172"/>
      <c r="M43" s="249"/>
      <c r="N43" s="172"/>
      <c r="O43" s="81"/>
      <c r="P43" s="81"/>
      <c r="Q43" s="81"/>
    </row>
    <row r="44" spans="2:17" x14ac:dyDescent="0.2">
      <c r="B44" s="172"/>
      <c r="C44" s="31"/>
      <c r="D44" s="31"/>
      <c r="E44" s="172"/>
      <c r="F44" s="172"/>
      <c r="G44" s="249"/>
      <c r="H44" s="172"/>
      <c r="I44" s="31"/>
      <c r="J44" s="31"/>
      <c r="K44" s="172"/>
      <c r="L44" s="172"/>
      <c r="M44" s="249"/>
      <c r="N44" s="172"/>
      <c r="O44" s="81"/>
      <c r="P44" s="81"/>
      <c r="Q44" s="81"/>
    </row>
    <row r="45" spans="2:17" x14ac:dyDescent="0.2">
      <c r="B45" s="172"/>
      <c r="C45" s="31"/>
      <c r="D45" s="31"/>
      <c r="E45" s="172"/>
      <c r="F45" s="172"/>
      <c r="G45" s="249"/>
      <c r="H45" s="172"/>
      <c r="I45" s="31"/>
      <c r="J45" s="31"/>
      <c r="K45" s="172"/>
      <c r="L45" s="172"/>
      <c r="M45" s="249"/>
      <c r="N45" s="172"/>
      <c r="O45" s="81"/>
      <c r="P45" s="81"/>
      <c r="Q45" s="81"/>
    </row>
    <row r="46" spans="2:17" x14ac:dyDescent="0.2">
      <c r="B46" s="172"/>
      <c r="C46" s="31"/>
      <c r="D46" s="31"/>
      <c r="E46" s="172"/>
      <c r="F46" s="172"/>
      <c r="G46" s="249"/>
      <c r="H46" s="172"/>
      <c r="I46" s="31"/>
      <c r="J46" s="31"/>
      <c r="K46" s="172"/>
      <c r="L46" s="172"/>
      <c r="M46" s="249"/>
      <c r="N46" s="172"/>
      <c r="O46" s="81"/>
      <c r="P46" s="81"/>
      <c r="Q46" s="81"/>
    </row>
    <row r="47" spans="2:17" x14ac:dyDescent="0.2">
      <c r="B47" s="172"/>
      <c r="C47" s="31"/>
      <c r="D47" s="31"/>
      <c r="E47" s="172"/>
      <c r="F47" s="172"/>
      <c r="G47" s="249"/>
      <c r="H47" s="172"/>
      <c r="I47" s="31"/>
      <c r="J47" s="31"/>
      <c r="K47" s="172"/>
      <c r="L47" s="172"/>
      <c r="M47" s="249"/>
      <c r="N47" s="172"/>
      <c r="O47" s="81"/>
      <c r="P47" s="81"/>
      <c r="Q47" s="81"/>
    </row>
    <row r="48" spans="2:17" x14ac:dyDescent="0.2">
      <c r="B48" s="172"/>
      <c r="C48" s="31"/>
      <c r="D48" s="31"/>
      <c r="E48" s="172"/>
      <c r="F48" s="172"/>
      <c r="G48" s="249"/>
      <c r="H48" s="172"/>
      <c r="I48" s="31"/>
      <c r="J48" s="31"/>
      <c r="K48" s="172"/>
      <c r="L48" s="172"/>
      <c r="M48" s="249"/>
      <c r="N48" s="172"/>
      <c r="O48" s="81"/>
      <c r="P48" s="81"/>
      <c r="Q48" s="81"/>
    </row>
    <row r="49" spans="2:17" x14ac:dyDescent="0.2">
      <c r="B49" s="172"/>
      <c r="C49" s="31"/>
      <c r="D49" s="31"/>
      <c r="E49" s="172"/>
      <c r="F49" s="172"/>
      <c r="G49" s="249"/>
      <c r="H49" s="172"/>
      <c r="I49" s="31"/>
      <c r="J49" s="31"/>
      <c r="K49" s="172"/>
      <c r="L49" s="172"/>
      <c r="M49" s="249"/>
      <c r="N49" s="172"/>
      <c r="O49" s="81"/>
      <c r="P49" s="81"/>
      <c r="Q49" s="81"/>
    </row>
    <row r="50" spans="2:17" x14ac:dyDescent="0.2">
      <c r="B50" s="172"/>
      <c r="C50" s="31"/>
      <c r="D50" s="31"/>
      <c r="E50" s="172"/>
      <c r="F50" s="172"/>
      <c r="G50" s="249"/>
      <c r="H50" s="172"/>
      <c r="I50" s="31"/>
      <c r="J50" s="31"/>
      <c r="K50" s="172"/>
      <c r="L50" s="172"/>
      <c r="M50" s="249"/>
      <c r="N50" s="172"/>
      <c r="O50" s="81"/>
      <c r="P50" s="81"/>
      <c r="Q50" s="81"/>
    </row>
    <row r="51" spans="2:17" x14ac:dyDescent="0.2">
      <c r="B51" s="172"/>
      <c r="C51" s="31"/>
      <c r="D51" s="31"/>
      <c r="E51" s="172"/>
      <c r="F51" s="172"/>
      <c r="G51" s="249"/>
      <c r="H51" s="172"/>
      <c r="I51" s="31"/>
      <c r="J51" s="31"/>
      <c r="K51" s="172"/>
      <c r="L51" s="172"/>
      <c r="M51" s="249"/>
      <c r="N51" s="172"/>
      <c r="O51" s="81"/>
      <c r="P51" s="81"/>
      <c r="Q51" s="81"/>
    </row>
    <row r="52" spans="2:17" x14ac:dyDescent="0.2">
      <c r="B52" s="172"/>
      <c r="C52" s="31"/>
      <c r="D52" s="31"/>
      <c r="E52" s="172"/>
      <c r="F52" s="172"/>
      <c r="G52" s="249"/>
      <c r="H52" s="172"/>
      <c r="I52" s="31"/>
      <c r="J52" s="31"/>
      <c r="K52" s="172"/>
      <c r="L52" s="172"/>
      <c r="M52" s="249"/>
      <c r="N52" s="172"/>
      <c r="O52" s="81"/>
      <c r="P52" s="81"/>
      <c r="Q52" s="81"/>
    </row>
    <row r="53" spans="2:17" x14ac:dyDescent="0.2">
      <c r="B53" s="172"/>
      <c r="C53" s="31"/>
      <c r="D53" s="31"/>
      <c r="E53" s="172"/>
      <c r="F53" s="172"/>
      <c r="G53" s="249"/>
      <c r="H53" s="172"/>
      <c r="I53" s="31"/>
      <c r="J53" s="31"/>
      <c r="K53" s="172"/>
      <c r="L53" s="172"/>
      <c r="M53" s="249"/>
      <c r="N53" s="172"/>
      <c r="O53" s="81"/>
      <c r="P53" s="81"/>
      <c r="Q53" s="81"/>
    </row>
    <row r="54" spans="2:17" x14ac:dyDescent="0.2">
      <c r="B54" s="172"/>
      <c r="C54" s="31"/>
      <c r="D54" s="31"/>
      <c r="E54" s="172"/>
      <c r="F54" s="172"/>
      <c r="G54" s="249"/>
      <c r="H54" s="172"/>
      <c r="I54" s="31"/>
      <c r="J54" s="31"/>
      <c r="K54" s="172"/>
      <c r="L54" s="172"/>
      <c r="M54" s="249"/>
      <c r="N54" s="172"/>
      <c r="O54" s="81"/>
      <c r="P54" s="81"/>
      <c r="Q54" s="81"/>
    </row>
    <row r="55" spans="2:17" x14ac:dyDescent="0.2">
      <c r="B55" s="172"/>
      <c r="C55" s="31"/>
      <c r="D55" s="31"/>
      <c r="E55" s="172"/>
      <c r="F55" s="172"/>
      <c r="G55" s="249"/>
      <c r="H55" s="172"/>
      <c r="I55" s="31"/>
      <c r="J55" s="31"/>
      <c r="K55" s="172"/>
      <c r="L55" s="172"/>
      <c r="M55" s="249"/>
      <c r="N55" s="172"/>
      <c r="O55" s="81"/>
      <c r="P55" s="81"/>
      <c r="Q55" s="81"/>
    </row>
    <row r="56" spans="2:17" x14ac:dyDescent="0.2">
      <c r="B56" s="172"/>
      <c r="C56" s="31"/>
      <c r="D56" s="31"/>
      <c r="E56" s="172"/>
      <c r="F56" s="172"/>
      <c r="G56" s="249"/>
      <c r="H56" s="172"/>
      <c r="I56" s="31"/>
      <c r="J56" s="31"/>
      <c r="K56" s="172"/>
      <c r="L56" s="172"/>
      <c r="M56" s="249"/>
      <c r="N56" s="172"/>
      <c r="O56" s="81"/>
      <c r="P56" s="81"/>
      <c r="Q56" s="81"/>
    </row>
    <row r="57" spans="2:17" x14ac:dyDescent="0.2">
      <c r="B57" s="172"/>
      <c r="C57" s="31"/>
      <c r="D57" s="31"/>
      <c r="E57" s="172"/>
      <c r="F57" s="172"/>
      <c r="G57" s="249"/>
      <c r="H57" s="172"/>
      <c r="I57" s="31"/>
      <c r="J57" s="31"/>
      <c r="K57" s="172"/>
      <c r="L57" s="172"/>
      <c r="M57" s="249"/>
      <c r="N57" s="172"/>
      <c r="O57" s="81"/>
      <c r="P57" s="81"/>
      <c r="Q57" s="81"/>
    </row>
    <row r="58" spans="2:17" x14ac:dyDescent="0.2">
      <c r="B58" s="172"/>
      <c r="C58" s="31"/>
      <c r="D58" s="31"/>
      <c r="E58" s="172"/>
      <c r="F58" s="172"/>
      <c r="G58" s="249"/>
      <c r="H58" s="172"/>
      <c r="I58" s="31"/>
      <c r="J58" s="31"/>
      <c r="K58" s="172"/>
      <c r="L58" s="172"/>
      <c r="M58" s="249"/>
      <c r="N58" s="172"/>
      <c r="O58" s="81"/>
      <c r="P58" s="81"/>
      <c r="Q58" s="81"/>
    </row>
    <row r="59" spans="2:17" x14ac:dyDescent="0.2">
      <c r="B59" s="172"/>
      <c r="C59" s="31"/>
      <c r="D59" s="31"/>
      <c r="E59" s="172"/>
      <c r="F59" s="172"/>
      <c r="G59" s="249"/>
      <c r="H59" s="172"/>
      <c r="I59" s="31"/>
      <c r="J59" s="31"/>
      <c r="K59" s="172"/>
      <c r="L59" s="172"/>
      <c r="M59" s="249"/>
      <c r="N59" s="172"/>
      <c r="O59" s="81"/>
      <c r="P59" s="81"/>
      <c r="Q59" s="81"/>
    </row>
    <row r="60" spans="2:17" x14ac:dyDescent="0.2">
      <c r="B60" s="172"/>
      <c r="C60" s="31"/>
      <c r="D60" s="31"/>
      <c r="E60" s="172"/>
      <c r="F60" s="172"/>
      <c r="G60" s="249"/>
      <c r="H60" s="172"/>
      <c r="I60" s="31"/>
      <c r="J60" s="31"/>
      <c r="K60" s="172"/>
      <c r="L60" s="172"/>
      <c r="M60" s="249"/>
      <c r="N60" s="172"/>
      <c r="O60" s="81"/>
      <c r="P60" s="81"/>
      <c r="Q60" s="81"/>
    </row>
    <row r="61" spans="2:17" x14ac:dyDescent="0.2">
      <c r="B61" s="172"/>
      <c r="C61" s="31"/>
      <c r="D61" s="31"/>
      <c r="E61" s="172"/>
      <c r="F61" s="172"/>
      <c r="G61" s="249"/>
      <c r="H61" s="172"/>
      <c r="I61" s="31"/>
      <c r="J61" s="31"/>
      <c r="K61" s="172"/>
      <c r="L61" s="172"/>
      <c r="M61" s="249"/>
      <c r="N61" s="172"/>
      <c r="O61" s="81"/>
      <c r="P61" s="81"/>
      <c r="Q61" s="81"/>
    </row>
    <row r="62" spans="2:17" x14ac:dyDescent="0.2">
      <c r="B62" s="172"/>
      <c r="C62" s="31"/>
      <c r="D62" s="31"/>
      <c r="E62" s="172"/>
      <c r="F62" s="172"/>
      <c r="G62" s="249"/>
      <c r="H62" s="172"/>
      <c r="I62" s="31"/>
      <c r="J62" s="31"/>
      <c r="K62" s="172"/>
      <c r="L62" s="172"/>
      <c r="M62" s="249"/>
      <c r="N62" s="172"/>
      <c r="O62" s="81"/>
      <c r="P62" s="81"/>
      <c r="Q62" s="81"/>
    </row>
    <row r="63" spans="2:17" x14ac:dyDescent="0.2">
      <c r="B63" s="172"/>
      <c r="C63" s="31"/>
      <c r="D63" s="31"/>
      <c r="E63" s="172"/>
      <c r="F63" s="172"/>
      <c r="G63" s="249"/>
      <c r="H63" s="172"/>
      <c r="I63" s="31"/>
      <c r="J63" s="31"/>
      <c r="K63" s="172"/>
      <c r="L63" s="172"/>
      <c r="M63" s="249"/>
      <c r="N63" s="172"/>
      <c r="O63" s="81"/>
      <c r="P63" s="81"/>
      <c r="Q63" s="81"/>
    </row>
    <row r="64" spans="2:17" x14ac:dyDescent="0.2">
      <c r="B64" s="172"/>
      <c r="C64" s="31"/>
      <c r="D64" s="31"/>
      <c r="E64" s="172"/>
      <c r="F64" s="172"/>
      <c r="G64" s="249"/>
      <c r="H64" s="172"/>
      <c r="I64" s="31"/>
      <c r="J64" s="31"/>
      <c r="K64" s="172"/>
      <c r="L64" s="172"/>
      <c r="M64" s="249"/>
      <c r="N64" s="172"/>
      <c r="O64" s="81"/>
      <c r="P64" s="81"/>
      <c r="Q64" s="81"/>
    </row>
    <row r="65" spans="2:17" x14ac:dyDescent="0.2">
      <c r="B65" s="172"/>
      <c r="C65" s="31"/>
      <c r="D65" s="31"/>
      <c r="E65" s="172"/>
      <c r="F65" s="172"/>
      <c r="G65" s="249"/>
      <c r="H65" s="172"/>
      <c r="I65" s="31"/>
      <c r="J65" s="31"/>
      <c r="K65" s="172"/>
      <c r="L65" s="172"/>
      <c r="M65" s="249"/>
      <c r="N65" s="172"/>
      <c r="O65" s="81"/>
      <c r="P65" s="81"/>
      <c r="Q65" s="81"/>
    </row>
    <row r="66" spans="2:17" x14ac:dyDescent="0.2">
      <c r="B66" s="172"/>
      <c r="C66" s="31"/>
      <c r="D66" s="31"/>
      <c r="E66" s="172"/>
      <c r="F66" s="172"/>
      <c r="G66" s="249"/>
      <c r="H66" s="172"/>
      <c r="I66" s="31"/>
      <c r="J66" s="31"/>
      <c r="K66" s="172"/>
      <c r="L66" s="172"/>
      <c r="M66" s="249"/>
      <c r="N66" s="172"/>
      <c r="O66" s="81"/>
      <c r="P66" s="81"/>
      <c r="Q66" s="81"/>
    </row>
    <row r="67" spans="2:17" x14ac:dyDescent="0.2">
      <c r="B67" s="172"/>
      <c r="C67" s="31"/>
      <c r="D67" s="31"/>
      <c r="E67" s="172"/>
      <c r="F67" s="172"/>
      <c r="G67" s="249"/>
      <c r="H67" s="172"/>
      <c r="I67" s="31"/>
      <c r="J67" s="31"/>
      <c r="K67" s="172"/>
      <c r="L67" s="172"/>
      <c r="M67" s="249"/>
      <c r="N67" s="172"/>
      <c r="O67" s="81"/>
      <c r="P67" s="81"/>
      <c r="Q67" s="81"/>
    </row>
    <row r="68" spans="2:17" x14ac:dyDescent="0.2">
      <c r="B68" s="172"/>
      <c r="C68" s="31"/>
      <c r="D68" s="31"/>
      <c r="E68" s="172"/>
      <c r="F68" s="172"/>
      <c r="G68" s="249"/>
      <c r="H68" s="172"/>
      <c r="I68" s="31"/>
      <c r="J68" s="31"/>
      <c r="K68" s="172"/>
      <c r="L68" s="172"/>
      <c r="M68" s="249"/>
      <c r="N68" s="172"/>
      <c r="O68" s="81"/>
      <c r="P68" s="81"/>
      <c r="Q68" s="81"/>
    </row>
    <row r="69" spans="2:17" x14ac:dyDescent="0.2">
      <c r="B69" s="172"/>
      <c r="C69" s="31"/>
      <c r="D69" s="31"/>
      <c r="E69" s="172"/>
      <c r="F69" s="172"/>
      <c r="G69" s="249"/>
      <c r="H69" s="172"/>
      <c r="I69" s="31"/>
      <c r="J69" s="31"/>
      <c r="K69" s="172"/>
      <c r="L69" s="172"/>
      <c r="M69" s="249"/>
      <c r="N69" s="172"/>
      <c r="O69" s="81"/>
      <c r="P69" s="81"/>
      <c r="Q69" s="81"/>
    </row>
    <row r="70" spans="2:17" x14ac:dyDescent="0.2">
      <c r="B70" s="172"/>
      <c r="C70" s="31"/>
      <c r="D70" s="31"/>
      <c r="E70" s="172"/>
      <c r="F70" s="172"/>
      <c r="G70" s="249"/>
      <c r="H70" s="172"/>
      <c r="I70" s="31"/>
      <c r="J70" s="31"/>
      <c r="K70" s="172"/>
      <c r="L70" s="172"/>
      <c r="M70" s="249"/>
      <c r="N70" s="172"/>
      <c r="O70" s="81"/>
      <c r="P70" s="81"/>
      <c r="Q70" s="81"/>
    </row>
    <row r="71" spans="2:17" x14ac:dyDescent="0.2">
      <c r="B71" s="172"/>
      <c r="C71" s="31"/>
      <c r="D71" s="31"/>
      <c r="E71" s="172"/>
      <c r="F71" s="172"/>
      <c r="G71" s="249"/>
      <c r="H71" s="172"/>
      <c r="I71" s="31"/>
      <c r="J71" s="31"/>
      <c r="K71" s="172"/>
      <c r="L71" s="172"/>
      <c r="M71" s="249"/>
      <c r="N71" s="172"/>
      <c r="O71" s="81"/>
      <c r="P71" s="81"/>
      <c r="Q71" s="81"/>
    </row>
    <row r="72" spans="2:17" x14ac:dyDescent="0.2">
      <c r="B72" s="172"/>
      <c r="C72" s="31"/>
      <c r="D72" s="31"/>
      <c r="E72" s="172"/>
      <c r="F72" s="172"/>
      <c r="G72" s="249"/>
      <c r="H72" s="172"/>
      <c r="I72" s="31"/>
      <c r="J72" s="31"/>
      <c r="K72" s="172"/>
      <c r="L72" s="172"/>
      <c r="M72" s="249"/>
      <c r="N72" s="172"/>
      <c r="O72" s="81"/>
      <c r="P72" s="81"/>
      <c r="Q72" s="81"/>
    </row>
    <row r="73" spans="2:17" x14ac:dyDescent="0.2">
      <c r="B73" s="172"/>
      <c r="C73" s="31"/>
      <c r="D73" s="31"/>
      <c r="E73" s="172"/>
      <c r="F73" s="172"/>
      <c r="G73" s="249"/>
      <c r="H73" s="172"/>
      <c r="I73" s="31"/>
      <c r="J73" s="31"/>
      <c r="K73" s="172"/>
      <c r="L73" s="172"/>
      <c r="M73" s="249"/>
      <c r="N73" s="172"/>
      <c r="O73" s="81"/>
      <c r="P73" s="81"/>
      <c r="Q73" s="81"/>
    </row>
    <row r="74" spans="2:17" x14ac:dyDescent="0.2">
      <c r="B74" s="172"/>
      <c r="C74" s="31"/>
      <c r="D74" s="31"/>
      <c r="E74" s="172"/>
      <c r="F74" s="172"/>
      <c r="G74" s="249"/>
      <c r="H74" s="172"/>
      <c r="I74" s="31"/>
      <c r="J74" s="31"/>
      <c r="K74" s="172"/>
      <c r="L74" s="172"/>
      <c r="M74" s="249"/>
      <c r="N74" s="172"/>
      <c r="O74" s="81"/>
      <c r="P74" s="81"/>
      <c r="Q74" s="81"/>
    </row>
    <row r="75" spans="2:17" x14ac:dyDescent="0.2">
      <c r="B75" s="172"/>
      <c r="C75" s="31"/>
      <c r="D75" s="31"/>
      <c r="E75" s="172"/>
      <c r="F75" s="172"/>
      <c r="G75" s="249"/>
      <c r="H75" s="172"/>
      <c r="I75" s="31"/>
      <c r="J75" s="31"/>
      <c r="K75" s="172"/>
      <c r="L75" s="172"/>
      <c r="M75" s="249"/>
      <c r="N75" s="172"/>
      <c r="O75" s="81"/>
      <c r="P75" s="81"/>
      <c r="Q75" s="81"/>
    </row>
    <row r="76" spans="2:17" x14ac:dyDescent="0.2">
      <c r="B76" s="172"/>
      <c r="C76" s="31"/>
      <c r="D76" s="31"/>
      <c r="E76" s="172"/>
      <c r="F76" s="172"/>
      <c r="G76" s="249"/>
      <c r="H76" s="172"/>
      <c r="I76" s="31"/>
      <c r="J76" s="31"/>
      <c r="K76" s="172"/>
      <c r="L76" s="172"/>
      <c r="M76" s="249"/>
      <c r="N76" s="172"/>
      <c r="O76" s="81"/>
      <c r="P76" s="81"/>
      <c r="Q76" s="81"/>
    </row>
    <row r="77" spans="2:17" x14ac:dyDescent="0.2">
      <c r="B77" s="172"/>
      <c r="C77" s="31"/>
      <c r="D77" s="31"/>
      <c r="E77" s="172"/>
      <c r="F77" s="172"/>
      <c r="G77" s="249"/>
      <c r="H77" s="172"/>
      <c r="I77" s="31"/>
      <c r="J77" s="31"/>
      <c r="K77" s="172"/>
      <c r="L77" s="172"/>
      <c r="M77" s="249"/>
      <c r="N77" s="172"/>
      <c r="O77" s="81"/>
      <c r="P77" s="81"/>
      <c r="Q77" s="81"/>
    </row>
    <row r="78" spans="2:17" x14ac:dyDescent="0.2">
      <c r="B78" s="172"/>
      <c r="C78" s="31"/>
      <c r="D78" s="31"/>
      <c r="E78" s="172"/>
      <c r="F78" s="172"/>
      <c r="G78" s="249"/>
      <c r="H78" s="172"/>
      <c r="I78" s="31"/>
      <c r="J78" s="31"/>
      <c r="K78" s="172"/>
      <c r="L78" s="172"/>
      <c r="M78" s="249"/>
      <c r="N78" s="172"/>
      <c r="O78" s="81"/>
      <c r="P78" s="81"/>
      <c r="Q78" s="81"/>
    </row>
    <row r="79" spans="2:17" x14ac:dyDescent="0.2">
      <c r="B79" s="172"/>
      <c r="C79" s="31"/>
      <c r="D79" s="31"/>
      <c r="E79" s="172"/>
      <c r="F79" s="172"/>
      <c r="G79" s="249"/>
      <c r="H79" s="172"/>
      <c r="I79" s="31"/>
      <c r="J79" s="31"/>
      <c r="K79" s="172"/>
      <c r="L79" s="172"/>
      <c r="M79" s="249"/>
      <c r="N79" s="172"/>
      <c r="O79" s="81"/>
      <c r="P79" s="81"/>
      <c r="Q79" s="81"/>
    </row>
    <row r="80" spans="2:17" x14ac:dyDescent="0.2">
      <c r="B80" s="172"/>
      <c r="C80" s="31"/>
      <c r="D80" s="31"/>
      <c r="E80" s="172"/>
      <c r="F80" s="172"/>
      <c r="G80" s="249"/>
      <c r="H80" s="172"/>
      <c r="I80" s="31"/>
      <c r="J80" s="31"/>
      <c r="K80" s="172"/>
      <c r="L80" s="172"/>
      <c r="M80" s="249"/>
      <c r="N80" s="172"/>
      <c r="O80" s="81"/>
      <c r="P80" s="81"/>
      <c r="Q80" s="81"/>
    </row>
    <row r="81" spans="2:17" x14ac:dyDescent="0.2">
      <c r="B81" s="172"/>
      <c r="C81" s="31"/>
      <c r="D81" s="31"/>
      <c r="E81" s="172"/>
      <c r="F81" s="172"/>
      <c r="G81" s="249"/>
      <c r="H81" s="172"/>
      <c r="I81" s="31"/>
      <c r="J81" s="31"/>
      <c r="K81" s="172"/>
      <c r="L81" s="172"/>
      <c r="M81" s="249"/>
      <c r="N81" s="172"/>
      <c r="O81" s="81"/>
      <c r="P81" s="81"/>
      <c r="Q81" s="81"/>
    </row>
    <row r="82" spans="2:17" x14ac:dyDescent="0.2">
      <c r="B82" s="172"/>
      <c r="C82" s="31"/>
      <c r="D82" s="31"/>
      <c r="E82" s="172"/>
      <c r="F82" s="172"/>
      <c r="G82" s="249"/>
      <c r="H82" s="172"/>
      <c r="I82" s="31"/>
      <c r="J82" s="31"/>
      <c r="K82" s="172"/>
      <c r="L82" s="172"/>
      <c r="M82" s="249"/>
      <c r="N82" s="172"/>
      <c r="O82" s="81"/>
      <c r="P82" s="81"/>
      <c r="Q82" s="81"/>
    </row>
    <row r="83" spans="2:17" x14ac:dyDescent="0.2">
      <c r="B83" s="172"/>
      <c r="C83" s="31"/>
      <c r="D83" s="31"/>
      <c r="E83" s="172"/>
      <c r="F83" s="172"/>
      <c r="G83" s="249"/>
      <c r="H83" s="172"/>
      <c r="I83" s="31"/>
      <c r="J83" s="31"/>
      <c r="K83" s="172"/>
      <c r="L83" s="172"/>
      <c r="M83" s="249"/>
      <c r="N83" s="172"/>
      <c r="O83" s="81"/>
      <c r="P83" s="81"/>
      <c r="Q83" s="81"/>
    </row>
    <row r="84" spans="2:17" x14ac:dyDescent="0.2">
      <c r="B84" s="172"/>
      <c r="C84" s="31"/>
      <c r="D84" s="31"/>
      <c r="E84" s="172"/>
      <c r="F84" s="172"/>
      <c r="G84" s="249"/>
      <c r="H84" s="172"/>
      <c r="I84" s="31"/>
      <c r="J84" s="31"/>
      <c r="K84" s="172"/>
      <c r="L84" s="172"/>
      <c r="M84" s="249"/>
      <c r="N84" s="172"/>
      <c r="O84" s="81"/>
      <c r="P84" s="81"/>
      <c r="Q84" s="81"/>
    </row>
    <row r="85" spans="2:17" x14ac:dyDescent="0.2">
      <c r="B85" s="172"/>
      <c r="C85" s="31"/>
      <c r="D85" s="31"/>
      <c r="E85" s="172"/>
      <c r="F85" s="172"/>
      <c r="G85" s="249"/>
      <c r="H85" s="172"/>
      <c r="I85" s="31"/>
      <c r="J85" s="31"/>
      <c r="K85" s="172"/>
      <c r="L85" s="172"/>
      <c r="M85" s="249"/>
      <c r="N85" s="172"/>
      <c r="O85" s="81"/>
      <c r="P85" s="81"/>
      <c r="Q85" s="81"/>
    </row>
    <row r="86" spans="2:17" x14ac:dyDescent="0.2">
      <c r="B86" s="172"/>
      <c r="C86" s="31"/>
      <c r="D86" s="31"/>
      <c r="E86" s="172"/>
      <c r="F86" s="172"/>
      <c r="G86" s="249"/>
      <c r="H86" s="172"/>
      <c r="I86" s="31"/>
      <c r="J86" s="31"/>
      <c r="K86" s="172"/>
      <c r="L86" s="172"/>
      <c r="M86" s="249"/>
      <c r="N86" s="172"/>
      <c r="O86" s="81"/>
      <c r="P86" s="81"/>
      <c r="Q86" s="81"/>
    </row>
    <row r="87" spans="2:17" x14ac:dyDescent="0.2">
      <c r="B87" s="172"/>
      <c r="C87" s="31"/>
      <c r="D87" s="31"/>
      <c r="E87" s="172"/>
      <c r="F87" s="172"/>
      <c r="G87" s="249"/>
      <c r="H87" s="172"/>
      <c r="I87" s="31"/>
      <c r="J87" s="31"/>
      <c r="K87" s="172"/>
      <c r="L87" s="172"/>
      <c r="M87" s="249"/>
      <c r="N87" s="172"/>
      <c r="O87" s="81"/>
      <c r="P87" s="81"/>
      <c r="Q87" s="81"/>
    </row>
    <row r="88" spans="2:17" x14ac:dyDescent="0.2">
      <c r="B88" s="172"/>
      <c r="C88" s="31"/>
      <c r="D88" s="31"/>
      <c r="E88" s="172"/>
      <c r="F88" s="172"/>
      <c r="G88" s="249"/>
      <c r="H88" s="172"/>
      <c r="I88" s="31"/>
      <c r="J88" s="31"/>
      <c r="K88" s="172"/>
      <c r="L88" s="172"/>
      <c r="M88" s="249"/>
      <c r="N88" s="172"/>
      <c r="O88" s="81"/>
      <c r="P88" s="81"/>
      <c r="Q88" s="81"/>
    </row>
    <row r="89" spans="2:17" x14ac:dyDescent="0.2">
      <c r="B89" s="172"/>
      <c r="C89" s="31"/>
      <c r="D89" s="31"/>
      <c r="E89" s="172"/>
      <c r="F89" s="172"/>
      <c r="G89" s="249"/>
      <c r="H89" s="172"/>
      <c r="I89" s="31"/>
      <c r="J89" s="31"/>
      <c r="K89" s="172"/>
      <c r="L89" s="172"/>
      <c r="M89" s="249"/>
      <c r="N89" s="172"/>
      <c r="O89" s="81"/>
      <c r="P89" s="81"/>
      <c r="Q89" s="81"/>
    </row>
    <row r="90" spans="2:17" x14ac:dyDescent="0.2">
      <c r="B90" s="172"/>
      <c r="C90" s="31"/>
      <c r="D90" s="31"/>
      <c r="E90" s="172"/>
      <c r="F90" s="172"/>
      <c r="G90" s="249"/>
      <c r="H90" s="172"/>
      <c r="I90" s="31"/>
      <c r="J90" s="31"/>
      <c r="K90" s="172"/>
      <c r="L90" s="172"/>
      <c r="M90" s="249"/>
      <c r="N90" s="172"/>
      <c r="O90" s="81"/>
      <c r="P90" s="81"/>
      <c r="Q90" s="81"/>
    </row>
    <row r="91" spans="2:17" x14ac:dyDescent="0.2">
      <c r="B91" s="172"/>
      <c r="C91" s="31"/>
      <c r="D91" s="31"/>
      <c r="E91" s="172"/>
      <c r="F91" s="172"/>
      <c r="G91" s="249"/>
      <c r="H91" s="172"/>
      <c r="I91" s="31"/>
      <c r="J91" s="31"/>
      <c r="K91" s="172"/>
      <c r="L91" s="172"/>
      <c r="M91" s="249"/>
      <c r="N91" s="172"/>
      <c r="O91" s="81"/>
      <c r="P91" s="81"/>
      <c r="Q91" s="81"/>
    </row>
    <row r="92" spans="2:17" x14ac:dyDescent="0.2">
      <c r="B92" s="172"/>
      <c r="C92" s="31"/>
      <c r="D92" s="31"/>
      <c r="E92" s="172"/>
      <c r="F92" s="172"/>
      <c r="G92" s="249"/>
      <c r="H92" s="172"/>
      <c r="I92" s="31"/>
      <c r="J92" s="31"/>
      <c r="K92" s="172"/>
      <c r="L92" s="172"/>
      <c r="M92" s="249"/>
      <c r="N92" s="172"/>
      <c r="O92" s="81"/>
      <c r="P92" s="81"/>
      <c r="Q92" s="81"/>
    </row>
    <row r="93" spans="2:17" x14ac:dyDescent="0.2">
      <c r="B93" s="172"/>
      <c r="C93" s="31"/>
      <c r="D93" s="31"/>
      <c r="E93" s="172"/>
      <c r="F93" s="172"/>
      <c r="G93" s="249"/>
      <c r="H93" s="172"/>
      <c r="I93" s="31"/>
      <c r="J93" s="31"/>
      <c r="K93" s="172"/>
      <c r="L93" s="172"/>
      <c r="M93" s="249"/>
      <c r="N93" s="172"/>
      <c r="O93" s="81"/>
      <c r="P93" s="81"/>
      <c r="Q93" s="81"/>
    </row>
    <row r="94" spans="2:17" x14ac:dyDescent="0.2">
      <c r="B94" s="172"/>
      <c r="C94" s="31"/>
      <c r="D94" s="31"/>
      <c r="E94" s="172"/>
      <c r="F94" s="172"/>
      <c r="G94" s="249"/>
      <c r="H94" s="172"/>
      <c r="I94" s="31"/>
      <c r="J94" s="31"/>
      <c r="K94" s="172"/>
      <c r="L94" s="172"/>
      <c r="M94" s="249"/>
      <c r="N94" s="172"/>
      <c r="O94" s="81"/>
      <c r="P94" s="81"/>
      <c r="Q94" s="81"/>
    </row>
    <row r="95" spans="2:17" x14ac:dyDescent="0.2">
      <c r="B95" s="172"/>
      <c r="C95" s="31"/>
      <c r="D95" s="31"/>
      <c r="E95" s="172"/>
      <c r="F95" s="172"/>
      <c r="G95" s="249"/>
      <c r="H95" s="172"/>
      <c r="I95" s="31"/>
      <c r="J95" s="31"/>
      <c r="K95" s="172"/>
      <c r="L95" s="172"/>
      <c r="M95" s="249"/>
      <c r="N95" s="172"/>
      <c r="O95" s="81"/>
      <c r="P95" s="81"/>
      <c r="Q95" s="81"/>
    </row>
    <row r="96" spans="2:17" x14ac:dyDescent="0.2">
      <c r="B96" s="172"/>
      <c r="C96" s="31"/>
      <c r="D96" s="31"/>
      <c r="E96" s="172"/>
      <c r="F96" s="172"/>
      <c r="G96" s="249"/>
      <c r="H96" s="172"/>
      <c r="I96" s="31"/>
      <c r="J96" s="31"/>
      <c r="K96" s="172"/>
      <c r="L96" s="172"/>
      <c r="M96" s="249"/>
      <c r="N96" s="172"/>
      <c r="O96" s="81"/>
      <c r="P96" s="81"/>
      <c r="Q96" s="81"/>
    </row>
    <row r="97" spans="2:17" x14ac:dyDescent="0.2">
      <c r="B97" s="172"/>
      <c r="C97" s="31"/>
      <c r="D97" s="31"/>
      <c r="E97" s="172"/>
      <c r="F97" s="172"/>
      <c r="G97" s="249"/>
      <c r="H97" s="172"/>
      <c r="I97" s="31"/>
      <c r="J97" s="31"/>
      <c r="K97" s="172"/>
      <c r="L97" s="172"/>
      <c r="M97" s="249"/>
      <c r="N97" s="172"/>
      <c r="O97" s="81"/>
      <c r="P97" s="81"/>
      <c r="Q97" s="81"/>
    </row>
    <row r="98" spans="2:17" x14ac:dyDescent="0.2">
      <c r="B98" s="172"/>
      <c r="C98" s="31"/>
      <c r="D98" s="31"/>
      <c r="E98" s="172"/>
      <c r="F98" s="172"/>
      <c r="G98" s="249"/>
      <c r="H98" s="172"/>
      <c r="I98" s="31"/>
      <c r="J98" s="31"/>
      <c r="K98" s="172"/>
      <c r="L98" s="172"/>
      <c r="M98" s="249"/>
      <c r="N98" s="172"/>
      <c r="O98" s="81"/>
      <c r="P98" s="81"/>
      <c r="Q98" s="81"/>
    </row>
    <row r="99" spans="2:17" x14ac:dyDescent="0.2">
      <c r="B99" s="172"/>
      <c r="C99" s="31"/>
      <c r="D99" s="31"/>
      <c r="E99" s="172"/>
      <c r="F99" s="172"/>
      <c r="G99" s="249"/>
      <c r="H99" s="172"/>
      <c r="I99" s="31"/>
      <c r="J99" s="31"/>
      <c r="K99" s="172"/>
      <c r="L99" s="172"/>
      <c r="M99" s="249"/>
      <c r="N99" s="172"/>
      <c r="O99" s="81"/>
      <c r="P99" s="81"/>
      <c r="Q99" s="81"/>
    </row>
    <row r="100" spans="2:17" x14ac:dyDescent="0.2">
      <c r="B100" s="172"/>
      <c r="C100" s="31"/>
      <c r="D100" s="31"/>
      <c r="E100" s="172"/>
      <c r="F100" s="172"/>
      <c r="G100" s="249"/>
      <c r="H100" s="172"/>
      <c r="I100" s="31"/>
      <c r="J100" s="31"/>
      <c r="K100" s="172"/>
      <c r="L100" s="172"/>
      <c r="M100" s="249"/>
      <c r="N100" s="172"/>
      <c r="O100" s="81"/>
      <c r="P100" s="81"/>
      <c r="Q100" s="81"/>
    </row>
    <row r="101" spans="2:17" x14ac:dyDescent="0.2">
      <c r="B101" s="172"/>
      <c r="C101" s="31"/>
      <c r="D101" s="31"/>
      <c r="E101" s="172"/>
      <c r="F101" s="172"/>
      <c r="G101" s="249"/>
      <c r="H101" s="172"/>
      <c r="I101" s="31"/>
      <c r="J101" s="31"/>
      <c r="K101" s="172"/>
      <c r="L101" s="172"/>
      <c r="M101" s="249"/>
      <c r="N101" s="172"/>
      <c r="O101" s="81"/>
      <c r="P101" s="81"/>
      <c r="Q101" s="81"/>
    </row>
    <row r="102" spans="2:17" x14ac:dyDescent="0.2">
      <c r="B102" s="172"/>
      <c r="C102" s="31"/>
      <c r="D102" s="31"/>
      <c r="E102" s="172"/>
      <c r="F102" s="172"/>
      <c r="G102" s="249"/>
      <c r="H102" s="172"/>
      <c r="I102" s="31"/>
      <c r="J102" s="31"/>
      <c r="K102" s="172"/>
      <c r="L102" s="172"/>
      <c r="M102" s="249"/>
      <c r="N102" s="172"/>
      <c r="O102" s="81"/>
      <c r="P102" s="81"/>
      <c r="Q102" s="81"/>
    </row>
    <row r="103" spans="2:17" x14ac:dyDescent="0.2">
      <c r="B103" s="172"/>
      <c r="C103" s="31"/>
      <c r="D103" s="31"/>
      <c r="E103" s="172"/>
      <c r="F103" s="172"/>
      <c r="G103" s="249"/>
      <c r="H103" s="172"/>
      <c r="I103" s="31"/>
      <c r="J103" s="31"/>
      <c r="K103" s="172"/>
      <c r="L103" s="172"/>
      <c r="M103" s="249"/>
      <c r="N103" s="172"/>
      <c r="O103" s="81"/>
      <c r="P103" s="81"/>
      <c r="Q103" s="81"/>
    </row>
    <row r="104" spans="2:17" x14ac:dyDescent="0.2">
      <c r="B104" s="172"/>
      <c r="C104" s="31"/>
      <c r="D104" s="31"/>
      <c r="E104" s="172"/>
      <c r="F104" s="172"/>
      <c r="G104" s="249"/>
      <c r="H104" s="172"/>
      <c r="I104" s="31"/>
      <c r="J104" s="31"/>
      <c r="K104" s="172"/>
      <c r="L104" s="172"/>
      <c r="M104" s="249"/>
      <c r="N104" s="172"/>
      <c r="O104" s="81"/>
      <c r="P104" s="81"/>
      <c r="Q104" s="81"/>
    </row>
    <row r="105" spans="2:17" x14ac:dyDescent="0.2">
      <c r="B105" s="172"/>
      <c r="C105" s="31"/>
      <c r="D105" s="31"/>
      <c r="E105" s="172"/>
      <c r="F105" s="172"/>
      <c r="G105" s="249"/>
      <c r="H105" s="172"/>
      <c r="I105" s="31"/>
      <c r="J105" s="31"/>
      <c r="K105" s="172"/>
      <c r="L105" s="172"/>
      <c r="M105" s="249"/>
      <c r="N105" s="172"/>
      <c r="O105" s="81"/>
      <c r="P105" s="81"/>
      <c r="Q105" s="81"/>
    </row>
    <row r="106" spans="2:17" x14ac:dyDescent="0.2">
      <c r="B106" s="172"/>
      <c r="C106" s="31"/>
      <c r="D106" s="31"/>
      <c r="E106" s="172"/>
      <c r="F106" s="172"/>
      <c r="G106" s="249"/>
      <c r="H106" s="172"/>
      <c r="I106" s="31"/>
      <c r="J106" s="31"/>
      <c r="K106" s="172"/>
      <c r="L106" s="172"/>
      <c r="M106" s="249"/>
      <c r="N106" s="172"/>
      <c r="O106" s="81"/>
      <c r="P106" s="81"/>
      <c r="Q106" s="81"/>
    </row>
    <row r="107" spans="2:17" x14ac:dyDescent="0.2">
      <c r="B107" s="172"/>
      <c r="C107" s="31"/>
      <c r="D107" s="31"/>
      <c r="E107" s="172"/>
      <c r="F107" s="172"/>
      <c r="G107" s="249"/>
      <c r="H107" s="172"/>
      <c r="I107" s="31"/>
      <c r="J107" s="31"/>
      <c r="K107" s="172"/>
      <c r="L107" s="172"/>
      <c r="M107" s="249"/>
      <c r="N107" s="172"/>
      <c r="O107" s="81"/>
      <c r="P107" s="81"/>
      <c r="Q107" s="81"/>
    </row>
    <row r="108" spans="2:17" x14ac:dyDescent="0.2">
      <c r="B108" s="172"/>
      <c r="C108" s="31"/>
      <c r="D108" s="31"/>
      <c r="E108" s="172"/>
      <c r="F108" s="172"/>
      <c r="G108" s="249"/>
      <c r="H108" s="172"/>
      <c r="I108" s="31"/>
      <c r="J108" s="31"/>
      <c r="K108" s="172"/>
      <c r="L108" s="172"/>
      <c r="M108" s="249"/>
      <c r="N108" s="172"/>
      <c r="O108" s="81"/>
      <c r="P108" s="81"/>
      <c r="Q108" s="81"/>
    </row>
    <row r="109" spans="2:17" x14ac:dyDescent="0.2">
      <c r="B109" s="172"/>
      <c r="C109" s="31"/>
      <c r="D109" s="31"/>
      <c r="E109" s="172"/>
      <c r="F109" s="172"/>
      <c r="G109" s="249"/>
      <c r="H109" s="172"/>
      <c r="I109" s="31"/>
      <c r="J109" s="31"/>
      <c r="K109" s="172"/>
      <c r="L109" s="172"/>
      <c r="M109" s="249"/>
      <c r="N109" s="172"/>
      <c r="O109" s="81"/>
      <c r="P109" s="81"/>
      <c r="Q109" s="81"/>
    </row>
    <row r="110" spans="2:17" x14ac:dyDescent="0.2">
      <c r="B110" s="172"/>
      <c r="C110" s="31"/>
      <c r="D110" s="31"/>
      <c r="E110" s="172"/>
      <c r="F110" s="172"/>
      <c r="G110" s="249"/>
      <c r="H110" s="172"/>
      <c r="I110" s="31"/>
      <c r="J110" s="31"/>
      <c r="K110" s="172"/>
      <c r="L110" s="172"/>
      <c r="M110" s="249"/>
      <c r="N110" s="172"/>
      <c r="O110" s="81"/>
      <c r="P110" s="81"/>
      <c r="Q110" s="81"/>
    </row>
    <row r="111" spans="2:17" x14ac:dyDescent="0.2">
      <c r="B111" s="172"/>
      <c r="C111" s="31"/>
      <c r="D111" s="31"/>
      <c r="E111" s="172"/>
      <c r="F111" s="172"/>
      <c r="G111" s="249"/>
      <c r="H111" s="172"/>
      <c r="I111" s="31"/>
      <c r="J111" s="31"/>
      <c r="K111" s="172"/>
      <c r="L111" s="172"/>
      <c r="M111" s="249"/>
      <c r="N111" s="172"/>
      <c r="O111" s="81"/>
      <c r="P111" s="81"/>
      <c r="Q111" s="81"/>
    </row>
    <row r="112" spans="2:17" x14ac:dyDescent="0.2">
      <c r="B112" s="172"/>
      <c r="C112" s="31"/>
      <c r="D112" s="31"/>
      <c r="E112" s="172"/>
      <c r="F112" s="172"/>
      <c r="G112" s="249"/>
      <c r="H112" s="172"/>
      <c r="I112" s="31"/>
      <c r="J112" s="31"/>
      <c r="K112" s="172"/>
      <c r="L112" s="172"/>
      <c r="M112" s="249"/>
      <c r="N112" s="172"/>
      <c r="O112" s="81"/>
      <c r="P112" s="81"/>
      <c r="Q112" s="81"/>
    </row>
    <row r="113" spans="2:17" x14ac:dyDescent="0.2">
      <c r="B113" s="172"/>
      <c r="C113" s="31"/>
      <c r="D113" s="31"/>
      <c r="E113" s="172"/>
      <c r="F113" s="172"/>
      <c r="G113" s="249"/>
      <c r="H113" s="172"/>
      <c r="I113" s="31"/>
      <c r="J113" s="31"/>
      <c r="K113" s="172"/>
      <c r="L113" s="172"/>
      <c r="M113" s="249"/>
      <c r="N113" s="172"/>
      <c r="O113" s="81"/>
      <c r="P113" s="81"/>
      <c r="Q113" s="81"/>
    </row>
    <row r="114" spans="2:17" x14ac:dyDescent="0.2">
      <c r="B114" s="172"/>
      <c r="C114" s="31"/>
      <c r="D114" s="31"/>
      <c r="E114" s="172"/>
      <c r="F114" s="172"/>
      <c r="G114" s="249"/>
      <c r="H114" s="172"/>
      <c r="I114" s="31"/>
      <c r="J114" s="31"/>
      <c r="K114" s="172"/>
      <c r="L114" s="172"/>
      <c r="M114" s="249"/>
      <c r="N114" s="172"/>
      <c r="O114" s="81"/>
      <c r="P114" s="81"/>
      <c r="Q114" s="81"/>
    </row>
    <row r="115" spans="2:17" x14ac:dyDescent="0.2">
      <c r="B115" s="172"/>
      <c r="C115" s="31"/>
      <c r="D115" s="31"/>
      <c r="E115" s="172"/>
      <c r="F115" s="172"/>
      <c r="G115" s="249"/>
      <c r="H115" s="172"/>
      <c r="I115" s="31"/>
      <c r="J115" s="31"/>
      <c r="K115" s="172"/>
      <c r="L115" s="172"/>
      <c r="M115" s="249"/>
      <c r="N115" s="172"/>
      <c r="O115" s="81"/>
      <c r="P115" s="81"/>
      <c r="Q115" s="81"/>
    </row>
    <row r="116" spans="2:17" x14ac:dyDescent="0.2">
      <c r="B116" s="172"/>
      <c r="C116" s="31"/>
      <c r="D116" s="31"/>
      <c r="E116" s="172"/>
      <c r="F116" s="172"/>
      <c r="G116" s="249"/>
      <c r="H116" s="172"/>
      <c r="I116" s="31"/>
      <c r="J116" s="31"/>
      <c r="K116" s="172"/>
      <c r="L116" s="172"/>
      <c r="M116" s="249"/>
      <c r="N116" s="172"/>
      <c r="O116" s="81"/>
      <c r="P116" s="81"/>
      <c r="Q116" s="81"/>
    </row>
    <row r="117" spans="2:17" x14ac:dyDescent="0.2">
      <c r="B117" s="172"/>
      <c r="C117" s="31"/>
      <c r="D117" s="31"/>
      <c r="E117" s="172"/>
      <c r="F117" s="172"/>
      <c r="G117" s="249"/>
      <c r="H117" s="172"/>
      <c r="I117" s="31"/>
      <c r="J117" s="31"/>
      <c r="K117" s="172"/>
      <c r="L117" s="172"/>
      <c r="M117" s="249"/>
      <c r="N117" s="172"/>
      <c r="O117" s="81"/>
      <c r="P117" s="81"/>
      <c r="Q117" s="81"/>
    </row>
    <row r="118" spans="2:17" x14ac:dyDescent="0.2">
      <c r="B118" s="172"/>
      <c r="C118" s="31"/>
      <c r="D118" s="31"/>
      <c r="E118" s="172"/>
      <c r="F118" s="172"/>
      <c r="G118" s="249"/>
      <c r="H118" s="172"/>
      <c r="I118" s="31"/>
      <c r="J118" s="31"/>
      <c r="K118" s="172"/>
      <c r="L118" s="172"/>
      <c r="M118" s="249"/>
      <c r="N118" s="172"/>
      <c r="O118" s="81"/>
      <c r="P118" s="81"/>
      <c r="Q118" s="81"/>
    </row>
    <row r="119" spans="2:17" x14ac:dyDescent="0.2">
      <c r="B119" s="172"/>
      <c r="C119" s="31"/>
      <c r="D119" s="31"/>
      <c r="E119" s="172"/>
      <c r="F119" s="172"/>
      <c r="G119" s="249"/>
      <c r="H119" s="172"/>
      <c r="I119" s="31"/>
      <c r="J119" s="31"/>
      <c r="K119" s="172"/>
      <c r="L119" s="172"/>
      <c r="M119" s="249"/>
      <c r="N119" s="172"/>
      <c r="O119" s="81"/>
      <c r="P119" s="81"/>
      <c r="Q119" s="81"/>
    </row>
    <row r="120" spans="2:17" x14ac:dyDescent="0.2">
      <c r="B120" s="172"/>
      <c r="C120" s="31"/>
      <c r="D120" s="31"/>
      <c r="E120" s="172"/>
      <c r="F120" s="172"/>
      <c r="G120" s="249"/>
      <c r="H120" s="172"/>
      <c r="I120" s="31"/>
      <c r="J120" s="31"/>
      <c r="K120" s="172"/>
      <c r="L120" s="172"/>
      <c r="M120" s="249"/>
      <c r="N120" s="172"/>
      <c r="O120" s="81"/>
      <c r="P120" s="81"/>
      <c r="Q120" s="81"/>
    </row>
    <row r="121" spans="2:17" x14ac:dyDescent="0.2">
      <c r="B121" s="172"/>
      <c r="C121" s="31"/>
      <c r="D121" s="31"/>
      <c r="E121" s="172"/>
      <c r="F121" s="172"/>
      <c r="G121" s="249"/>
      <c r="H121" s="172"/>
      <c r="I121" s="31"/>
      <c r="J121" s="31"/>
      <c r="K121" s="172"/>
      <c r="L121" s="172"/>
      <c r="M121" s="249"/>
      <c r="N121" s="172"/>
      <c r="O121" s="81"/>
      <c r="P121" s="81"/>
      <c r="Q121" s="81"/>
    </row>
    <row r="122" spans="2:17" x14ac:dyDescent="0.2">
      <c r="B122" s="172"/>
      <c r="C122" s="31"/>
      <c r="D122" s="31"/>
      <c r="E122" s="172"/>
      <c r="F122" s="172"/>
      <c r="G122" s="249"/>
      <c r="H122" s="172"/>
      <c r="I122" s="31"/>
      <c r="J122" s="31"/>
      <c r="K122" s="172"/>
      <c r="L122" s="172"/>
      <c r="M122" s="249"/>
      <c r="N122" s="172"/>
      <c r="O122" s="81"/>
      <c r="P122" s="81"/>
      <c r="Q122" s="81"/>
    </row>
    <row r="123" spans="2:17" x14ac:dyDescent="0.2">
      <c r="B123" s="172"/>
      <c r="C123" s="31"/>
      <c r="D123" s="31"/>
      <c r="E123" s="172"/>
      <c r="F123" s="172"/>
      <c r="G123" s="249"/>
      <c r="H123" s="172"/>
      <c r="I123" s="31"/>
      <c r="J123" s="31"/>
      <c r="K123" s="172"/>
      <c r="L123" s="172"/>
      <c r="M123" s="249"/>
      <c r="N123" s="172"/>
      <c r="O123" s="81"/>
      <c r="P123" s="81"/>
      <c r="Q123" s="81"/>
    </row>
    <row r="124" spans="2:17" x14ac:dyDescent="0.2">
      <c r="B124" s="172"/>
      <c r="C124" s="31"/>
      <c r="D124" s="31"/>
      <c r="E124" s="172"/>
      <c r="F124" s="172"/>
      <c r="G124" s="249"/>
      <c r="H124" s="172"/>
      <c r="I124" s="31"/>
      <c r="J124" s="31"/>
      <c r="K124" s="172"/>
      <c r="L124" s="172"/>
      <c r="M124" s="249"/>
      <c r="N124" s="172"/>
      <c r="O124" s="81"/>
      <c r="P124" s="81"/>
      <c r="Q124" s="81"/>
    </row>
    <row r="125" spans="2:17" x14ac:dyDescent="0.2">
      <c r="B125" s="172"/>
      <c r="C125" s="31"/>
      <c r="D125" s="31"/>
      <c r="E125" s="172"/>
      <c r="F125" s="172"/>
      <c r="G125" s="249"/>
      <c r="H125" s="172"/>
      <c r="I125" s="31"/>
      <c r="J125" s="31"/>
      <c r="K125" s="172"/>
      <c r="L125" s="172"/>
      <c r="M125" s="249"/>
      <c r="N125" s="172"/>
      <c r="O125" s="81"/>
      <c r="P125" s="81"/>
      <c r="Q125" s="81"/>
    </row>
    <row r="126" spans="2:17" x14ac:dyDescent="0.2">
      <c r="B126" s="172"/>
      <c r="C126" s="31"/>
      <c r="D126" s="31"/>
      <c r="E126" s="172"/>
      <c r="F126" s="172"/>
      <c r="G126" s="249"/>
      <c r="H126" s="172"/>
      <c r="I126" s="31"/>
      <c r="J126" s="31"/>
      <c r="K126" s="172"/>
      <c r="L126" s="172"/>
      <c r="M126" s="249"/>
      <c r="N126" s="172"/>
      <c r="O126" s="81"/>
      <c r="P126" s="81"/>
      <c r="Q126" s="81"/>
    </row>
    <row r="127" spans="2:17" x14ac:dyDescent="0.2">
      <c r="B127" s="172"/>
      <c r="C127" s="31"/>
      <c r="D127" s="31"/>
      <c r="E127" s="172"/>
      <c r="F127" s="172"/>
      <c r="G127" s="249"/>
      <c r="H127" s="172"/>
      <c r="I127" s="31"/>
      <c r="J127" s="31"/>
      <c r="K127" s="172"/>
      <c r="L127" s="172"/>
      <c r="M127" s="249"/>
      <c r="N127" s="172"/>
      <c r="O127" s="81"/>
      <c r="P127" s="81"/>
      <c r="Q127" s="81"/>
    </row>
    <row r="128" spans="2:17" x14ac:dyDescent="0.2">
      <c r="B128" s="172"/>
      <c r="C128" s="31"/>
      <c r="D128" s="31"/>
      <c r="E128" s="172"/>
      <c r="F128" s="172"/>
      <c r="G128" s="249"/>
      <c r="H128" s="172"/>
      <c r="I128" s="31"/>
      <c r="J128" s="31"/>
      <c r="K128" s="172"/>
      <c r="L128" s="172"/>
      <c r="M128" s="249"/>
      <c r="N128" s="172"/>
      <c r="O128" s="81"/>
      <c r="P128" s="81"/>
      <c r="Q128" s="81"/>
    </row>
    <row r="129" spans="2:17" x14ac:dyDescent="0.2">
      <c r="B129" s="172"/>
      <c r="C129" s="31"/>
      <c r="D129" s="31"/>
      <c r="E129" s="172"/>
      <c r="F129" s="172"/>
      <c r="G129" s="249"/>
      <c r="H129" s="172"/>
      <c r="I129" s="31"/>
      <c r="J129" s="31"/>
      <c r="K129" s="172"/>
      <c r="L129" s="172"/>
      <c r="M129" s="249"/>
      <c r="N129" s="172"/>
      <c r="O129" s="81"/>
      <c r="P129" s="81"/>
      <c r="Q129" s="81"/>
    </row>
    <row r="130" spans="2:17" x14ac:dyDescent="0.2">
      <c r="B130" s="172"/>
      <c r="C130" s="31"/>
      <c r="D130" s="31"/>
      <c r="E130" s="172"/>
      <c r="F130" s="172"/>
      <c r="G130" s="249"/>
      <c r="H130" s="172"/>
      <c r="I130" s="31"/>
      <c r="J130" s="31"/>
      <c r="K130" s="172"/>
      <c r="L130" s="172"/>
      <c r="M130" s="249"/>
      <c r="N130" s="172"/>
      <c r="O130" s="81"/>
      <c r="P130" s="81"/>
      <c r="Q130" s="81"/>
    </row>
    <row r="131" spans="2:17" x14ac:dyDescent="0.2">
      <c r="B131" s="172"/>
      <c r="C131" s="31"/>
      <c r="D131" s="31"/>
      <c r="E131" s="172"/>
      <c r="F131" s="172"/>
      <c r="G131" s="249"/>
      <c r="H131" s="172"/>
      <c r="I131" s="31"/>
      <c r="J131" s="31"/>
      <c r="K131" s="172"/>
      <c r="L131" s="172"/>
      <c r="M131" s="249"/>
      <c r="N131" s="172"/>
      <c r="O131" s="81"/>
      <c r="P131" s="81"/>
      <c r="Q131" s="81"/>
    </row>
    <row r="132" spans="2:17" x14ac:dyDescent="0.2">
      <c r="B132" s="172"/>
      <c r="C132" s="31"/>
      <c r="D132" s="31"/>
      <c r="E132" s="172"/>
      <c r="F132" s="172"/>
      <c r="G132" s="249"/>
      <c r="H132" s="172"/>
      <c r="I132" s="31"/>
      <c r="J132" s="31"/>
      <c r="K132" s="172"/>
      <c r="L132" s="172"/>
      <c r="M132" s="249"/>
      <c r="N132" s="172"/>
      <c r="O132" s="81"/>
      <c r="P132" s="81"/>
      <c r="Q132" s="81"/>
    </row>
    <row r="133" spans="2:17" x14ac:dyDescent="0.2">
      <c r="B133" s="172"/>
      <c r="C133" s="31"/>
      <c r="D133" s="31"/>
      <c r="E133" s="172"/>
      <c r="F133" s="172"/>
      <c r="G133" s="249"/>
      <c r="H133" s="172"/>
      <c r="I133" s="31"/>
      <c r="J133" s="31"/>
      <c r="K133" s="172"/>
      <c r="L133" s="172"/>
      <c r="M133" s="249"/>
      <c r="N133" s="172"/>
      <c r="O133" s="81"/>
      <c r="P133" s="81"/>
      <c r="Q133" s="81"/>
    </row>
    <row r="134" spans="2:17" x14ac:dyDescent="0.2">
      <c r="B134" s="172"/>
      <c r="C134" s="31"/>
      <c r="D134" s="31"/>
      <c r="E134" s="172"/>
      <c r="F134" s="172"/>
      <c r="G134" s="249"/>
      <c r="H134" s="172"/>
      <c r="I134" s="31"/>
      <c r="J134" s="31"/>
      <c r="K134" s="172"/>
      <c r="L134" s="172"/>
      <c r="M134" s="249"/>
      <c r="N134" s="172"/>
      <c r="O134" s="81"/>
      <c r="P134" s="81"/>
      <c r="Q134" s="81"/>
    </row>
    <row r="135" spans="2:17" x14ac:dyDescent="0.2">
      <c r="B135" s="172"/>
      <c r="C135" s="31"/>
      <c r="D135" s="31"/>
      <c r="E135" s="172"/>
      <c r="F135" s="172"/>
      <c r="G135" s="249"/>
      <c r="H135" s="172"/>
      <c r="I135" s="31"/>
      <c r="J135" s="31"/>
      <c r="K135" s="172"/>
      <c r="L135" s="172"/>
      <c r="M135" s="249"/>
      <c r="N135" s="172"/>
      <c r="O135" s="81"/>
      <c r="P135" s="81"/>
      <c r="Q135" s="81"/>
    </row>
    <row r="136" spans="2:17" x14ac:dyDescent="0.2">
      <c r="B136" s="172"/>
      <c r="C136" s="31"/>
      <c r="D136" s="31"/>
      <c r="E136" s="172"/>
      <c r="F136" s="172"/>
      <c r="G136" s="249"/>
      <c r="H136" s="172"/>
      <c r="I136" s="31"/>
      <c r="J136" s="31"/>
      <c r="K136" s="172"/>
      <c r="L136" s="172"/>
      <c r="M136" s="249"/>
      <c r="N136" s="172"/>
      <c r="O136" s="81"/>
      <c r="P136" s="81"/>
      <c r="Q136" s="81"/>
    </row>
    <row r="137" spans="2:17" x14ac:dyDescent="0.2">
      <c r="B137" s="172"/>
      <c r="C137" s="31"/>
      <c r="D137" s="31"/>
      <c r="E137" s="172"/>
      <c r="F137" s="172"/>
      <c r="G137" s="249"/>
      <c r="H137" s="172"/>
      <c r="I137" s="31"/>
      <c r="J137" s="31"/>
      <c r="K137" s="172"/>
      <c r="L137" s="172"/>
      <c r="M137" s="249"/>
      <c r="N137" s="172"/>
      <c r="O137" s="81"/>
      <c r="P137" s="81"/>
      <c r="Q137" s="81"/>
    </row>
    <row r="138" spans="2:17" x14ac:dyDescent="0.2">
      <c r="B138" s="172"/>
      <c r="C138" s="31"/>
      <c r="D138" s="31"/>
      <c r="E138" s="172"/>
      <c r="F138" s="172"/>
      <c r="G138" s="249"/>
      <c r="H138" s="172"/>
      <c r="I138" s="31"/>
      <c r="J138" s="31"/>
      <c r="K138" s="172"/>
      <c r="L138" s="172"/>
      <c r="M138" s="249"/>
      <c r="N138" s="172"/>
      <c r="O138" s="81"/>
      <c r="P138" s="81"/>
      <c r="Q138" s="81"/>
    </row>
    <row r="139" spans="2:17" x14ac:dyDescent="0.2">
      <c r="B139" s="172"/>
      <c r="C139" s="31"/>
      <c r="D139" s="31"/>
      <c r="E139" s="172"/>
      <c r="F139" s="172"/>
      <c r="G139" s="249"/>
      <c r="H139" s="172"/>
      <c r="I139" s="31"/>
      <c r="J139" s="31"/>
      <c r="K139" s="172"/>
      <c r="L139" s="172"/>
      <c r="M139" s="249"/>
      <c r="N139" s="172"/>
      <c r="O139" s="81"/>
      <c r="P139" s="81"/>
      <c r="Q139" s="81"/>
    </row>
    <row r="140" spans="2:17" x14ac:dyDescent="0.2">
      <c r="B140" s="172"/>
      <c r="C140" s="31"/>
      <c r="D140" s="31"/>
      <c r="E140" s="172"/>
      <c r="F140" s="172"/>
      <c r="G140" s="249"/>
      <c r="H140" s="172"/>
      <c r="I140" s="31"/>
      <c r="J140" s="31"/>
      <c r="K140" s="172"/>
      <c r="L140" s="172"/>
      <c r="M140" s="249"/>
      <c r="N140" s="172"/>
      <c r="O140" s="81"/>
      <c r="P140" s="81"/>
      <c r="Q140" s="81"/>
    </row>
    <row r="141" spans="2:17" x14ac:dyDescent="0.2">
      <c r="B141" s="172"/>
      <c r="C141" s="31"/>
      <c r="D141" s="31"/>
      <c r="E141" s="172"/>
      <c r="F141" s="172"/>
      <c r="G141" s="249"/>
      <c r="H141" s="172"/>
      <c r="I141" s="31"/>
      <c r="J141" s="31"/>
      <c r="K141" s="172"/>
      <c r="L141" s="172"/>
      <c r="M141" s="249"/>
      <c r="N141" s="172"/>
      <c r="O141" s="81"/>
      <c r="P141" s="81"/>
      <c r="Q141" s="81"/>
    </row>
    <row r="142" spans="2:17" x14ac:dyDescent="0.2">
      <c r="B142" s="172"/>
      <c r="C142" s="31"/>
      <c r="D142" s="31"/>
      <c r="E142" s="172"/>
      <c r="F142" s="172"/>
      <c r="G142" s="249"/>
      <c r="H142" s="172"/>
      <c r="I142" s="31"/>
      <c r="J142" s="31"/>
      <c r="K142" s="172"/>
      <c r="L142" s="172"/>
      <c r="M142" s="249"/>
      <c r="N142" s="172"/>
      <c r="O142" s="81"/>
      <c r="P142" s="81"/>
      <c r="Q142" s="81"/>
    </row>
    <row r="143" spans="2:17" x14ac:dyDescent="0.2">
      <c r="B143" s="172"/>
      <c r="C143" s="31"/>
      <c r="D143" s="31"/>
      <c r="E143" s="172"/>
      <c r="F143" s="172"/>
      <c r="G143" s="249"/>
      <c r="H143" s="172"/>
      <c r="I143" s="31"/>
      <c r="J143" s="31"/>
      <c r="K143" s="172"/>
      <c r="L143" s="172"/>
      <c r="M143" s="249"/>
      <c r="N143" s="172"/>
      <c r="O143" s="81"/>
      <c r="P143" s="81"/>
      <c r="Q143" s="81"/>
    </row>
    <row r="144" spans="2:17" x14ac:dyDescent="0.2">
      <c r="B144" s="172"/>
      <c r="C144" s="31"/>
      <c r="D144" s="31"/>
      <c r="E144" s="172"/>
      <c r="F144" s="172"/>
      <c r="G144" s="249"/>
      <c r="H144" s="172"/>
      <c r="I144" s="31"/>
      <c r="J144" s="31"/>
      <c r="K144" s="172"/>
      <c r="L144" s="172"/>
      <c r="M144" s="249"/>
      <c r="N144" s="172"/>
      <c r="O144" s="81"/>
      <c r="P144" s="81"/>
      <c r="Q144" s="81"/>
    </row>
    <row r="145" spans="2:17" x14ac:dyDescent="0.2">
      <c r="B145" s="172"/>
      <c r="C145" s="31"/>
      <c r="D145" s="31"/>
      <c r="E145" s="172"/>
      <c r="F145" s="172"/>
      <c r="G145" s="249"/>
      <c r="H145" s="172"/>
      <c r="I145" s="31"/>
      <c r="J145" s="31"/>
      <c r="K145" s="172"/>
      <c r="L145" s="172"/>
      <c r="M145" s="249"/>
      <c r="N145" s="172"/>
      <c r="O145" s="81"/>
      <c r="P145" s="81"/>
      <c r="Q145" s="81"/>
    </row>
    <row r="146" spans="2:17" x14ac:dyDescent="0.2">
      <c r="B146" s="172"/>
      <c r="C146" s="31"/>
      <c r="D146" s="31"/>
      <c r="E146" s="172"/>
      <c r="F146" s="172"/>
      <c r="G146" s="249"/>
      <c r="H146" s="172"/>
      <c r="I146" s="31"/>
      <c r="J146" s="31"/>
      <c r="K146" s="172"/>
      <c r="L146" s="172"/>
      <c r="M146" s="249"/>
      <c r="N146" s="172"/>
      <c r="O146" s="81"/>
      <c r="P146" s="81"/>
      <c r="Q146" s="81"/>
    </row>
    <row r="147" spans="2:17" x14ac:dyDescent="0.2">
      <c r="B147" s="172"/>
      <c r="C147" s="31"/>
      <c r="D147" s="31"/>
      <c r="E147" s="172"/>
      <c r="F147" s="172"/>
      <c r="G147" s="249"/>
      <c r="H147" s="172"/>
      <c r="I147" s="31"/>
      <c r="J147" s="31"/>
      <c r="K147" s="172"/>
      <c r="L147" s="172"/>
      <c r="M147" s="249"/>
      <c r="N147" s="172"/>
      <c r="O147" s="81"/>
      <c r="P147" s="81"/>
      <c r="Q147" s="81"/>
    </row>
    <row r="148" spans="2:17" x14ac:dyDescent="0.2">
      <c r="B148" s="172"/>
      <c r="C148" s="31"/>
      <c r="D148" s="31"/>
      <c r="E148" s="172"/>
      <c r="F148" s="172"/>
      <c r="G148" s="249"/>
      <c r="H148" s="172"/>
      <c r="I148" s="31"/>
      <c r="J148" s="31"/>
      <c r="K148" s="172"/>
      <c r="L148" s="172"/>
      <c r="M148" s="249"/>
      <c r="N148" s="172"/>
      <c r="O148" s="81"/>
      <c r="P148" s="81"/>
      <c r="Q148" s="81"/>
    </row>
    <row r="149" spans="2:17" x14ac:dyDescent="0.2">
      <c r="B149" s="172"/>
      <c r="C149" s="31"/>
      <c r="D149" s="31"/>
      <c r="E149" s="172"/>
      <c r="F149" s="172"/>
      <c r="G149" s="249"/>
      <c r="H149" s="172"/>
      <c r="I149" s="31"/>
      <c r="J149" s="31"/>
      <c r="K149" s="172"/>
      <c r="L149" s="172"/>
      <c r="M149" s="249"/>
      <c r="N149" s="172"/>
      <c r="O149" s="81"/>
      <c r="P149" s="81"/>
      <c r="Q149" s="81"/>
    </row>
    <row r="150" spans="2:17" x14ac:dyDescent="0.2">
      <c r="B150" s="172"/>
      <c r="C150" s="31"/>
      <c r="D150" s="31"/>
      <c r="E150" s="172"/>
      <c r="F150" s="172"/>
      <c r="G150" s="249"/>
      <c r="H150" s="172"/>
      <c r="I150" s="31"/>
      <c r="J150" s="31"/>
      <c r="K150" s="172"/>
      <c r="L150" s="172"/>
      <c r="M150" s="249"/>
      <c r="N150" s="172"/>
      <c r="O150" s="81"/>
      <c r="P150" s="81"/>
      <c r="Q150" s="81"/>
    </row>
    <row r="151" spans="2:17" x14ac:dyDescent="0.2">
      <c r="B151" s="172"/>
      <c r="C151" s="31"/>
      <c r="D151" s="31"/>
      <c r="E151" s="172"/>
      <c r="F151" s="172"/>
      <c r="G151" s="249"/>
      <c r="H151" s="172"/>
      <c r="I151" s="31"/>
      <c r="J151" s="31"/>
      <c r="K151" s="172"/>
      <c r="L151" s="172"/>
      <c r="M151" s="249"/>
      <c r="N151" s="172"/>
      <c r="O151" s="81"/>
      <c r="P151" s="81"/>
      <c r="Q151" s="81"/>
    </row>
    <row r="152" spans="2:17" x14ac:dyDescent="0.2">
      <c r="B152" s="172"/>
      <c r="C152" s="31"/>
      <c r="D152" s="31"/>
      <c r="E152" s="172"/>
      <c r="F152" s="172"/>
      <c r="G152" s="249"/>
      <c r="H152" s="172"/>
      <c r="I152" s="31"/>
      <c r="J152" s="31"/>
      <c r="K152" s="172"/>
      <c r="L152" s="172"/>
      <c r="M152" s="249"/>
      <c r="N152" s="172"/>
      <c r="O152" s="81"/>
      <c r="P152" s="81"/>
      <c r="Q152" s="81"/>
    </row>
    <row r="153" spans="2:17" x14ac:dyDescent="0.2">
      <c r="B153" s="172"/>
      <c r="C153" s="31"/>
      <c r="D153" s="31"/>
      <c r="E153" s="172"/>
      <c r="F153" s="172"/>
      <c r="G153" s="249"/>
      <c r="H153" s="172"/>
      <c r="I153" s="31"/>
      <c r="J153" s="31"/>
      <c r="K153" s="172"/>
      <c r="L153" s="172"/>
      <c r="M153" s="249"/>
      <c r="N153" s="172"/>
      <c r="O153" s="81"/>
      <c r="P153" s="81"/>
      <c r="Q153" s="81"/>
    </row>
    <row r="154" spans="2:17" x14ac:dyDescent="0.2">
      <c r="B154" s="172"/>
      <c r="C154" s="31"/>
      <c r="D154" s="31"/>
      <c r="E154" s="172"/>
      <c r="F154" s="172"/>
      <c r="G154" s="249"/>
      <c r="H154" s="172"/>
      <c r="I154" s="31"/>
      <c r="J154" s="31"/>
      <c r="K154" s="172"/>
      <c r="L154" s="172"/>
      <c r="M154" s="249"/>
      <c r="N154" s="172"/>
      <c r="O154" s="81"/>
      <c r="P154" s="81"/>
      <c r="Q154" s="81"/>
    </row>
    <row r="155" spans="2:17" x14ac:dyDescent="0.2">
      <c r="B155" s="172"/>
      <c r="C155" s="31"/>
      <c r="D155" s="31"/>
      <c r="E155" s="172"/>
      <c r="F155" s="172"/>
      <c r="G155" s="249"/>
      <c r="H155" s="172"/>
      <c r="I155" s="31"/>
      <c r="J155" s="31"/>
      <c r="K155" s="172"/>
      <c r="L155" s="172"/>
      <c r="M155" s="249"/>
      <c r="N155" s="172"/>
      <c r="O155" s="81"/>
      <c r="P155" s="81"/>
      <c r="Q155" s="81"/>
    </row>
    <row r="156" spans="2:17" x14ac:dyDescent="0.2">
      <c r="B156" s="172"/>
      <c r="C156" s="31"/>
      <c r="D156" s="31"/>
      <c r="E156" s="172"/>
      <c r="F156" s="172"/>
      <c r="G156" s="249"/>
      <c r="H156" s="172"/>
      <c r="I156" s="31"/>
      <c r="J156" s="31"/>
      <c r="K156" s="172"/>
      <c r="L156" s="172"/>
      <c r="M156" s="249"/>
      <c r="N156" s="172"/>
      <c r="O156" s="81"/>
      <c r="P156" s="81"/>
      <c r="Q156" s="81"/>
    </row>
    <row r="157" spans="2:17" x14ac:dyDescent="0.2">
      <c r="B157" s="172"/>
      <c r="C157" s="31"/>
      <c r="D157" s="31"/>
      <c r="E157" s="172"/>
      <c r="F157" s="172"/>
      <c r="G157" s="249"/>
      <c r="H157" s="172"/>
      <c r="I157" s="31"/>
      <c r="J157" s="31"/>
      <c r="K157" s="172"/>
      <c r="L157" s="172"/>
      <c r="M157" s="249"/>
      <c r="N157" s="172"/>
      <c r="O157" s="81"/>
      <c r="P157" s="81"/>
      <c r="Q157" s="81"/>
    </row>
    <row r="158" spans="2:17" x14ac:dyDescent="0.2">
      <c r="B158" s="172"/>
      <c r="C158" s="31"/>
      <c r="D158" s="31"/>
      <c r="E158" s="172"/>
      <c r="F158" s="172"/>
      <c r="G158" s="249"/>
      <c r="H158" s="172"/>
      <c r="I158" s="31"/>
      <c r="J158" s="31"/>
      <c r="K158" s="172"/>
      <c r="L158" s="172"/>
      <c r="M158" s="249"/>
      <c r="N158" s="172"/>
      <c r="O158" s="81"/>
      <c r="P158" s="81"/>
      <c r="Q158" s="81"/>
    </row>
    <row r="159" spans="2:17" x14ac:dyDescent="0.2">
      <c r="B159" s="172"/>
      <c r="C159" s="31"/>
      <c r="D159" s="31"/>
      <c r="E159" s="172"/>
      <c r="F159" s="172"/>
      <c r="G159" s="249"/>
      <c r="H159" s="172"/>
      <c r="I159" s="31"/>
      <c r="J159" s="31"/>
      <c r="K159" s="172"/>
      <c r="L159" s="172"/>
      <c r="M159" s="249"/>
      <c r="N159" s="172"/>
      <c r="O159" s="81"/>
      <c r="P159" s="81"/>
      <c r="Q159" s="81"/>
    </row>
    <row r="160" spans="2:17" x14ac:dyDescent="0.2">
      <c r="B160" s="172"/>
      <c r="C160" s="31"/>
      <c r="D160" s="31"/>
      <c r="E160" s="172"/>
      <c r="F160" s="172"/>
      <c r="G160" s="249"/>
      <c r="H160" s="172"/>
      <c r="I160" s="31"/>
      <c r="J160" s="31"/>
      <c r="K160" s="172"/>
      <c r="L160" s="172"/>
      <c r="M160" s="249"/>
      <c r="N160" s="172"/>
      <c r="O160" s="81"/>
      <c r="P160" s="81"/>
      <c r="Q160" s="81"/>
    </row>
    <row r="161" spans="2:17" x14ac:dyDescent="0.2">
      <c r="B161" s="172"/>
      <c r="C161" s="31"/>
      <c r="D161" s="31"/>
      <c r="E161" s="172"/>
      <c r="F161" s="172"/>
      <c r="G161" s="249"/>
      <c r="H161" s="172"/>
      <c r="I161" s="31"/>
      <c r="J161" s="31"/>
      <c r="K161" s="172"/>
      <c r="L161" s="172"/>
      <c r="M161" s="249"/>
      <c r="N161" s="172"/>
      <c r="O161" s="81"/>
      <c r="P161" s="81"/>
      <c r="Q161" s="81"/>
    </row>
    <row r="162" spans="2:17" x14ac:dyDescent="0.2">
      <c r="B162" s="172"/>
      <c r="C162" s="31"/>
      <c r="D162" s="31"/>
      <c r="E162" s="172"/>
      <c r="F162" s="172"/>
      <c r="G162" s="249"/>
      <c r="H162" s="172"/>
      <c r="I162" s="31"/>
      <c r="J162" s="31"/>
      <c r="K162" s="172"/>
      <c r="L162" s="172"/>
      <c r="M162" s="249"/>
      <c r="N162" s="172"/>
      <c r="O162" s="81"/>
      <c r="P162" s="81"/>
      <c r="Q162" s="81"/>
    </row>
    <row r="163" spans="2:17" x14ac:dyDescent="0.2">
      <c r="B163" s="172"/>
      <c r="C163" s="31"/>
      <c r="D163" s="31"/>
      <c r="E163" s="172"/>
      <c r="F163" s="172"/>
      <c r="G163" s="249"/>
      <c r="H163" s="172"/>
      <c r="I163" s="31"/>
      <c r="J163" s="31"/>
      <c r="K163" s="172"/>
      <c r="L163" s="172"/>
      <c r="M163" s="249"/>
      <c r="N163" s="172"/>
      <c r="O163" s="81"/>
      <c r="P163" s="81"/>
      <c r="Q163" s="81"/>
    </row>
    <row r="164" spans="2:17" x14ac:dyDescent="0.2">
      <c r="B164" s="172"/>
      <c r="C164" s="31"/>
      <c r="D164" s="31"/>
      <c r="E164" s="172"/>
      <c r="F164" s="172"/>
      <c r="G164" s="249"/>
      <c r="H164" s="172"/>
      <c r="I164" s="31"/>
      <c r="J164" s="31"/>
      <c r="K164" s="172"/>
      <c r="L164" s="172"/>
      <c r="M164" s="249"/>
      <c r="N164" s="172"/>
      <c r="O164" s="81"/>
      <c r="P164" s="81"/>
      <c r="Q164" s="81"/>
    </row>
    <row r="165" spans="2:17" x14ac:dyDescent="0.2">
      <c r="B165" s="172"/>
      <c r="C165" s="31"/>
      <c r="D165" s="31"/>
      <c r="E165" s="172"/>
      <c r="F165" s="172"/>
      <c r="G165" s="249"/>
      <c r="H165" s="172"/>
      <c r="I165" s="31"/>
      <c r="J165" s="31"/>
      <c r="K165" s="172"/>
      <c r="L165" s="172"/>
      <c r="M165" s="249"/>
      <c r="N165" s="172"/>
      <c r="O165" s="81"/>
      <c r="P165" s="81"/>
      <c r="Q165" s="81"/>
    </row>
    <row r="166" spans="2:17" x14ac:dyDescent="0.2">
      <c r="B166" s="172"/>
      <c r="C166" s="31"/>
      <c r="D166" s="31"/>
      <c r="E166" s="172"/>
      <c r="F166" s="172"/>
      <c r="G166" s="249"/>
      <c r="H166" s="172"/>
      <c r="I166" s="31"/>
      <c r="J166" s="31"/>
      <c r="K166" s="172"/>
      <c r="L166" s="172"/>
      <c r="M166" s="249"/>
      <c r="N166" s="172"/>
      <c r="O166" s="81"/>
      <c r="P166" s="81"/>
      <c r="Q166" s="81"/>
    </row>
    <row r="167" spans="2:17" x14ac:dyDescent="0.2">
      <c r="B167" s="172"/>
      <c r="C167" s="31"/>
      <c r="D167" s="31"/>
      <c r="E167" s="172"/>
      <c r="F167" s="172"/>
      <c r="G167" s="249"/>
      <c r="H167" s="172"/>
      <c r="I167" s="31"/>
      <c r="J167" s="31"/>
      <c r="K167" s="172"/>
      <c r="L167" s="172"/>
      <c r="M167" s="249"/>
      <c r="N167" s="172"/>
      <c r="O167" s="81"/>
      <c r="P167" s="81"/>
      <c r="Q167" s="81"/>
    </row>
    <row r="168" spans="2:17" x14ac:dyDescent="0.2">
      <c r="B168" s="172"/>
      <c r="C168" s="31"/>
      <c r="D168" s="31"/>
      <c r="E168" s="172"/>
      <c r="F168" s="172"/>
      <c r="G168" s="249"/>
      <c r="H168" s="172"/>
      <c r="I168" s="31"/>
      <c r="J168" s="31"/>
      <c r="K168" s="172"/>
      <c r="L168" s="172"/>
      <c r="M168" s="249"/>
      <c r="N168" s="172"/>
      <c r="O168" s="81"/>
      <c r="P168" s="81"/>
      <c r="Q168" s="81"/>
    </row>
    <row r="169" spans="2:17" x14ac:dyDescent="0.2">
      <c r="B169" s="172"/>
      <c r="C169" s="31"/>
      <c r="D169" s="31"/>
      <c r="E169" s="172"/>
      <c r="F169" s="172"/>
      <c r="G169" s="249"/>
      <c r="H169" s="172"/>
      <c r="I169" s="31"/>
      <c r="J169" s="31"/>
      <c r="K169" s="172"/>
      <c r="L169" s="172"/>
      <c r="M169" s="249"/>
      <c r="N169" s="172"/>
      <c r="O169" s="81"/>
      <c r="P169" s="81"/>
      <c r="Q169" s="81"/>
    </row>
    <row r="170" spans="2:17" x14ac:dyDescent="0.2">
      <c r="B170" s="172"/>
      <c r="C170" s="31"/>
      <c r="D170" s="31"/>
      <c r="E170" s="172"/>
      <c r="F170" s="172"/>
      <c r="G170" s="249"/>
      <c r="H170" s="172"/>
      <c r="I170" s="31"/>
      <c r="J170" s="31"/>
      <c r="K170" s="172"/>
      <c r="L170" s="172"/>
      <c r="M170" s="249"/>
      <c r="N170" s="172"/>
      <c r="O170" s="81"/>
      <c r="P170" s="81"/>
      <c r="Q170" s="81"/>
    </row>
    <row r="171" spans="2:17" x14ac:dyDescent="0.2">
      <c r="B171" s="172"/>
      <c r="C171" s="31"/>
      <c r="D171" s="31"/>
      <c r="E171" s="172"/>
      <c r="F171" s="172"/>
      <c r="G171" s="249"/>
      <c r="H171" s="172"/>
      <c r="I171" s="31"/>
      <c r="J171" s="31"/>
      <c r="K171" s="172"/>
      <c r="L171" s="172"/>
      <c r="M171" s="249"/>
      <c r="N171" s="172"/>
      <c r="O171" s="81"/>
      <c r="P171" s="81"/>
      <c r="Q171" s="81"/>
    </row>
    <row r="172" spans="2:17" x14ac:dyDescent="0.2">
      <c r="B172" s="172"/>
      <c r="C172" s="31"/>
      <c r="D172" s="31"/>
      <c r="E172" s="172"/>
      <c r="F172" s="172"/>
      <c r="G172" s="249"/>
      <c r="H172" s="172"/>
      <c r="I172" s="31"/>
      <c r="J172" s="31"/>
      <c r="K172" s="172"/>
      <c r="L172" s="172"/>
      <c r="M172" s="249"/>
      <c r="N172" s="172"/>
      <c r="O172" s="81"/>
      <c r="P172" s="81"/>
      <c r="Q172" s="81"/>
    </row>
    <row r="173" spans="2:17" x14ac:dyDescent="0.2">
      <c r="B173" s="172"/>
      <c r="C173" s="31"/>
      <c r="D173" s="31"/>
      <c r="E173" s="172"/>
      <c r="F173" s="172"/>
      <c r="G173" s="249"/>
      <c r="H173" s="172"/>
      <c r="I173" s="31"/>
      <c r="J173" s="31"/>
      <c r="K173" s="172"/>
      <c r="L173" s="172"/>
      <c r="M173" s="249"/>
      <c r="N173" s="172"/>
      <c r="O173" s="81"/>
      <c r="P173" s="81"/>
      <c r="Q173" s="81"/>
    </row>
    <row r="174" spans="2:17" x14ac:dyDescent="0.2">
      <c r="B174" s="172"/>
      <c r="C174" s="31"/>
      <c r="D174" s="31"/>
      <c r="E174" s="172"/>
      <c r="F174" s="172"/>
      <c r="G174" s="249"/>
      <c r="H174" s="172"/>
      <c r="I174" s="31"/>
      <c r="J174" s="31"/>
      <c r="K174" s="172"/>
      <c r="L174" s="172"/>
      <c r="M174" s="249"/>
      <c r="N174" s="172"/>
      <c r="O174" s="81"/>
      <c r="P174" s="81"/>
      <c r="Q174" s="81"/>
    </row>
    <row r="175" spans="2:17" x14ac:dyDescent="0.2">
      <c r="B175" s="172"/>
      <c r="C175" s="31"/>
      <c r="D175" s="31"/>
      <c r="E175" s="172"/>
      <c r="F175" s="172"/>
      <c r="G175" s="249"/>
      <c r="H175" s="172"/>
      <c r="I175" s="31"/>
      <c r="J175" s="31"/>
      <c r="K175" s="172"/>
      <c r="L175" s="172"/>
      <c r="M175" s="249"/>
      <c r="N175" s="172"/>
      <c r="O175" s="81"/>
      <c r="P175" s="81"/>
      <c r="Q175" s="81"/>
    </row>
    <row r="176" spans="2:17" x14ac:dyDescent="0.2">
      <c r="B176" s="172"/>
      <c r="C176" s="31"/>
      <c r="D176" s="31"/>
      <c r="E176" s="172"/>
      <c r="F176" s="172"/>
      <c r="G176" s="249"/>
      <c r="H176" s="172"/>
      <c r="I176" s="31"/>
      <c r="J176" s="31"/>
      <c r="K176" s="172"/>
      <c r="L176" s="172"/>
      <c r="M176" s="249"/>
      <c r="N176" s="172"/>
      <c r="O176" s="81"/>
      <c r="P176" s="81"/>
      <c r="Q176" s="81"/>
    </row>
    <row r="177" spans="2:17" x14ac:dyDescent="0.2">
      <c r="B177" s="172"/>
      <c r="C177" s="31"/>
      <c r="D177" s="31"/>
      <c r="E177" s="172"/>
      <c r="F177" s="172"/>
      <c r="G177" s="249"/>
      <c r="H177" s="172"/>
      <c r="I177" s="31"/>
      <c r="J177" s="31"/>
      <c r="K177" s="172"/>
      <c r="L177" s="172"/>
      <c r="M177" s="249"/>
      <c r="N177" s="172"/>
      <c r="O177" s="81"/>
      <c r="P177" s="81"/>
      <c r="Q177" s="81"/>
    </row>
    <row r="178" spans="2:17" x14ac:dyDescent="0.2">
      <c r="B178" s="172"/>
      <c r="C178" s="31"/>
      <c r="D178" s="31"/>
      <c r="E178" s="172"/>
      <c r="F178" s="172"/>
      <c r="G178" s="249"/>
      <c r="H178" s="172"/>
      <c r="I178" s="31"/>
      <c r="J178" s="31"/>
      <c r="K178" s="172"/>
      <c r="L178" s="172"/>
      <c r="M178" s="249"/>
      <c r="N178" s="172"/>
      <c r="O178" s="81"/>
      <c r="P178" s="81"/>
      <c r="Q178" s="81"/>
    </row>
    <row r="179" spans="2:17" x14ac:dyDescent="0.2">
      <c r="B179" s="172"/>
      <c r="C179" s="31"/>
      <c r="D179" s="31"/>
      <c r="E179" s="172"/>
      <c r="F179" s="172"/>
      <c r="G179" s="249"/>
      <c r="H179" s="172"/>
      <c r="I179" s="31"/>
      <c r="J179" s="31"/>
      <c r="K179" s="172"/>
      <c r="L179" s="172"/>
      <c r="M179" s="249"/>
      <c r="N179" s="172"/>
      <c r="O179" s="81"/>
      <c r="P179" s="81"/>
      <c r="Q179" s="81"/>
    </row>
    <row r="180" spans="2:17" x14ac:dyDescent="0.2">
      <c r="B180" s="172"/>
      <c r="C180" s="31"/>
      <c r="D180" s="31"/>
      <c r="E180" s="172"/>
      <c r="F180" s="172"/>
      <c r="G180" s="249"/>
      <c r="H180" s="172"/>
      <c r="I180" s="31"/>
      <c r="J180" s="31"/>
      <c r="K180" s="172"/>
      <c r="L180" s="172"/>
      <c r="M180" s="249"/>
      <c r="N180" s="172"/>
      <c r="O180" s="81"/>
      <c r="P180" s="81"/>
      <c r="Q180" s="81"/>
    </row>
    <row r="181" spans="2:17" x14ac:dyDescent="0.2">
      <c r="B181" s="172"/>
      <c r="C181" s="31"/>
      <c r="D181" s="31"/>
      <c r="E181" s="172"/>
      <c r="F181" s="172"/>
      <c r="G181" s="249"/>
      <c r="H181" s="172"/>
      <c r="I181" s="31"/>
      <c r="J181" s="31"/>
      <c r="K181" s="172"/>
      <c r="L181" s="172"/>
      <c r="M181" s="249"/>
      <c r="N181" s="172"/>
      <c r="O181" s="81"/>
      <c r="P181" s="81"/>
      <c r="Q181" s="81"/>
    </row>
    <row r="182" spans="2:17" x14ac:dyDescent="0.2">
      <c r="B182" s="172"/>
      <c r="C182" s="31"/>
      <c r="D182" s="31"/>
      <c r="E182" s="172"/>
      <c r="F182" s="172"/>
      <c r="G182" s="249"/>
      <c r="H182" s="172"/>
      <c r="I182" s="31"/>
      <c r="J182" s="31"/>
      <c r="K182" s="172"/>
      <c r="L182" s="172"/>
      <c r="M182" s="249"/>
      <c r="N182" s="172"/>
      <c r="O182" s="81"/>
      <c r="P182" s="81"/>
      <c r="Q182" s="81"/>
    </row>
    <row r="183" spans="2:17" x14ac:dyDescent="0.2">
      <c r="B183" s="172"/>
      <c r="C183" s="31"/>
      <c r="D183" s="31"/>
      <c r="E183" s="172"/>
      <c r="F183" s="172"/>
      <c r="G183" s="249"/>
      <c r="H183" s="172"/>
      <c r="I183" s="31"/>
      <c r="J183" s="31"/>
      <c r="K183" s="172"/>
      <c r="L183" s="172"/>
      <c r="M183" s="249"/>
      <c r="N183" s="172"/>
      <c r="O183" s="81"/>
      <c r="P183" s="81"/>
      <c r="Q183" s="81"/>
    </row>
    <row r="184" spans="2:17" x14ac:dyDescent="0.2">
      <c r="B184" s="172"/>
      <c r="C184" s="31"/>
      <c r="D184" s="31"/>
      <c r="E184" s="172"/>
      <c r="F184" s="172"/>
      <c r="G184" s="249"/>
      <c r="H184" s="172"/>
      <c r="I184" s="31"/>
      <c r="J184" s="31"/>
      <c r="K184" s="172"/>
      <c r="L184" s="172"/>
      <c r="M184" s="249"/>
      <c r="N184" s="172"/>
      <c r="O184" s="81"/>
      <c r="P184" s="81"/>
      <c r="Q184" s="81"/>
    </row>
    <row r="185" spans="2:17" x14ac:dyDescent="0.2">
      <c r="B185" s="172"/>
      <c r="C185" s="31"/>
      <c r="D185" s="31"/>
      <c r="E185" s="172"/>
      <c r="F185" s="172"/>
      <c r="G185" s="249"/>
      <c r="H185" s="172"/>
      <c r="I185" s="31"/>
      <c r="J185" s="31"/>
      <c r="K185" s="172"/>
      <c r="L185" s="172"/>
      <c r="M185" s="249"/>
      <c r="N185" s="172"/>
      <c r="O185" s="81"/>
      <c r="P185" s="81"/>
      <c r="Q185" s="81"/>
    </row>
    <row r="186" spans="2:17" x14ac:dyDescent="0.2">
      <c r="B186" s="172"/>
      <c r="C186" s="31"/>
      <c r="D186" s="31"/>
      <c r="E186" s="172"/>
      <c r="F186" s="172"/>
      <c r="G186" s="249"/>
      <c r="H186" s="172"/>
      <c r="I186" s="31"/>
      <c r="J186" s="31"/>
      <c r="K186" s="172"/>
      <c r="L186" s="172"/>
      <c r="M186" s="249"/>
      <c r="N186" s="172"/>
      <c r="O186" s="81"/>
      <c r="P186" s="81"/>
      <c r="Q186" s="81"/>
    </row>
    <row r="187" spans="2:17" x14ac:dyDescent="0.2">
      <c r="B187" s="172"/>
      <c r="C187" s="31"/>
      <c r="D187" s="31"/>
      <c r="E187" s="172"/>
      <c r="F187" s="172"/>
      <c r="G187" s="249"/>
      <c r="H187" s="172"/>
      <c r="I187" s="31"/>
      <c r="J187" s="31"/>
      <c r="K187" s="172"/>
      <c r="L187" s="172"/>
      <c r="M187" s="249"/>
      <c r="N187" s="172"/>
      <c r="O187" s="81"/>
      <c r="P187" s="81"/>
      <c r="Q187" s="81"/>
    </row>
    <row r="188" spans="2:17" x14ac:dyDescent="0.2">
      <c r="B188" s="172"/>
      <c r="C188" s="31"/>
      <c r="D188" s="31"/>
      <c r="E188" s="172"/>
      <c r="F188" s="172"/>
      <c r="G188" s="249"/>
      <c r="H188" s="172"/>
      <c r="I188" s="31"/>
      <c r="J188" s="31"/>
      <c r="K188" s="172"/>
      <c r="L188" s="172"/>
      <c r="M188" s="249"/>
      <c r="N188" s="172"/>
      <c r="O188" s="81"/>
      <c r="P188" s="81"/>
      <c r="Q188" s="81"/>
    </row>
    <row r="189" spans="2:17" x14ac:dyDescent="0.2">
      <c r="B189" s="172"/>
      <c r="C189" s="31"/>
      <c r="D189" s="31"/>
      <c r="E189" s="172"/>
      <c r="F189" s="172"/>
      <c r="G189" s="249"/>
      <c r="H189" s="172"/>
      <c r="I189" s="31"/>
      <c r="J189" s="31"/>
      <c r="K189" s="172"/>
      <c r="L189" s="172"/>
      <c r="M189" s="249"/>
      <c r="N189" s="172"/>
      <c r="O189" s="81"/>
      <c r="P189" s="81"/>
      <c r="Q189" s="81"/>
    </row>
    <row r="190" spans="2:17" x14ac:dyDescent="0.2">
      <c r="B190" s="172"/>
      <c r="C190" s="31"/>
      <c r="D190" s="31"/>
      <c r="E190" s="172"/>
      <c r="F190" s="172"/>
      <c r="G190" s="249"/>
      <c r="H190" s="172"/>
      <c r="I190" s="31"/>
      <c r="J190" s="31"/>
      <c r="K190" s="172"/>
      <c r="L190" s="172"/>
      <c r="M190" s="249"/>
      <c r="N190" s="172"/>
      <c r="O190" s="81"/>
      <c r="P190" s="81"/>
      <c r="Q190" s="81"/>
    </row>
    <row r="191" spans="2:17" x14ac:dyDescent="0.2">
      <c r="B191" s="172"/>
      <c r="C191" s="31"/>
      <c r="D191" s="31"/>
      <c r="E191" s="172"/>
      <c r="F191" s="172"/>
      <c r="G191" s="249"/>
      <c r="H191" s="172"/>
      <c r="I191" s="31"/>
      <c r="J191" s="31"/>
      <c r="K191" s="172"/>
      <c r="L191" s="172"/>
      <c r="M191" s="249"/>
      <c r="N191" s="172"/>
      <c r="O191" s="81"/>
      <c r="P191" s="81"/>
      <c r="Q191" s="81"/>
    </row>
    <row r="192" spans="2:17" x14ac:dyDescent="0.2">
      <c r="B192" s="172"/>
      <c r="C192" s="31"/>
      <c r="D192" s="31"/>
      <c r="E192" s="172"/>
      <c r="F192" s="172"/>
      <c r="G192" s="249"/>
      <c r="H192" s="172"/>
      <c r="I192" s="31"/>
      <c r="J192" s="31"/>
      <c r="K192" s="172"/>
      <c r="L192" s="172"/>
      <c r="M192" s="249"/>
      <c r="N192" s="172"/>
      <c r="O192" s="81"/>
      <c r="P192" s="81"/>
      <c r="Q192" s="81"/>
    </row>
    <row r="193" spans="2:17" x14ac:dyDescent="0.2">
      <c r="B193" s="172"/>
      <c r="C193" s="31"/>
      <c r="D193" s="31"/>
      <c r="E193" s="172"/>
      <c r="F193" s="172"/>
      <c r="G193" s="249"/>
      <c r="H193" s="172"/>
      <c r="I193" s="31"/>
      <c r="J193" s="31"/>
      <c r="K193" s="172"/>
      <c r="L193" s="172"/>
      <c r="M193" s="249"/>
      <c r="N193" s="172"/>
      <c r="O193" s="81"/>
      <c r="P193" s="81"/>
      <c r="Q193" s="81"/>
    </row>
    <row r="194" spans="2:17" x14ac:dyDescent="0.2">
      <c r="B194" s="172"/>
      <c r="C194" s="31"/>
      <c r="D194" s="31"/>
      <c r="E194" s="172"/>
      <c r="F194" s="172"/>
      <c r="G194" s="249"/>
      <c r="H194" s="172"/>
      <c r="I194" s="31"/>
      <c r="J194" s="31"/>
      <c r="K194" s="172"/>
      <c r="L194" s="172"/>
      <c r="M194" s="249"/>
      <c r="N194" s="172"/>
      <c r="O194" s="81"/>
      <c r="P194" s="81"/>
      <c r="Q194" s="81"/>
    </row>
    <row r="195" spans="2:17" x14ac:dyDescent="0.2">
      <c r="B195" s="172"/>
      <c r="C195" s="31"/>
      <c r="D195" s="31"/>
      <c r="E195" s="172"/>
      <c r="F195" s="172"/>
      <c r="G195" s="249"/>
      <c r="H195" s="172"/>
      <c r="I195" s="31"/>
      <c r="J195" s="31"/>
      <c r="K195" s="172"/>
      <c r="L195" s="172"/>
      <c r="M195" s="249"/>
      <c r="N195" s="172"/>
      <c r="O195" s="81"/>
      <c r="P195" s="81"/>
      <c r="Q195" s="81"/>
    </row>
    <row r="196" spans="2:17" x14ac:dyDescent="0.2">
      <c r="B196" s="172"/>
      <c r="C196" s="31"/>
      <c r="D196" s="31"/>
      <c r="E196" s="172"/>
      <c r="F196" s="172"/>
      <c r="G196" s="249"/>
      <c r="H196" s="172"/>
      <c r="I196" s="31"/>
      <c r="J196" s="31"/>
      <c r="K196" s="172"/>
      <c r="L196" s="172"/>
      <c r="M196" s="249"/>
      <c r="N196" s="172"/>
      <c r="O196" s="81"/>
      <c r="P196" s="81"/>
      <c r="Q196" s="81"/>
    </row>
    <row r="197" spans="2:17" x14ac:dyDescent="0.2">
      <c r="B197" s="172"/>
      <c r="C197" s="31"/>
      <c r="D197" s="31"/>
      <c r="E197" s="172"/>
      <c r="F197" s="172"/>
      <c r="G197" s="249"/>
      <c r="H197" s="172"/>
      <c r="I197" s="31"/>
      <c r="J197" s="31"/>
      <c r="K197" s="172"/>
      <c r="L197" s="172"/>
      <c r="M197" s="249"/>
      <c r="N197" s="172"/>
      <c r="O197" s="81"/>
      <c r="P197" s="81"/>
      <c r="Q197" s="81"/>
    </row>
    <row r="198" spans="2:17" x14ac:dyDescent="0.2">
      <c r="B198" s="172"/>
      <c r="C198" s="31"/>
      <c r="D198" s="31"/>
      <c r="E198" s="172"/>
      <c r="F198" s="172"/>
      <c r="G198" s="249"/>
      <c r="H198" s="172"/>
      <c r="I198" s="31"/>
      <c r="J198" s="31"/>
      <c r="K198" s="172"/>
      <c r="L198" s="172"/>
      <c r="M198" s="249"/>
      <c r="N198" s="172"/>
      <c r="O198" s="81"/>
      <c r="P198" s="81"/>
      <c r="Q198" s="81"/>
    </row>
    <row r="199" spans="2:17" x14ac:dyDescent="0.2">
      <c r="B199" s="172"/>
      <c r="C199" s="31"/>
      <c r="D199" s="31"/>
      <c r="E199" s="172"/>
      <c r="F199" s="172"/>
      <c r="G199" s="249"/>
      <c r="H199" s="172"/>
      <c r="I199" s="31"/>
      <c r="J199" s="31"/>
      <c r="K199" s="172"/>
      <c r="L199" s="172"/>
      <c r="M199" s="249"/>
      <c r="N199" s="172"/>
      <c r="O199" s="81"/>
      <c r="P199" s="81"/>
      <c r="Q199" s="81"/>
    </row>
    <row r="200" spans="2:17" x14ac:dyDescent="0.2">
      <c r="B200" s="172"/>
      <c r="C200" s="31"/>
      <c r="D200" s="31"/>
      <c r="E200" s="172"/>
      <c r="F200" s="172"/>
      <c r="G200" s="249"/>
      <c r="H200" s="172"/>
      <c r="I200" s="31"/>
      <c r="J200" s="31"/>
      <c r="K200" s="172"/>
      <c r="L200" s="172"/>
      <c r="M200" s="249"/>
      <c r="N200" s="172"/>
      <c r="O200" s="81"/>
      <c r="P200" s="81"/>
      <c r="Q200" s="81"/>
    </row>
    <row r="201" spans="2:17" x14ac:dyDescent="0.2">
      <c r="B201" s="172"/>
      <c r="C201" s="31"/>
      <c r="D201" s="31"/>
      <c r="E201" s="172"/>
      <c r="F201" s="172"/>
      <c r="G201" s="249"/>
      <c r="H201" s="172"/>
      <c r="I201" s="31"/>
      <c r="J201" s="31"/>
      <c r="K201" s="172"/>
      <c r="L201" s="172"/>
      <c r="M201" s="249"/>
      <c r="N201" s="172"/>
      <c r="O201" s="81"/>
      <c r="P201" s="81"/>
      <c r="Q201" s="81"/>
    </row>
    <row r="202" spans="2:17" x14ac:dyDescent="0.2">
      <c r="B202" s="172"/>
      <c r="C202" s="31"/>
      <c r="D202" s="31"/>
      <c r="E202" s="172"/>
      <c r="F202" s="172"/>
      <c r="G202" s="249"/>
      <c r="H202" s="172"/>
      <c r="I202" s="31"/>
      <c r="J202" s="31"/>
      <c r="K202" s="172"/>
      <c r="L202" s="172"/>
      <c r="M202" s="249"/>
      <c r="N202" s="172"/>
      <c r="O202" s="81"/>
      <c r="P202" s="81"/>
      <c r="Q202" s="81"/>
    </row>
    <row r="203" spans="2:17" x14ac:dyDescent="0.2">
      <c r="B203" s="172"/>
      <c r="C203" s="31"/>
      <c r="D203" s="31"/>
      <c r="E203" s="172"/>
      <c r="F203" s="172"/>
      <c r="G203" s="249"/>
      <c r="H203" s="172"/>
      <c r="I203" s="31"/>
      <c r="J203" s="31"/>
      <c r="K203" s="172"/>
      <c r="L203" s="172"/>
      <c r="M203" s="249"/>
      <c r="N203" s="172"/>
      <c r="O203" s="81"/>
      <c r="P203" s="81"/>
      <c r="Q203" s="81"/>
    </row>
    <row r="204" spans="2:17" x14ac:dyDescent="0.2">
      <c r="B204" s="172"/>
      <c r="C204" s="31"/>
      <c r="D204" s="31"/>
      <c r="E204" s="172"/>
      <c r="F204" s="172"/>
      <c r="G204" s="249"/>
      <c r="H204" s="172"/>
      <c r="I204" s="31"/>
      <c r="J204" s="31"/>
      <c r="K204" s="172"/>
      <c r="L204" s="172"/>
      <c r="M204" s="249"/>
      <c r="N204" s="172"/>
      <c r="O204" s="81"/>
      <c r="P204" s="81"/>
      <c r="Q204" s="81"/>
    </row>
    <row r="205" spans="2:17" x14ac:dyDescent="0.2">
      <c r="B205" s="172"/>
      <c r="C205" s="31"/>
      <c r="D205" s="31"/>
      <c r="E205" s="172"/>
      <c r="F205" s="172"/>
      <c r="G205" s="249"/>
      <c r="H205" s="172"/>
      <c r="I205" s="31"/>
      <c r="J205" s="31"/>
      <c r="K205" s="172"/>
      <c r="L205" s="172"/>
      <c r="M205" s="249"/>
      <c r="N205" s="172"/>
      <c r="O205" s="81"/>
      <c r="P205" s="81"/>
      <c r="Q205" s="81"/>
    </row>
    <row r="206" spans="2:17" x14ac:dyDescent="0.2">
      <c r="B206" s="172"/>
      <c r="C206" s="31"/>
      <c r="D206" s="31"/>
      <c r="E206" s="172"/>
      <c r="F206" s="172"/>
      <c r="G206" s="249"/>
      <c r="H206" s="172"/>
      <c r="I206" s="31"/>
      <c r="J206" s="31"/>
      <c r="K206" s="172"/>
      <c r="L206" s="172"/>
      <c r="M206" s="249"/>
      <c r="N206" s="172"/>
      <c r="O206" s="81"/>
      <c r="P206" s="81"/>
      <c r="Q206" s="81"/>
    </row>
    <row r="207" spans="2:17" x14ac:dyDescent="0.2">
      <c r="B207" s="172"/>
      <c r="C207" s="31"/>
      <c r="D207" s="31"/>
      <c r="E207" s="172"/>
      <c r="F207" s="172"/>
      <c r="G207" s="249"/>
      <c r="H207" s="172"/>
      <c r="I207" s="31"/>
      <c r="J207" s="31"/>
      <c r="K207" s="172"/>
      <c r="L207" s="172"/>
      <c r="M207" s="249"/>
      <c r="N207" s="172"/>
      <c r="O207" s="81"/>
      <c r="P207" s="81"/>
      <c r="Q207" s="81"/>
    </row>
    <row r="208" spans="2:17" x14ac:dyDescent="0.2">
      <c r="B208" s="172"/>
      <c r="C208" s="31"/>
      <c r="D208" s="31"/>
      <c r="E208" s="172"/>
      <c r="F208" s="172"/>
      <c r="G208" s="249"/>
      <c r="H208" s="172"/>
      <c r="I208" s="31"/>
      <c r="J208" s="31"/>
      <c r="K208" s="172"/>
      <c r="L208" s="172"/>
      <c r="M208" s="249"/>
      <c r="N208" s="172"/>
      <c r="O208" s="81"/>
      <c r="P208" s="81"/>
      <c r="Q208" s="81"/>
    </row>
    <row r="209" spans="2:17" x14ac:dyDescent="0.2">
      <c r="B209" s="172"/>
      <c r="C209" s="31"/>
      <c r="D209" s="31"/>
      <c r="E209" s="172"/>
      <c r="F209" s="172"/>
      <c r="G209" s="249"/>
      <c r="H209" s="172"/>
      <c r="I209" s="31"/>
      <c r="J209" s="31"/>
      <c r="K209" s="172"/>
      <c r="L209" s="172"/>
      <c r="M209" s="249"/>
      <c r="N209" s="172"/>
      <c r="O209" s="81"/>
      <c r="P209" s="81"/>
      <c r="Q209" s="81"/>
    </row>
    <row r="210" spans="2:17" x14ac:dyDescent="0.2">
      <c r="B210" s="172"/>
      <c r="C210" s="31"/>
      <c r="D210" s="31"/>
      <c r="E210" s="172"/>
      <c r="F210" s="172"/>
      <c r="G210" s="249"/>
      <c r="H210" s="172"/>
      <c r="I210" s="31"/>
      <c r="J210" s="31"/>
      <c r="K210" s="172"/>
      <c r="L210" s="172"/>
      <c r="M210" s="249"/>
      <c r="N210" s="172"/>
      <c r="O210" s="81"/>
      <c r="P210" s="81"/>
      <c r="Q210" s="81"/>
    </row>
    <row r="211" spans="2:17" x14ac:dyDescent="0.2">
      <c r="B211" s="172"/>
      <c r="C211" s="31"/>
      <c r="D211" s="31"/>
      <c r="E211" s="172"/>
      <c r="F211" s="172"/>
      <c r="G211" s="249"/>
      <c r="H211" s="172"/>
      <c r="I211" s="31"/>
      <c r="J211" s="31"/>
      <c r="K211" s="172"/>
      <c r="L211" s="172"/>
      <c r="M211" s="249"/>
      <c r="N211" s="172"/>
      <c r="O211" s="81"/>
      <c r="P211" s="81"/>
      <c r="Q211" s="81"/>
    </row>
    <row r="212" spans="2:17" x14ac:dyDescent="0.2">
      <c r="B212" s="172"/>
      <c r="C212" s="31"/>
      <c r="D212" s="31"/>
      <c r="E212" s="172"/>
      <c r="F212" s="172"/>
      <c r="G212" s="249"/>
      <c r="H212" s="172"/>
      <c r="I212" s="31"/>
      <c r="J212" s="31"/>
      <c r="K212" s="172"/>
      <c r="L212" s="172"/>
      <c r="M212" s="249"/>
      <c r="N212" s="172"/>
      <c r="O212" s="81"/>
      <c r="P212" s="81"/>
      <c r="Q212" s="81"/>
    </row>
    <row r="213" spans="2:17" x14ac:dyDescent="0.2">
      <c r="B213" s="172"/>
      <c r="C213" s="31"/>
      <c r="D213" s="31"/>
      <c r="E213" s="172"/>
      <c r="F213" s="172"/>
      <c r="G213" s="249"/>
      <c r="H213" s="172"/>
      <c r="I213" s="31"/>
      <c r="J213" s="31"/>
      <c r="K213" s="172"/>
      <c r="L213" s="172"/>
      <c r="M213" s="249"/>
      <c r="N213" s="172"/>
      <c r="O213" s="81"/>
      <c r="P213" s="81"/>
      <c r="Q213" s="81"/>
    </row>
    <row r="214" spans="2:17" x14ac:dyDescent="0.2">
      <c r="B214" s="172"/>
      <c r="C214" s="31"/>
      <c r="D214" s="31"/>
      <c r="E214" s="172"/>
      <c r="F214" s="172"/>
      <c r="G214" s="249"/>
      <c r="H214" s="172"/>
      <c r="I214" s="31"/>
      <c r="J214" s="31"/>
      <c r="K214" s="172"/>
      <c r="L214" s="172"/>
      <c r="M214" s="249"/>
      <c r="N214" s="172"/>
      <c r="O214" s="81"/>
      <c r="P214" s="81"/>
      <c r="Q214" s="81"/>
    </row>
    <row r="215" spans="2:17" x14ac:dyDescent="0.2">
      <c r="B215" s="172"/>
      <c r="C215" s="31"/>
      <c r="D215" s="31"/>
      <c r="E215" s="172"/>
      <c r="F215" s="172"/>
      <c r="G215" s="249"/>
      <c r="H215" s="172"/>
      <c r="I215" s="31"/>
      <c r="J215" s="31"/>
      <c r="K215" s="172"/>
      <c r="L215" s="172"/>
      <c r="M215" s="249"/>
      <c r="N215" s="172"/>
      <c r="O215" s="81"/>
      <c r="P215" s="81"/>
      <c r="Q215" s="81"/>
    </row>
    <row r="216" spans="2:17" x14ac:dyDescent="0.2">
      <c r="B216" s="172"/>
      <c r="C216" s="31"/>
      <c r="D216" s="31"/>
      <c r="E216" s="172"/>
      <c r="F216" s="172"/>
      <c r="G216" s="249"/>
      <c r="H216" s="172"/>
      <c r="I216" s="31"/>
      <c r="J216" s="31"/>
      <c r="K216" s="172"/>
      <c r="L216" s="172"/>
      <c r="M216" s="249"/>
      <c r="N216" s="172"/>
      <c r="O216" s="81"/>
      <c r="P216" s="81"/>
      <c r="Q216" s="81"/>
    </row>
    <row r="217" spans="2:17" x14ac:dyDescent="0.2">
      <c r="B217" s="172"/>
      <c r="C217" s="31"/>
      <c r="D217" s="31"/>
      <c r="E217" s="172"/>
      <c r="F217" s="172"/>
      <c r="G217" s="249"/>
      <c r="H217" s="172"/>
      <c r="I217" s="31"/>
      <c r="J217" s="31"/>
      <c r="K217" s="172"/>
      <c r="L217" s="172"/>
      <c r="M217" s="249"/>
      <c r="N217" s="172"/>
      <c r="O217" s="81"/>
      <c r="P217" s="81"/>
      <c r="Q217" s="81"/>
    </row>
    <row r="218" spans="2:17" x14ac:dyDescent="0.2">
      <c r="B218" s="172"/>
      <c r="C218" s="31"/>
      <c r="D218" s="31"/>
      <c r="E218" s="172"/>
      <c r="F218" s="172"/>
      <c r="G218" s="249"/>
      <c r="H218" s="172"/>
      <c r="I218" s="31"/>
      <c r="J218" s="31"/>
      <c r="K218" s="172"/>
      <c r="L218" s="172"/>
      <c r="M218" s="249"/>
      <c r="N218" s="172"/>
      <c r="O218" s="81"/>
      <c r="P218" s="81"/>
      <c r="Q218" s="81"/>
    </row>
    <row r="219" spans="2:17" x14ac:dyDescent="0.2">
      <c r="B219" s="172"/>
      <c r="C219" s="31"/>
      <c r="D219" s="31"/>
      <c r="E219" s="172"/>
      <c r="F219" s="172"/>
      <c r="G219" s="249"/>
      <c r="H219" s="172"/>
      <c r="I219" s="31"/>
      <c r="J219" s="31"/>
      <c r="K219" s="172"/>
      <c r="L219" s="172"/>
      <c r="M219" s="249"/>
      <c r="N219" s="172"/>
      <c r="O219" s="81"/>
      <c r="P219" s="81"/>
      <c r="Q219" s="81"/>
    </row>
    <row r="220" spans="2:17" x14ac:dyDescent="0.2">
      <c r="B220" s="172"/>
      <c r="C220" s="31"/>
      <c r="D220" s="31"/>
      <c r="E220" s="172"/>
      <c r="F220" s="172"/>
      <c r="G220" s="249"/>
      <c r="H220" s="172"/>
      <c r="I220" s="31"/>
      <c r="J220" s="31"/>
      <c r="K220" s="172"/>
      <c r="L220" s="172"/>
      <c r="M220" s="249"/>
      <c r="N220" s="172"/>
      <c r="O220" s="81"/>
      <c r="P220" s="81"/>
      <c r="Q220" s="81"/>
    </row>
    <row r="221" spans="2:17" x14ac:dyDescent="0.2">
      <c r="B221" s="172"/>
      <c r="C221" s="31"/>
      <c r="D221" s="31"/>
      <c r="E221" s="172"/>
      <c r="F221" s="172"/>
      <c r="G221" s="249"/>
      <c r="H221" s="172"/>
      <c r="I221" s="31"/>
      <c r="J221" s="31"/>
      <c r="K221" s="172"/>
      <c r="L221" s="172"/>
      <c r="M221" s="249"/>
      <c r="N221" s="172"/>
      <c r="O221" s="81"/>
      <c r="P221" s="81"/>
      <c r="Q221" s="81"/>
    </row>
    <row r="222" spans="2:17" x14ac:dyDescent="0.2">
      <c r="B222" s="172"/>
      <c r="C222" s="31"/>
      <c r="D222" s="31"/>
      <c r="E222" s="172"/>
      <c r="F222" s="172"/>
      <c r="G222" s="249"/>
      <c r="H222" s="172"/>
      <c r="I222" s="31"/>
      <c r="J222" s="31"/>
      <c r="K222" s="172"/>
      <c r="L222" s="172"/>
      <c r="M222" s="249"/>
      <c r="N222" s="172"/>
      <c r="O222" s="81"/>
      <c r="P222" s="81"/>
      <c r="Q222" s="81"/>
    </row>
    <row r="223" spans="2:17" x14ac:dyDescent="0.2">
      <c r="B223" s="172"/>
      <c r="C223" s="31"/>
      <c r="D223" s="31"/>
      <c r="E223" s="172"/>
      <c r="F223" s="172"/>
      <c r="G223" s="249"/>
      <c r="H223" s="172"/>
      <c r="I223" s="31"/>
      <c r="J223" s="31"/>
      <c r="K223" s="172"/>
      <c r="L223" s="172"/>
      <c r="M223" s="249"/>
      <c r="N223" s="172"/>
      <c r="O223" s="81"/>
      <c r="P223" s="81"/>
      <c r="Q223" s="81"/>
    </row>
    <row r="224" spans="2:17" x14ac:dyDescent="0.2">
      <c r="B224" s="172"/>
      <c r="C224" s="31"/>
      <c r="D224" s="31"/>
      <c r="E224" s="172"/>
      <c r="F224" s="172"/>
      <c r="G224" s="249"/>
      <c r="H224" s="172"/>
      <c r="I224" s="31"/>
      <c r="J224" s="31"/>
      <c r="K224" s="172"/>
      <c r="L224" s="172"/>
      <c r="M224" s="249"/>
      <c r="N224" s="172"/>
      <c r="O224" s="81"/>
      <c r="P224" s="81"/>
      <c r="Q224" s="81"/>
    </row>
    <row r="225" spans="2:17" x14ac:dyDescent="0.2">
      <c r="B225" s="172"/>
      <c r="C225" s="31"/>
      <c r="D225" s="31"/>
      <c r="E225" s="172"/>
      <c r="F225" s="172"/>
      <c r="G225" s="249"/>
      <c r="H225" s="172"/>
      <c r="I225" s="31"/>
      <c r="J225" s="31"/>
      <c r="K225" s="172"/>
      <c r="L225" s="172"/>
      <c r="M225" s="249"/>
      <c r="N225" s="172"/>
      <c r="O225" s="81"/>
      <c r="P225" s="81"/>
      <c r="Q225" s="81"/>
    </row>
    <row r="226" spans="2:17" x14ac:dyDescent="0.2">
      <c r="B226" s="172"/>
      <c r="C226" s="31"/>
      <c r="D226" s="31"/>
      <c r="E226" s="172"/>
      <c r="F226" s="172"/>
      <c r="G226" s="249"/>
      <c r="H226" s="172"/>
      <c r="I226" s="31"/>
      <c r="J226" s="31"/>
      <c r="K226" s="172"/>
      <c r="L226" s="172"/>
      <c r="M226" s="249"/>
      <c r="N226" s="172"/>
      <c r="O226" s="81"/>
      <c r="P226" s="81"/>
      <c r="Q226" s="81"/>
    </row>
    <row r="227" spans="2:17" x14ac:dyDescent="0.2">
      <c r="B227" s="172"/>
      <c r="C227" s="31"/>
      <c r="D227" s="31"/>
      <c r="E227" s="172"/>
      <c r="F227" s="172"/>
      <c r="G227" s="249"/>
      <c r="H227" s="172"/>
      <c r="I227" s="31"/>
      <c r="J227" s="31"/>
      <c r="K227" s="172"/>
      <c r="L227" s="172"/>
      <c r="M227" s="249"/>
      <c r="N227" s="172"/>
      <c r="O227" s="81"/>
      <c r="P227" s="81"/>
      <c r="Q227" s="81"/>
    </row>
    <row r="228" spans="2:17" x14ac:dyDescent="0.2">
      <c r="B228" s="172"/>
      <c r="C228" s="31"/>
      <c r="D228" s="31"/>
      <c r="E228" s="172"/>
      <c r="F228" s="172"/>
      <c r="G228" s="249"/>
      <c r="H228" s="172"/>
      <c r="I228" s="31"/>
      <c r="J228" s="31"/>
      <c r="K228" s="172"/>
      <c r="L228" s="172"/>
      <c r="M228" s="249"/>
      <c r="N228" s="172"/>
      <c r="O228" s="81"/>
      <c r="P228" s="81"/>
      <c r="Q228" s="81"/>
    </row>
    <row r="229" spans="2:17" x14ac:dyDescent="0.2">
      <c r="B229" s="172"/>
      <c r="C229" s="31"/>
      <c r="D229" s="31"/>
      <c r="E229" s="172"/>
      <c r="F229" s="172"/>
      <c r="G229" s="249"/>
      <c r="H229" s="172"/>
      <c r="I229" s="31"/>
      <c r="J229" s="31"/>
      <c r="K229" s="172"/>
      <c r="L229" s="172"/>
      <c r="M229" s="249"/>
      <c r="N229" s="172"/>
      <c r="O229" s="81"/>
      <c r="P229" s="81"/>
      <c r="Q229" s="81"/>
    </row>
    <row r="230" spans="2:17" x14ac:dyDescent="0.2">
      <c r="B230" s="172"/>
      <c r="C230" s="31"/>
      <c r="D230" s="31"/>
      <c r="E230" s="172"/>
      <c r="F230" s="172"/>
      <c r="G230" s="249"/>
      <c r="H230" s="172"/>
      <c r="I230" s="31"/>
      <c r="J230" s="31"/>
      <c r="K230" s="172"/>
      <c r="L230" s="172"/>
      <c r="M230" s="249"/>
      <c r="N230" s="172"/>
      <c r="O230" s="81"/>
      <c r="P230" s="81"/>
      <c r="Q230" s="81"/>
    </row>
    <row r="231" spans="2:17" x14ac:dyDescent="0.2">
      <c r="B231" s="172"/>
      <c r="C231" s="31"/>
      <c r="D231" s="31"/>
      <c r="E231" s="172"/>
      <c r="F231" s="172"/>
      <c r="G231" s="249"/>
      <c r="H231" s="172"/>
      <c r="I231" s="31"/>
      <c r="J231" s="31"/>
      <c r="K231" s="172"/>
      <c r="L231" s="172"/>
      <c r="M231" s="249"/>
      <c r="N231" s="172"/>
      <c r="O231" s="81"/>
      <c r="P231" s="81"/>
      <c r="Q231" s="81"/>
    </row>
    <row r="232" spans="2:17" x14ac:dyDescent="0.2">
      <c r="B232" s="172"/>
      <c r="C232" s="31"/>
      <c r="D232" s="31"/>
      <c r="E232" s="172"/>
      <c r="F232" s="172"/>
      <c r="G232" s="249"/>
      <c r="H232" s="172"/>
      <c r="I232" s="31"/>
      <c r="J232" s="31"/>
      <c r="K232" s="172"/>
      <c r="L232" s="172"/>
      <c r="M232" s="249"/>
      <c r="N232" s="172"/>
      <c r="O232" s="81"/>
      <c r="P232" s="81"/>
      <c r="Q232" s="81"/>
    </row>
    <row r="233" spans="2:17" x14ac:dyDescent="0.2">
      <c r="B233" s="172"/>
      <c r="C233" s="31"/>
      <c r="D233" s="31"/>
      <c r="E233" s="172"/>
      <c r="F233" s="172"/>
      <c r="G233" s="249"/>
      <c r="H233" s="172"/>
      <c r="I233" s="31"/>
      <c r="J233" s="31"/>
      <c r="K233" s="172"/>
      <c r="L233" s="172"/>
      <c r="M233" s="249"/>
      <c r="N233" s="172"/>
      <c r="O233" s="81"/>
      <c r="P233" s="81"/>
      <c r="Q233" s="81"/>
    </row>
    <row r="234" spans="2:17" x14ac:dyDescent="0.2">
      <c r="B234" s="172"/>
      <c r="C234" s="31"/>
      <c r="D234" s="31"/>
      <c r="E234" s="172"/>
      <c r="F234" s="172"/>
      <c r="G234" s="249"/>
      <c r="H234" s="172"/>
      <c r="I234" s="31"/>
      <c r="J234" s="31"/>
      <c r="K234" s="172"/>
      <c r="L234" s="172"/>
      <c r="M234" s="249"/>
      <c r="N234" s="172"/>
      <c r="O234" s="81"/>
      <c r="P234" s="81"/>
      <c r="Q234" s="81"/>
    </row>
    <row r="235" spans="2:17" x14ac:dyDescent="0.2">
      <c r="B235" s="172"/>
      <c r="C235" s="31"/>
      <c r="D235" s="31"/>
      <c r="E235" s="172"/>
      <c r="F235" s="172"/>
      <c r="G235" s="249"/>
      <c r="H235" s="172"/>
      <c r="I235" s="31"/>
      <c r="J235" s="31"/>
      <c r="K235" s="172"/>
      <c r="L235" s="172"/>
      <c r="M235" s="249"/>
      <c r="N235" s="172"/>
      <c r="O235" s="81"/>
      <c r="P235" s="81"/>
      <c r="Q235" s="81"/>
    </row>
    <row r="236" spans="2:17" x14ac:dyDescent="0.2">
      <c r="B236" s="172"/>
      <c r="C236" s="31"/>
      <c r="D236" s="31"/>
      <c r="E236" s="172"/>
      <c r="F236" s="172"/>
      <c r="G236" s="249"/>
      <c r="H236" s="172"/>
      <c r="I236" s="31"/>
      <c r="J236" s="31"/>
      <c r="K236" s="172"/>
      <c r="L236" s="172"/>
      <c r="M236" s="249"/>
      <c r="N236" s="172"/>
      <c r="O236" s="81"/>
      <c r="P236" s="81"/>
      <c r="Q236" s="81"/>
    </row>
    <row r="237" spans="2:17" x14ac:dyDescent="0.2">
      <c r="B237" s="172"/>
      <c r="C237" s="31"/>
      <c r="D237" s="31"/>
      <c r="E237" s="172"/>
      <c r="F237" s="172"/>
      <c r="G237" s="249"/>
      <c r="H237" s="172"/>
      <c r="I237" s="31"/>
      <c r="J237" s="31"/>
      <c r="K237" s="172"/>
      <c r="L237" s="172"/>
      <c r="M237" s="249"/>
      <c r="N237" s="172"/>
      <c r="O237" s="81"/>
      <c r="P237" s="81"/>
      <c r="Q237" s="81"/>
    </row>
    <row r="238" spans="2:17" x14ac:dyDescent="0.2">
      <c r="B238" s="172"/>
      <c r="C238" s="31"/>
      <c r="D238" s="31"/>
      <c r="E238" s="172"/>
      <c r="F238" s="172"/>
      <c r="G238" s="249"/>
      <c r="H238" s="172"/>
      <c r="I238" s="31"/>
      <c r="J238" s="31"/>
      <c r="K238" s="172"/>
      <c r="L238" s="172"/>
      <c r="M238" s="249"/>
      <c r="N238" s="172"/>
      <c r="O238" s="81"/>
      <c r="P238" s="81"/>
      <c r="Q238" s="81"/>
    </row>
    <row r="239" spans="2:17" x14ac:dyDescent="0.2">
      <c r="B239" s="172"/>
      <c r="C239" s="31"/>
      <c r="D239" s="31"/>
      <c r="E239" s="172"/>
      <c r="F239" s="172"/>
      <c r="G239" s="249"/>
      <c r="H239" s="172"/>
      <c r="I239" s="31"/>
      <c r="J239" s="31"/>
      <c r="K239" s="172"/>
      <c r="L239" s="172"/>
      <c r="M239" s="249"/>
      <c r="N239" s="172"/>
      <c r="O239" s="81"/>
      <c r="P239" s="81"/>
      <c r="Q239" s="81"/>
    </row>
    <row r="240" spans="2:17" x14ac:dyDescent="0.2">
      <c r="B240" s="172"/>
      <c r="C240" s="31"/>
      <c r="D240" s="31"/>
      <c r="E240" s="172"/>
      <c r="F240" s="172"/>
      <c r="G240" s="249"/>
      <c r="H240" s="172"/>
      <c r="I240" s="31"/>
      <c r="J240" s="31"/>
      <c r="K240" s="172"/>
      <c r="L240" s="172"/>
      <c r="M240" s="249"/>
      <c r="N240" s="172"/>
      <c r="O240" s="81"/>
      <c r="P240" s="81"/>
      <c r="Q240" s="81"/>
    </row>
    <row r="241" spans="2:17" x14ac:dyDescent="0.2">
      <c r="B241" s="172"/>
      <c r="C241" s="31"/>
      <c r="D241" s="31"/>
      <c r="E241" s="172"/>
      <c r="F241" s="172"/>
      <c r="G241" s="249"/>
      <c r="H241" s="172"/>
      <c r="I241" s="31"/>
      <c r="J241" s="31"/>
      <c r="K241" s="172"/>
      <c r="L241" s="172"/>
      <c r="M241" s="249"/>
      <c r="N241" s="172"/>
      <c r="O241" s="81"/>
      <c r="P241" s="81"/>
      <c r="Q241" s="81"/>
    </row>
    <row r="242" spans="2:17" x14ac:dyDescent="0.2">
      <c r="B242" s="172"/>
      <c r="C242" s="31"/>
      <c r="D242" s="31"/>
      <c r="E242" s="172"/>
      <c r="F242" s="172"/>
      <c r="G242" s="249"/>
      <c r="H242" s="172"/>
      <c r="I242" s="31"/>
      <c r="J242" s="31"/>
      <c r="K242" s="172"/>
      <c r="L242" s="172"/>
      <c r="M242" s="249"/>
      <c r="N242" s="172"/>
      <c r="O242" s="81"/>
      <c r="P242" s="81"/>
      <c r="Q242" s="81"/>
    </row>
    <row r="243" spans="2:17" x14ac:dyDescent="0.2">
      <c r="B243" s="172"/>
      <c r="C243" s="31"/>
      <c r="D243" s="31"/>
      <c r="E243" s="172"/>
      <c r="F243" s="172"/>
      <c r="G243" s="249"/>
      <c r="H243" s="172"/>
      <c r="I243" s="31"/>
      <c r="J243" s="31"/>
      <c r="K243" s="172"/>
      <c r="L243" s="172"/>
      <c r="M243" s="249"/>
      <c r="N243" s="172"/>
      <c r="O243" s="81"/>
      <c r="P243" s="81"/>
      <c r="Q243" s="81"/>
    </row>
  </sheetData>
  <mergeCells count="3">
    <mergeCell ref="B5:G5"/>
    <mergeCell ref="H5:M5"/>
    <mergeCell ref="A2:N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indexed="52"/>
    <outlinePr applyStyles="1" summaryBelow="0"/>
    <pageSetUpPr fitToPage="1"/>
  </sheetPr>
  <dimension ref="A2:S247"/>
  <sheetViews>
    <sheetView workbookViewId="0">
      <selection activeCell="N23" sqref="N23"/>
    </sheetView>
  </sheetViews>
  <sheetFormatPr defaultRowHeight="12.75" outlineLevelRow="1" x14ac:dyDescent="0.2"/>
  <cols>
    <col min="1" max="1" width="63.28515625" style="92" bestFit="1" customWidth="1"/>
    <col min="2" max="2" width="12.7109375" style="208" bestFit="1" customWidth="1"/>
    <col min="3" max="4" width="12.42578125" style="42" bestFit="1" customWidth="1"/>
    <col min="5" max="5" width="13.42578125" style="208" bestFit="1" customWidth="1"/>
    <col min="6" max="6" width="14.42578125" style="208" bestFit="1" customWidth="1"/>
    <col min="7" max="7" width="10.7109375" style="8" bestFit="1" customWidth="1"/>
    <col min="8" max="8" width="12.7109375" style="208" bestFit="1" customWidth="1"/>
    <col min="9" max="10" width="12.42578125" style="42" bestFit="1" customWidth="1"/>
    <col min="11" max="12" width="14.42578125" style="208" bestFit="1" customWidth="1"/>
    <col min="13" max="13" width="10.7109375" style="8" bestFit="1" customWidth="1"/>
    <col min="14" max="14" width="16.140625" style="208" bestFit="1" customWidth="1"/>
    <col min="15" max="16384" width="9.140625" style="92"/>
  </cols>
  <sheetData>
    <row r="2" spans="1:19" ht="18.75" x14ac:dyDescent="0.3">
      <c r="A2" s="5" t="s">
        <v>192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81"/>
      <c r="P2" s="81"/>
      <c r="Q2" s="81"/>
      <c r="R2" s="81"/>
      <c r="S2" s="81"/>
    </row>
    <row r="3" spans="1:19" x14ac:dyDescent="0.2">
      <c r="A3" s="54"/>
    </row>
    <row r="4" spans="1:19" s="61" customFormat="1" x14ac:dyDescent="0.2">
      <c r="B4" s="150"/>
      <c r="C4" s="241"/>
      <c r="D4" s="241"/>
      <c r="E4" s="150"/>
      <c r="F4" s="150"/>
      <c r="G4" s="205"/>
      <c r="H4" s="150"/>
      <c r="I4" s="241"/>
      <c r="J4" s="241"/>
      <c r="K4" s="150"/>
      <c r="L4" s="150"/>
      <c r="M4" s="205"/>
      <c r="N4" s="61" t="str">
        <f>VALVAL</f>
        <v>млрд. одиниць</v>
      </c>
    </row>
    <row r="5" spans="1:19" s="252" customFormat="1" x14ac:dyDescent="0.2">
      <c r="A5" s="59"/>
      <c r="B5" s="274">
        <v>43465</v>
      </c>
      <c r="C5" s="275"/>
      <c r="D5" s="275"/>
      <c r="E5" s="275"/>
      <c r="F5" s="275"/>
      <c r="G5" s="276"/>
      <c r="H5" s="274">
        <v>43496</v>
      </c>
      <c r="I5" s="275"/>
      <c r="J5" s="275"/>
      <c r="K5" s="275"/>
      <c r="L5" s="275"/>
      <c r="M5" s="276"/>
      <c r="N5" s="68"/>
    </row>
    <row r="6" spans="1:19" s="146" customFormat="1" x14ac:dyDescent="0.2">
      <c r="A6" s="170"/>
      <c r="B6" s="97" t="s">
        <v>4</v>
      </c>
      <c r="C6" s="182" t="s">
        <v>164</v>
      </c>
      <c r="D6" s="182" t="s">
        <v>187</v>
      </c>
      <c r="E6" s="97" t="s">
        <v>153</v>
      </c>
      <c r="F6" s="97" t="s">
        <v>156</v>
      </c>
      <c r="G6" s="148" t="s">
        <v>173</v>
      </c>
      <c r="H6" s="97" t="s">
        <v>4</v>
      </c>
      <c r="I6" s="182" t="s">
        <v>164</v>
      </c>
      <c r="J6" s="182" t="s">
        <v>187</v>
      </c>
      <c r="K6" s="97" t="s">
        <v>153</v>
      </c>
      <c r="L6" s="97" t="s">
        <v>156</v>
      </c>
      <c r="M6" s="148" t="s">
        <v>173</v>
      </c>
      <c r="N6" s="97" t="s">
        <v>60</v>
      </c>
    </row>
    <row r="7" spans="1:19" s="104" customFormat="1" ht="15" x14ac:dyDescent="0.2">
      <c r="A7" s="83" t="s">
        <v>136</v>
      </c>
      <c r="B7" s="149"/>
      <c r="C7" s="13"/>
      <c r="D7" s="13"/>
      <c r="E7" s="149">
        <f t="shared" ref="E7:G7" si="0">SUM(E8:E24)</f>
        <v>78.315547975909993</v>
      </c>
      <c r="F7" s="149">
        <f t="shared" si="0"/>
        <v>2168.42156766371</v>
      </c>
      <c r="G7" s="223">
        <f t="shared" si="0"/>
        <v>1.0000010000000001</v>
      </c>
      <c r="H7" s="149"/>
      <c r="I7" s="13"/>
      <c r="J7" s="13"/>
      <c r="K7" s="149">
        <f t="shared" ref="K7:N7" si="1">SUM(K8:K24)</f>
        <v>78.251692946719999</v>
      </c>
      <c r="L7" s="149">
        <f t="shared" si="1"/>
        <v>2171.9168198795201</v>
      </c>
      <c r="M7" s="223">
        <f t="shared" si="1"/>
        <v>1.0000000000000002</v>
      </c>
      <c r="N7" s="149">
        <f t="shared" si="1"/>
        <v>-5.1499603193061461E-19</v>
      </c>
    </row>
    <row r="8" spans="1:19" s="109" customFormat="1" x14ac:dyDescent="0.2">
      <c r="A8" s="132" t="s">
        <v>106</v>
      </c>
      <c r="B8" s="245">
        <v>34.420927978359998</v>
      </c>
      <c r="C8" s="88">
        <v>1</v>
      </c>
      <c r="D8" s="88">
        <v>27.688264</v>
      </c>
      <c r="E8" s="245">
        <v>34.420927978359998</v>
      </c>
      <c r="F8" s="245">
        <v>953.05574098984005</v>
      </c>
      <c r="G8" s="44">
        <v>0.43951600000000002</v>
      </c>
      <c r="H8" s="245">
        <v>34.104526809539998</v>
      </c>
      <c r="I8" s="88">
        <v>1</v>
      </c>
      <c r="J8" s="88">
        <v>27.755524999999999</v>
      </c>
      <c r="K8" s="245">
        <v>34.104526809539998</v>
      </c>
      <c r="L8" s="245">
        <v>946.58904647554004</v>
      </c>
      <c r="M8" s="44">
        <v>0.43583100000000002</v>
      </c>
      <c r="N8" s="245">
        <v>-3.6849999999999999E-3</v>
      </c>
    </row>
    <row r="9" spans="1:19" x14ac:dyDescent="0.2">
      <c r="A9" s="220" t="s">
        <v>2</v>
      </c>
      <c r="B9" s="195">
        <v>6.3032656150999999</v>
      </c>
      <c r="C9" s="51">
        <v>1.1454</v>
      </c>
      <c r="D9" s="51">
        <v>31.714137999999998</v>
      </c>
      <c r="E9" s="195">
        <v>7.2197605298600003</v>
      </c>
      <c r="F9" s="195">
        <v>199.90263556795</v>
      </c>
      <c r="G9" s="255">
        <v>9.2188000000000006E-2</v>
      </c>
      <c r="H9" s="195">
        <v>6.2615462230299999</v>
      </c>
      <c r="I9" s="51">
        <v>1.1429</v>
      </c>
      <c r="J9" s="51">
        <v>31.721789999999999</v>
      </c>
      <c r="K9" s="195">
        <v>7.1563212859899998</v>
      </c>
      <c r="L9" s="195">
        <v>198.62745436225001</v>
      </c>
      <c r="M9" s="255">
        <v>9.1453000000000007E-2</v>
      </c>
      <c r="N9" s="195">
        <v>-7.3499999999999998E-4</v>
      </c>
      <c r="O9" s="81"/>
      <c r="P9" s="81"/>
      <c r="Q9" s="81"/>
    </row>
    <row r="10" spans="1:19" x14ac:dyDescent="0.2">
      <c r="A10" s="220" t="s">
        <v>146</v>
      </c>
      <c r="B10" s="195">
        <v>0.4</v>
      </c>
      <c r="C10" s="51">
        <v>0.73413700000000004</v>
      </c>
      <c r="D10" s="51">
        <v>20.326968999999998</v>
      </c>
      <c r="E10" s="195">
        <v>0.29365465454</v>
      </c>
      <c r="F10" s="195">
        <v>8.1307875999999997</v>
      </c>
      <c r="G10" s="255">
        <v>3.7499999999999999E-3</v>
      </c>
      <c r="H10" s="195">
        <v>0.4</v>
      </c>
      <c r="I10" s="51">
        <v>0.75633600000000001</v>
      </c>
      <c r="J10" s="51">
        <v>20.992515000000001</v>
      </c>
      <c r="K10" s="195">
        <v>0.30253457643999998</v>
      </c>
      <c r="L10" s="195">
        <v>8.3970059999999993</v>
      </c>
      <c r="M10" s="255">
        <v>3.8660000000000001E-3</v>
      </c>
      <c r="N10" s="195">
        <v>1.17E-4</v>
      </c>
      <c r="O10" s="81"/>
      <c r="P10" s="81"/>
      <c r="Q10" s="81"/>
    </row>
    <row r="11" spans="1:19" x14ac:dyDescent="0.2">
      <c r="A11" s="220" t="s">
        <v>14</v>
      </c>
      <c r="B11" s="195">
        <v>9.345204657</v>
      </c>
      <c r="C11" s="51">
        <v>1.390792</v>
      </c>
      <c r="D11" s="51">
        <v>38.508603999999998</v>
      </c>
      <c r="E11" s="195">
        <v>12.997231803169999</v>
      </c>
      <c r="F11" s="195">
        <v>359.87078543537001</v>
      </c>
      <c r="G11" s="255">
        <v>0.16596</v>
      </c>
      <c r="H11" s="195">
        <v>9.345204657</v>
      </c>
      <c r="I11" s="51">
        <v>1.400698</v>
      </c>
      <c r="J11" s="51">
        <v>38.877096000000002</v>
      </c>
      <c r="K11" s="195">
        <v>13.08980531227</v>
      </c>
      <c r="L11" s="195">
        <v>363.31441858983999</v>
      </c>
      <c r="M11" s="255">
        <v>0.16727800000000001</v>
      </c>
      <c r="N11" s="195">
        <v>1.3179999999999999E-3</v>
      </c>
      <c r="O11" s="81"/>
      <c r="P11" s="81"/>
      <c r="Q11" s="81"/>
    </row>
    <row r="12" spans="1:19" x14ac:dyDescent="0.2">
      <c r="A12" s="220" t="s">
        <v>15</v>
      </c>
      <c r="B12" s="195">
        <v>631.75402693511001</v>
      </c>
      <c r="C12" s="51">
        <v>3.6116000000000002E-2</v>
      </c>
      <c r="D12" s="51">
        <v>1</v>
      </c>
      <c r="E12" s="195">
        <v>22.816671602589999</v>
      </c>
      <c r="F12" s="195">
        <v>631.75402693511001</v>
      </c>
      <c r="G12" s="255">
        <v>0.29134300000000002</v>
      </c>
      <c r="H12" s="195">
        <v>639.11170568595003</v>
      </c>
      <c r="I12" s="51">
        <v>3.6028999999999999E-2</v>
      </c>
      <c r="J12" s="51">
        <v>1</v>
      </c>
      <c r="K12" s="195">
        <v>23.026467908010002</v>
      </c>
      <c r="L12" s="195">
        <v>639.11170568595003</v>
      </c>
      <c r="M12" s="255">
        <v>0.29426200000000002</v>
      </c>
      <c r="N12" s="195">
        <v>2.9190000000000002E-3</v>
      </c>
      <c r="O12" s="81"/>
      <c r="P12" s="81"/>
      <c r="Q12" s="81"/>
    </row>
    <row r="13" spans="1:19" x14ac:dyDescent="0.2">
      <c r="A13" s="220" t="s">
        <v>91</v>
      </c>
      <c r="B13" s="195">
        <v>62.604238033999998</v>
      </c>
      <c r="C13" s="51">
        <v>9.0620000000000006E-3</v>
      </c>
      <c r="D13" s="51">
        <v>0.25090299999999999</v>
      </c>
      <c r="E13" s="195">
        <v>0.56730140739000001</v>
      </c>
      <c r="F13" s="195">
        <v>15.70759113544</v>
      </c>
      <c r="G13" s="255">
        <v>7.2439999999999996E-3</v>
      </c>
      <c r="H13" s="195">
        <v>62.604248876</v>
      </c>
      <c r="I13" s="51">
        <v>9.1369999999999993E-3</v>
      </c>
      <c r="J13" s="51">
        <v>0.253612</v>
      </c>
      <c r="K13" s="195">
        <v>0.57203705446999997</v>
      </c>
      <c r="L13" s="195">
        <v>15.87718876594</v>
      </c>
      <c r="M13" s="255">
        <v>7.3099999999999997E-3</v>
      </c>
      <c r="N13" s="195">
        <v>6.6000000000000005E-5</v>
      </c>
      <c r="O13" s="81"/>
      <c r="P13" s="81"/>
      <c r="Q13" s="81"/>
    </row>
    <row r="14" spans="1:19" x14ac:dyDescent="0.2">
      <c r="B14" s="172"/>
      <c r="C14" s="31"/>
      <c r="D14" s="31"/>
      <c r="E14" s="172"/>
      <c r="F14" s="172"/>
      <c r="G14" s="249"/>
      <c r="H14" s="172"/>
      <c r="I14" s="31"/>
      <c r="J14" s="31"/>
      <c r="K14" s="172"/>
      <c r="L14" s="172"/>
      <c r="M14" s="249"/>
      <c r="N14" s="172"/>
      <c r="O14" s="81"/>
      <c r="P14" s="81"/>
      <c r="Q14" s="81"/>
    </row>
    <row r="15" spans="1:19" x14ac:dyDescent="0.2">
      <c r="B15" s="172"/>
      <c r="C15" s="31"/>
      <c r="D15" s="31"/>
      <c r="E15" s="172"/>
      <c r="F15" s="172"/>
      <c r="G15" s="249"/>
      <c r="H15" s="172"/>
      <c r="I15" s="31"/>
      <c r="J15" s="31"/>
      <c r="K15" s="172"/>
      <c r="L15" s="172"/>
      <c r="M15" s="249"/>
      <c r="N15" s="172"/>
      <c r="O15" s="81"/>
      <c r="P15" s="81"/>
      <c r="Q15" s="81"/>
    </row>
    <row r="16" spans="1:19" x14ac:dyDescent="0.2">
      <c r="B16" s="172"/>
      <c r="C16" s="31"/>
      <c r="D16" s="31"/>
      <c r="E16" s="172"/>
      <c r="F16" s="172"/>
      <c r="G16" s="249"/>
      <c r="H16" s="172"/>
      <c r="I16" s="31"/>
      <c r="J16" s="31"/>
      <c r="K16" s="172"/>
      <c r="L16" s="172"/>
      <c r="M16" s="249"/>
      <c r="N16" s="172"/>
      <c r="O16" s="81"/>
      <c r="P16" s="81"/>
      <c r="Q16" s="81"/>
    </row>
    <row r="17" spans="1:19" x14ac:dyDescent="0.2">
      <c r="B17" s="172"/>
      <c r="C17" s="31"/>
      <c r="D17" s="31"/>
      <c r="E17" s="172"/>
      <c r="F17" s="172"/>
      <c r="G17" s="249"/>
      <c r="H17" s="172"/>
      <c r="I17" s="31"/>
      <c r="J17" s="31"/>
      <c r="K17" s="172"/>
      <c r="L17" s="172"/>
      <c r="M17" s="249"/>
      <c r="N17" s="172"/>
      <c r="O17" s="81"/>
      <c r="P17" s="81"/>
      <c r="Q17" s="81"/>
    </row>
    <row r="18" spans="1:19" x14ac:dyDescent="0.2">
      <c r="B18" s="172"/>
      <c r="C18" s="31"/>
      <c r="D18" s="31"/>
      <c r="E18" s="172"/>
      <c r="F18" s="172"/>
      <c r="G18" s="249"/>
      <c r="H18" s="172"/>
      <c r="I18" s="31"/>
      <c r="J18" s="31"/>
      <c r="K18" s="172"/>
      <c r="L18" s="172"/>
      <c r="M18" s="249"/>
      <c r="N18" s="172"/>
      <c r="O18" s="81"/>
      <c r="P18" s="81"/>
      <c r="Q18" s="81"/>
    </row>
    <row r="19" spans="1:19" x14ac:dyDescent="0.2">
      <c r="B19" s="172"/>
      <c r="C19" s="31"/>
      <c r="D19" s="31"/>
      <c r="E19" s="172"/>
      <c r="F19" s="172"/>
      <c r="G19" s="249"/>
      <c r="H19" s="172"/>
      <c r="I19" s="31"/>
      <c r="J19" s="31"/>
      <c r="K19" s="172"/>
      <c r="L19" s="172"/>
      <c r="M19" s="249"/>
      <c r="N19" s="172"/>
      <c r="O19" s="81"/>
      <c r="P19" s="81"/>
      <c r="Q19" s="81"/>
    </row>
    <row r="20" spans="1:19" x14ac:dyDescent="0.2">
      <c r="B20" s="172"/>
      <c r="C20" s="31"/>
      <c r="D20" s="31"/>
      <c r="E20" s="172"/>
      <c r="F20" s="172"/>
      <c r="G20" s="249"/>
      <c r="H20" s="172"/>
      <c r="I20" s="31"/>
      <c r="J20" s="31"/>
      <c r="K20" s="172"/>
      <c r="L20" s="172"/>
      <c r="M20" s="249"/>
      <c r="N20" s="172"/>
      <c r="O20" s="81"/>
      <c r="P20" s="81"/>
      <c r="Q20" s="81"/>
    </row>
    <row r="21" spans="1:19" x14ac:dyDescent="0.2">
      <c r="B21" s="172"/>
      <c r="C21" s="31"/>
      <c r="D21" s="31"/>
      <c r="E21" s="172"/>
      <c r="F21" s="172"/>
      <c r="G21" s="249"/>
      <c r="H21" s="172"/>
      <c r="I21" s="31"/>
      <c r="J21" s="31"/>
      <c r="K21" s="172"/>
      <c r="L21" s="172"/>
      <c r="M21" s="249"/>
      <c r="N21" s="172"/>
      <c r="O21" s="81"/>
      <c r="P21" s="81"/>
      <c r="Q21" s="81"/>
    </row>
    <row r="22" spans="1:19" x14ac:dyDescent="0.2">
      <c r="B22" s="172"/>
      <c r="C22" s="31"/>
      <c r="D22" s="31"/>
      <c r="E22" s="172"/>
      <c r="F22" s="172"/>
      <c r="G22" s="249"/>
      <c r="H22" s="172"/>
      <c r="I22" s="31"/>
      <c r="J22" s="31"/>
      <c r="K22" s="172"/>
      <c r="L22" s="172"/>
      <c r="M22" s="249"/>
      <c r="N22" s="172"/>
      <c r="O22" s="81"/>
      <c r="P22" s="81"/>
      <c r="Q22" s="81"/>
    </row>
    <row r="23" spans="1:19" x14ac:dyDescent="0.2">
      <c r="B23" s="172"/>
      <c r="C23" s="31"/>
      <c r="D23" s="31"/>
      <c r="E23" s="172"/>
      <c r="F23" s="172"/>
      <c r="G23" s="249"/>
      <c r="H23" s="172"/>
      <c r="I23" s="31"/>
      <c r="J23" s="31"/>
      <c r="K23" s="172"/>
      <c r="L23" s="172"/>
      <c r="M23" s="249"/>
      <c r="N23" s="61" t="str">
        <f>VALVAL</f>
        <v>млрд. одиниць</v>
      </c>
      <c r="O23" s="81"/>
      <c r="P23" s="81"/>
      <c r="Q23" s="81"/>
    </row>
    <row r="24" spans="1:19" x14ac:dyDescent="0.2">
      <c r="A24" s="59"/>
      <c r="B24" s="271">
        <v>43465</v>
      </c>
      <c r="C24" s="272"/>
      <c r="D24" s="272"/>
      <c r="E24" s="272"/>
      <c r="F24" s="272"/>
      <c r="G24" s="273"/>
      <c r="H24" s="271">
        <v>43496</v>
      </c>
      <c r="I24" s="272"/>
      <c r="J24" s="272"/>
      <c r="K24" s="272"/>
      <c r="L24" s="272"/>
      <c r="M24" s="273"/>
      <c r="N24" s="68"/>
      <c r="O24" s="252"/>
      <c r="P24" s="252"/>
      <c r="Q24" s="252"/>
      <c r="R24" s="252"/>
      <c r="S24" s="252"/>
    </row>
    <row r="25" spans="1:19" s="256" customFormat="1" x14ac:dyDescent="0.2">
      <c r="A25" s="36"/>
      <c r="B25" s="193" t="s">
        <v>4</v>
      </c>
      <c r="C25" s="49" t="s">
        <v>164</v>
      </c>
      <c r="D25" s="49" t="s">
        <v>187</v>
      </c>
      <c r="E25" s="193" t="s">
        <v>153</v>
      </c>
      <c r="F25" s="193" t="s">
        <v>156</v>
      </c>
      <c r="G25" s="250" t="s">
        <v>173</v>
      </c>
      <c r="H25" s="193" t="s">
        <v>4</v>
      </c>
      <c r="I25" s="49" t="s">
        <v>164</v>
      </c>
      <c r="J25" s="49" t="s">
        <v>187</v>
      </c>
      <c r="K25" s="193" t="s">
        <v>153</v>
      </c>
      <c r="L25" s="193" t="s">
        <v>156</v>
      </c>
      <c r="M25" s="250" t="s">
        <v>173</v>
      </c>
      <c r="N25" s="193" t="s">
        <v>60</v>
      </c>
      <c r="O25" s="243"/>
      <c r="P25" s="243"/>
      <c r="Q25" s="243"/>
    </row>
    <row r="26" spans="1:19" s="218" customFormat="1" ht="15" x14ac:dyDescent="0.25">
      <c r="A26" s="227" t="s">
        <v>136</v>
      </c>
      <c r="B26" s="57">
        <f t="shared" ref="B26:M26" si="2">B$27+B$34</f>
        <v>744.82766321957001</v>
      </c>
      <c r="C26" s="156">
        <f t="shared" si="2"/>
        <v>7.8878149999999998</v>
      </c>
      <c r="D26" s="156">
        <f t="shared" si="2"/>
        <v>218.39988399999996</v>
      </c>
      <c r="E26" s="57">
        <f t="shared" si="2"/>
        <v>78.315547975910007</v>
      </c>
      <c r="F26" s="57">
        <f t="shared" si="2"/>
        <v>2168.42156766371</v>
      </c>
      <c r="G26" s="103">
        <f t="shared" si="2"/>
        <v>1</v>
      </c>
      <c r="H26" s="57">
        <f t="shared" si="2"/>
        <v>751.82723225152006</v>
      </c>
      <c r="I26" s="156">
        <f t="shared" si="2"/>
        <v>7.9247270000000007</v>
      </c>
      <c r="J26" s="156">
        <f t="shared" si="2"/>
        <v>219.954949</v>
      </c>
      <c r="K26" s="57">
        <f t="shared" si="2"/>
        <v>78.251692946719999</v>
      </c>
      <c r="L26" s="57">
        <f t="shared" si="2"/>
        <v>2171.9168198795201</v>
      </c>
      <c r="M26" s="103">
        <f t="shared" si="2"/>
        <v>1</v>
      </c>
      <c r="N26" s="57">
        <v>-9.9999999999999995E-7</v>
      </c>
      <c r="O26" s="207"/>
      <c r="P26" s="207"/>
      <c r="Q26" s="207"/>
    </row>
    <row r="27" spans="1:19" s="18" customFormat="1" ht="15" x14ac:dyDescent="0.25">
      <c r="A27" s="48" t="s">
        <v>62</v>
      </c>
      <c r="B27" s="154">
        <f t="shared" ref="B27:M27" si="3">SUM(B$28:B$33)</f>
        <v>726.06365581878003</v>
      </c>
      <c r="C27" s="254">
        <f t="shared" si="3"/>
        <v>4.3155070000000002</v>
      </c>
      <c r="D27" s="254">
        <f t="shared" si="3"/>
        <v>119.48887799999997</v>
      </c>
      <c r="E27" s="154">
        <f t="shared" si="3"/>
        <v>67.186989245060005</v>
      </c>
      <c r="F27" s="154">
        <f t="shared" si="3"/>
        <v>1860.2910955850798</v>
      </c>
      <c r="G27" s="217">
        <f t="shared" si="3"/>
        <v>0.85790100000000002</v>
      </c>
      <c r="H27" s="154">
        <f t="shared" si="3"/>
        <v>733.35511999481002</v>
      </c>
      <c r="I27" s="254">
        <f t="shared" si="3"/>
        <v>4.3451000000000004</v>
      </c>
      <c r="J27" s="254">
        <f t="shared" si="3"/>
        <v>120.600538</v>
      </c>
      <c r="K27" s="154">
        <f t="shared" si="3"/>
        <v>67.249828506910006</v>
      </c>
      <c r="L27" s="154">
        <f t="shared" si="3"/>
        <v>1866.5542963732801</v>
      </c>
      <c r="M27" s="217">
        <f t="shared" si="3"/>
        <v>0.85940399999999995</v>
      </c>
      <c r="N27" s="154">
        <v>1.5020000000000001E-3</v>
      </c>
      <c r="O27" s="6"/>
      <c r="P27" s="6"/>
      <c r="Q27" s="6"/>
    </row>
    <row r="28" spans="1:19" s="236" customFormat="1" outlineLevel="1" x14ac:dyDescent="0.2">
      <c r="A28" s="10" t="s">
        <v>106</v>
      </c>
      <c r="B28" s="129">
        <v>32.367414444620003</v>
      </c>
      <c r="C28" s="234">
        <v>1</v>
      </c>
      <c r="D28" s="234">
        <v>27.688264</v>
      </c>
      <c r="E28" s="129">
        <v>32.367414444620003</v>
      </c>
      <c r="F28" s="129">
        <v>896.19751614006998</v>
      </c>
      <c r="G28" s="198">
        <v>0.41329500000000002</v>
      </c>
      <c r="H28" s="129">
        <v>32.140107578650003</v>
      </c>
      <c r="I28" s="234">
        <v>1</v>
      </c>
      <c r="J28" s="234">
        <v>27.755524999999999</v>
      </c>
      <c r="K28" s="129">
        <v>32.140107578650003</v>
      </c>
      <c r="L28" s="129">
        <v>892.06555940206999</v>
      </c>
      <c r="M28" s="198">
        <v>0.41072700000000001</v>
      </c>
      <c r="N28" s="129">
        <v>-2.568E-3</v>
      </c>
      <c r="O28" s="225"/>
      <c r="P28" s="225"/>
      <c r="Q28" s="225"/>
    </row>
    <row r="29" spans="1:19" outlineLevel="1" x14ac:dyDescent="0.2">
      <c r="A29" s="179" t="s">
        <v>2</v>
      </c>
      <c r="B29" s="195">
        <v>5.5491882575</v>
      </c>
      <c r="C29" s="51">
        <v>1.1454</v>
      </c>
      <c r="D29" s="51">
        <v>31.714137999999998</v>
      </c>
      <c r="E29" s="195">
        <v>6.3560403131800003</v>
      </c>
      <c r="F29" s="195">
        <v>175.98772218635</v>
      </c>
      <c r="G29" s="255">
        <v>8.1158999999999995E-2</v>
      </c>
      <c r="H29" s="195">
        <v>5.5827582575000001</v>
      </c>
      <c r="I29" s="51">
        <v>1.1429</v>
      </c>
      <c r="J29" s="51">
        <v>31.721789999999999</v>
      </c>
      <c r="K29" s="195">
        <v>6.3805345085100003</v>
      </c>
      <c r="L29" s="195">
        <v>177.09508506517</v>
      </c>
      <c r="M29" s="255">
        <v>8.1539E-2</v>
      </c>
      <c r="N29" s="195">
        <v>3.79E-4</v>
      </c>
      <c r="O29" s="81"/>
      <c r="P29" s="81"/>
      <c r="Q29" s="81"/>
    </row>
    <row r="30" spans="1:19" outlineLevel="1" x14ac:dyDescent="0.2">
      <c r="A30" s="179" t="s">
        <v>146</v>
      </c>
      <c r="B30" s="195">
        <v>0.4</v>
      </c>
      <c r="C30" s="51">
        <v>0.73413700000000004</v>
      </c>
      <c r="D30" s="51">
        <v>20.326968999999998</v>
      </c>
      <c r="E30" s="195">
        <v>0.29365465454</v>
      </c>
      <c r="F30" s="195">
        <v>8.1307875999999997</v>
      </c>
      <c r="G30" s="255">
        <v>3.7499999999999999E-3</v>
      </c>
      <c r="H30" s="195">
        <v>0.4</v>
      </c>
      <c r="I30" s="51">
        <v>0.75633600000000001</v>
      </c>
      <c r="J30" s="51">
        <v>20.992515000000001</v>
      </c>
      <c r="K30" s="195">
        <v>0.30253457643999998</v>
      </c>
      <c r="L30" s="195">
        <v>8.3970059999999993</v>
      </c>
      <c r="M30" s="255">
        <v>3.8660000000000001E-3</v>
      </c>
      <c r="N30" s="195">
        <v>1.17E-4</v>
      </c>
      <c r="O30" s="81"/>
      <c r="P30" s="81"/>
      <c r="Q30" s="81"/>
    </row>
    <row r="31" spans="1:19" outlineLevel="1" x14ac:dyDescent="0.2">
      <c r="A31" s="179" t="s">
        <v>14</v>
      </c>
      <c r="B31" s="195">
        <v>3.7091400000000001</v>
      </c>
      <c r="C31" s="51">
        <v>1.390792</v>
      </c>
      <c r="D31" s="51">
        <v>38.508603999999998</v>
      </c>
      <c r="E31" s="195">
        <v>5.1586406226300001</v>
      </c>
      <c r="F31" s="195">
        <v>142.83380344055999</v>
      </c>
      <c r="G31" s="255">
        <v>6.5869999999999998E-2</v>
      </c>
      <c r="H31" s="195">
        <v>3.7091400000000001</v>
      </c>
      <c r="I31" s="51">
        <v>1.400698</v>
      </c>
      <c r="J31" s="51">
        <v>38.877096000000002</v>
      </c>
      <c r="K31" s="195">
        <v>5.1953833284500002</v>
      </c>
      <c r="L31" s="195">
        <v>144.20059185744</v>
      </c>
      <c r="M31" s="255">
        <v>6.6392999999999994E-2</v>
      </c>
      <c r="N31" s="195">
        <v>5.2300000000000003E-4</v>
      </c>
      <c r="O31" s="81"/>
      <c r="P31" s="81"/>
      <c r="Q31" s="81"/>
    </row>
    <row r="32" spans="1:19" outlineLevel="1" x14ac:dyDescent="0.2">
      <c r="A32" s="179" t="s">
        <v>15</v>
      </c>
      <c r="B32" s="195">
        <v>621.43367508265999</v>
      </c>
      <c r="C32" s="51">
        <v>3.6116000000000002E-2</v>
      </c>
      <c r="D32" s="51">
        <v>1</v>
      </c>
      <c r="E32" s="195">
        <v>22.443937802699999</v>
      </c>
      <c r="F32" s="195">
        <v>621.43367508265999</v>
      </c>
      <c r="G32" s="255">
        <v>0.28658299999999998</v>
      </c>
      <c r="H32" s="195">
        <v>628.91886528266002</v>
      </c>
      <c r="I32" s="51">
        <v>3.6028999999999999E-2</v>
      </c>
      <c r="J32" s="51">
        <v>1</v>
      </c>
      <c r="K32" s="195">
        <v>22.65923146039</v>
      </c>
      <c r="L32" s="195">
        <v>628.91886528266002</v>
      </c>
      <c r="M32" s="255">
        <v>0.28956900000000002</v>
      </c>
      <c r="N32" s="195">
        <v>2.9849999999999998E-3</v>
      </c>
      <c r="O32" s="81"/>
      <c r="P32" s="81"/>
      <c r="Q32" s="81"/>
    </row>
    <row r="33" spans="1:17" outlineLevel="1" x14ac:dyDescent="0.2">
      <c r="A33" s="179" t="s">
        <v>91</v>
      </c>
      <c r="B33" s="195">
        <v>62.604238033999998</v>
      </c>
      <c r="C33" s="51">
        <v>9.0620000000000006E-3</v>
      </c>
      <c r="D33" s="51">
        <v>0.25090299999999999</v>
      </c>
      <c r="E33" s="195">
        <v>0.56730140739000001</v>
      </c>
      <c r="F33" s="195">
        <v>15.70759113544</v>
      </c>
      <c r="G33" s="255">
        <v>7.2439999999999996E-3</v>
      </c>
      <c r="H33" s="195">
        <v>62.604248876</v>
      </c>
      <c r="I33" s="51">
        <v>9.1369999999999993E-3</v>
      </c>
      <c r="J33" s="51">
        <v>0.253612</v>
      </c>
      <c r="K33" s="195">
        <v>0.57203705446999997</v>
      </c>
      <c r="L33" s="195">
        <v>15.87718876594</v>
      </c>
      <c r="M33" s="255">
        <v>7.3099999999999997E-3</v>
      </c>
      <c r="N33" s="195">
        <v>6.6000000000000005E-5</v>
      </c>
      <c r="O33" s="81"/>
      <c r="P33" s="81"/>
      <c r="Q33" s="81"/>
    </row>
    <row r="34" spans="1:17" ht="15" x14ac:dyDescent="0.25">
      <c r="A34" s="214" t="s">
        <v>12</v>
      </c>
      <c r="B34" s="183">
        <f t="shared" ref="B34:M34" si="4">SUM(B$35:B$38)</f>
        <v>18.76400740079</v>
      </c>
      <c r="C34" s="24">
        <f t="shared" si="4"/>
        <v>3.5723079999999996</v>
      </c>
      <c r="D34" s="24">
        <f t="shared" si="4"/>
        <v>98.911005999999986</v>
      </c>
      <c r="E34" s="183">
        <f t="shared" si="4"/>
        <v>11.128558730849999</v>
      </c>
      <c r="F34" s="183">
        <f t="shared" si="4"/>
        <v>308.13047207863002</v>
      </c>
      <c r="G34" s="242">
        <f t="shared" si="4"/>
        <v>0.14209900000000003</v>
      </c>
      <c r="H34" s="183">
        <f t="shared" si="4"/>
        <v>18.472112256709998</v>
      </c>
      <c r="I34" s="24">
        <f t="shared" si="4"/>
        <v>3.5796270000000003</v>
      </c>
      <c r="J34" s="24">
        <f t="shared" si="4"/>
        <v>99.354410999999999</v>
      </c>
      <c r="K34" s="183">
        <f t="shared" si="4"/>
        <v>11.001864439809999</v>
      </c>
      <c r="L34" s="183">
        <f t="shared" si="4"/>
        <v>305.36252350624</v>
      </c>
      <c r="M34" s="242">
        <f t="shared" si="4"/>
        <v>0.140596</v>
      </c>
      <c r="N34" s="183">
        <v>-1.503E-3</v>
      </c>
      <c r="O34" s="81"/>
      <c r="P34" s="81"/>
      <c r="Q34" s="81"/>
    </row>
    <row r="35" spans="1:17" outlineLevel="1" x14ac:dyDescent="0.2">
      <c r="A35" s="179" t="s">
        <v>106</v>
      </c>
      <c r="B35" s="195">
        <v>2.0535135337399999</v>
      </c>
      <c r="C35" s="51">
        <v>1</v>
      </c>
      <c r="D35" s="51">
        <v>27.688264</v>
      </c>
      <c r="E35" s="195">
        <v>2.0535135337399999</v>
      </c>
      <c r="F35" s="195">
        <v>56.858224849769996</v>
      </c>
      <c r="G35" s="255">
        <v>2.6221000000000001E-2</v>
      </c>
      <c r="H35" s="195">
        <v>1.9644192308899999</v>
      </c>
      <c r="I35" s="51">
        <v>1</v>
      </c>
      <c r="J35" s="51">
        <v>27.755524999999999</v>
      </c>
      <c r="K35" s="195">
        <v>1.9644192308899999</v>
      </c>
      <c r="L35" s="195">
        <v>54.523487073470001</v>
      </c>
      <c r="M35" s="255">
        <v>2.5104000000000001E-2</v>
      </c>
      <c r="N35" s="195">
        <v>-1.1169999999999999E-3</v>
      </c>
      <c r="O35" s="81"/>
      <c r="P35" s="81"/>
      <c r="Q35" s="81"/>
    </row>
    <row r="36" spans="1:17" outlineLevel="1" x14ac:dyDescent="0.2">
      <c r="A36" s="179" t="s">
        <v>2</v>
      </c>
      <c r="B36" s="195">
        <v>0.75407735760000005</v>
      </c>
      <c r="C36" s="51">
        <v>1.1454</v>
      </c>
      <c r="D36" s="51">
        <v>31.714137999999998</v>
      </c>
      <c r="E36" s="195">
        <v>0.86372021667999999</v>
      </c>
      <c r="F36" s="195">
        <v>23.914913381600002</v>
      </c>
      <c r="G36" s="255">
        <v>1.1029000000000001E-2</v>
      </c>
      <c r="H36" s="195">
        <v>0.67878796552999998</v>
      </c>
      <c r="I36" s="51">
        <v>1.1429</v>
      </c>
      <c r="J36" s="51">
        <v>31.721789999999999</v>
      </c>
      <c r="K36" s="195">
        <v>0.77578677748000002</v>
      </c>
      <c r="L36" s="195">
        <v>21.532369297079999</v>
      </c>
      <c r="M36" s="255">
        <v>9.9139999999999992E-3</v>
      </c>
      <c r="N36" s="195">
        <v>-1.1150000000000001E-3</v>
      </c>
      <c r="O36" s="81"/>
      <c r="P36" s="81"/>
      <c r="Q36" s="81"/>
    </row>
    <row r="37" spans="1:17" outlineLevel="1" x14ac:dyDescent="0.2">
      <c r="A37" s="179" t="s">
        <v>14</v>
      </c>
      <c r="B37" s="195">
        <v>5.6360646570000004</v>
      </c>
      <c r="C37" s="51">
        <v>1.390792</v>
      </c>
      <c r="D37" s="51">
        <v>38.508603999999998</v>
      </c>
      <c r="E37" s="195">
        <v>7.8385911805399999</v>
      </c>
      <c r="F37" s="195">
        <v>217.03698199480999</v>
      </c>
      <c r="G37" s="255">
        <v>0.10009</v>
      </c>
      <c r="H37" s="195">
        <v>5.6360646570000004</v>
      </c>
      <c r="I37" s="51">
        <v>1.400698</v>
      </c>
      <c r="J37" s="51">
        <v>38.877096000000002</v>
      </c>
      <c r="K37" s="195">
        <v>7.89442198382</v>
      </c>
      <c r="L37" s="195">
        <v>219.11382673240001</v>
      </c>
      <c r="M37" s="255">
        <v>0.100885</v>
      </c>
      <c r="N37" s="195">
        <v>7.9500000000000003E-4</v>
      </c>
      <c r="O37" s="81"/>
      <c r="P37" s="81"/>
      <c r="Q37" s="81"/>
    </row>
    <row r="38" spans="1:17" outlineLevel="1" x14ac:dyDescent="0.2">
      <c r="A38" s="179" t="s">
        <v>15</v>
      </c>
      <c r="B38" s="195">
        <v>10.320351852450001</v>
      </c>
      <c r="C38" s="51">
        <v>3.6116000000000002E-2</v>
      </c>
      <c r="D38" s="51">
        <v>1</v>
      </c>
      <c r="E38" s="195">
        <v>0.37273379988999999</v>
      </c>
      <c r="F38" s="195">
        <v>10.320351852450001</v>
      </c>
      <c r="G38" s="255">
        <v>4.7590000000000002E-3</v>
      </c>
      <c r="H38" s="195">
        <v>10.192840403290001</v>
      </c>
      <c r="I38" s="51">
        <v>3.6028999999999999E-2</v>
      </c>
      <c r="J38" s="51">
        <v>1</v>
      </c>
      <c r="K38" s="195">
        <v>0.36723644762000002</v>
      </c>
      <c r="L38" s="195">
        <v>10.192840403290001</v>
      </c>
      <c r="M38" s="255">
        <v>4.6930000000000001E-3</v>
      </c>
      <c r="N38" s="195">
        <v>-6.6000000000000005E-5</v>
      </c>
      <c r="O38" s="81"/>
      <c r="P38" s="81"/>
      <c r="Q38" s="81"/>
    </row>
    <row r="39" spans="1:17" x14ac:dyDescent="0.2">
      <c r="B39" s="172"/>
      <c r="C39" s="31"/>
      <c r="D39" s="31"/>
      <c r="E39" s="172"/>
      <c r="F39" s="172"/>
      <c r="G39" s="249"/>
      <c r="H39" s="172"/>
      <c r="I39" s="31"/>
      <c r="J39" s="31"/>
      <c r="K39" s="172"/>
      <c r="L39" s="172"/>
      <c r="M39" s="249"/>
      <c r="N39" s="172"/>
      <c r="O39" s="81"/>
      <c r="P39" s="81"/>
      <c r="Q39" s="81"/>
    </row>
    <row r="40" spans="1:17" x14ac:dyDescent="0.2">
      <c r="B40" s="172"/>
      <c r="C40" s="31"/>
      <c r="D40" s="31"/>
      <c r="E40" s="172"/>
      <c r="F40" s="172"/>
      <c r="G40" s="249"/>
      <c r="H40" s="172"/>
      <c r="I40" s="31"/>
      <c r="J40" s="31"/>
      <c r="K40" s="172"/>
      <c r="L40" s="172"/>
      <c r="M40" s="249"/>
      <c r="N40" s="172"/>
      <c r="O40" s="81"/>
      <c r="P40" s="81"/>
      <c r="Q40" s="81"/>
    </row>
    <row r="41" spans="1:17" x14ac:dyDescent="0.2">
      <c r="B41" s="172"/>
      <c r="C41" s="31"/>
      <c r="D41" s="31"/>
      <c r="E41" s="172"/>
      <c r="F41" s="172"/>
      <c r="G41" s="249"/>
      <c r="H41" s="172"/>
      <c r="I41" s="31"/>
      <c r="J41" s="31"/>
      <c r="K41" s="172"/>
      <c r="L41" s="172"/>
      <c r="M41" s="249"/>
      <c r="N41" s="172"/>
      <c r="O41" s="81"/>
      <c r="P41" s="81"/>
      <c r="Q41" s="81"/>
    </row>
    <row r="42" spans="1:17" x14ac:dyDescent="0.2">
      <c r="B42" s="172"/>
      <c r="C42" s="31"/>
      <c r="D42" s="31"/>
      <c r="E42" s="172"/>
      <c r="F42" s="172"/>
      <c r="G42" s="249"/>
      <c r="H42" s="172"/>
      <c r="I42" s="31"/>
      <c r="J42" s="31"/>
      <c r="K42" s="172"/>
      <c r="L42" s="172"/>
      <c r="M42" s="249"/>
      <c r="N42" s="172"/>
      <c r="O42" s="81"/>
      <c r="P42" s="81"/>
      <c r="Q42" s="81"/>
    </row>
    <row r="43" spans="1:17" x14ac:dyDescent="0.2">
      <c r="B43" s="172"/>
      <c r="C43" s="31"/>
      <c r="D43" s="31"/>
      <c r="E43" s="172"/>
      <c r="F43" s="172"/>
      <c r="G43" s="249"/>
      <c r="H43" s="172"/>
      <c r="I43" s="31"/>
      <c r="J43" s="31"/>
      <c r="K43" s="172"/>
      <c r="L43" s="172"/>
      <c r="M43" s="249"/>
      <c r="N43" s="172"/>
      <c r="O43" s="81"/>
      <c r="P43" s="81"/>
      <c r="Q43" s="81"/>
    </row>
    <row r="44" spans="1:17" x14ac:dyDescent="0.2">
      <c r="B44" s="172"/>
      <c r="C44" s="31"/>
      <c r="D44" s="31"/>
      <c r="E44" s="172"/>
      <c r="F44" s="172"/>
      <c r="G44" s="249"/>
      <c r="H44" s="172"/>
      <c r="I44" s="31"/>
      <c r="J44" s="31"/>
      <c r="K44" s="172"/>
      <c r="L44" s="172"/>
      <c r="M44" s="249"/>
      <c r="N44" s="172"/>
      <c r="O44" s="81"/>
      <c r="P44" s="81"/>
      <c r="Q44" s="81"/>
    </row>
    <row r="45" spans="1:17" x14ac:dyDescent="0.2">
      <c r="B45" s="172"/>
      <c r="C45" s="31"/>
      <c r="D45" s="31"/>
      <c r="E45" s="172"/>
      <c r="F45" s="172"/>
      <c r="G45" s="249"/>
      <c r="H45" s="172"/>
      <c r="I45" s="31"/>
      <c r="J45" s="31"/>
      <c r="K45" s="172"/>
      <c r="L45" s="172"/>
      <c r="M45" s="249"/>
      <c r="N45" s="172"/>
      <c r="O45" s="81"/>
      <c r="P45" s="81"/>
      <c r="Q45" s="81"/>
    </row>
    <row r="46" spans="1:17" x14ac:dyDescent="0.2">
      <c r="B46" s="172"/>
      <c r="C46" s="31"/>
      <c r="D46" s="31"/>
      <c r="E46" s="172"/>
      <c r="F46" s="172"/>
      <c r="G46" s="249"/>
      <c r="H46" s="172"/>
      <c r="I46" s="31"/>
      <c r="J46" s="31"/>
      <c r="K46" s="172"/>
      <c r="L46" s="172"/>
      <c r="M46" s="249"/>
      <c r="N46" s="172"/>
      <c r="O46" s="81"/>
      <c r="P46" s="81"/>
      <c r="Q46" s="81"/>
    </row>
    <row r="47" spans="1:17" x14ac:dyDescent="0.2">
      <c r="B47" s="172"/>
      <c r="C47" s="31"/>
      <c r="D47" s="31"/>
      <c r="E47" s="172"/>
      <c r="F47" s="172"/>
      <c r="G47" s="249"/>
      <c r="H47" s="172"/>
      <c r="I47" s="31"/>
      <c r="J47" s="31"/>
      <c r="K47" s="172"/>
      <c r="L47" s="172"/>
      <c r="M47" s="249"/>
      <c r="N47" s="172"/>
      <c r="O47" s="81"/>
      <c r="P47" s="81"/>
      <c r="Q47" s="81"/>
    </row>
    <row r="48" spans="1:17" x14ac:dyDescent="0.2">
      <c r="B48" s="172"/>
      <c r="C48" s="31"/>
      <c r="D48" s="31"/>
      <c r="E48" s="172"/>
      <c r="F48" s="172"/>
      <c r="G48" s="249"/>
      <c r="H48" s="172"/>
      <c r="I48" s="31"/>
      <c r="J48" s="31"/>
      <c r="K48" s="172"/>
      <c r="L48" s="172"/>
      <c r="M48" s="249"/>
      <c r="N48" s="172"/>
      <c r="O48" s="81"/>
      <c r="P48" s="81"/>
      <c r="Q48" s="81"/>
    </row>
    <row r="49" spans="2:17" x14ac:dyDescent="0.2">
      <c r="B49" s="172"/>
      <c r="C49" s="31"/>
      <c r="D49" s="31"/>
      <c r="E49" s="172"/>
      <c r="F49" s="172"/>
      <c r="G49" s="249"/>
      <c r="H49" s="172"/>
      <c r="I49" s="31"/>
      <c r="J49" s="31"/>
      <c r="K49" s="172"/>
      <c r="L49" s="172"/>
      <c r="M49" s="249"/>
      <c r="N49" s="172"/>
      <c r="O49" s="81"/>
      <c r="P49" s="81"/>
      <c r="Q49" s="81"/>
    </row>
    <row r="50" spans="2:17" x14ac:dyDescent="0.2">
      <c r="B50" s="172"/>
      <c r="C50" s="31"/>
      <c r="D50" s="31"/>
      <c r="E50" s="172"/>
      <c r="F50" s="172"/>
      <c r="G50" s="249"/>
      <c r="H50" s="172"/>
      <c r="I50" s="31"/>
      <c r="J50" s="31"/>
      <c r="K50" s="172"/>
      <c r="L50" s="172"/>
      <c r="M50" s="249"/>
      <c r="N50" s="172"/>
      <c r="O50" s="81"/>
      <c r="P50" s="81"/>
      <c r="Q50" s="81"/>
    </row>
    <row r="51" spans="2:17" x14ac:dyDescent="0.2">
      <c r="B51" s="172"/>
      <c r="C51" s="31"/>
      <c r="D51" s="31"/>
      <c r="E51" s="172"/>
      <c r="F51" s="172"/>
      <c r="G51" s="249"/>
      <c r="H51" s="172"/>
      <c r="I51" s="31"/>
      <c r="J51" s="31"/>
      <c r="K51" s="172"/>
      <c r="L51" s="172"/>
      <c r="M51" s="249"/>
      <c r="N51" s="172"/>
      <c r="O51" s="81"/>
      <c r="P51" s="81"/>
      <c r="Q51" s="81"/>
    </row>
    <row r="52" spans="2:17" x14ac:dyDescent="0.2">
      <c r="B52" s="172"/>
      <c r="C52" s="31"/>
      <c r="D52" s="31"/>
      <c r="E52" s="172"/>
      <c r="F52" s="172"/>
      <c r="G52" s="249"/>
      <c r="H52" s="172"/>
      <c r="I52" s="31"/>
      <c r="J52" s="31"/>
      <c r="K52" s="172"/>
      <c r="L52" s="172"/>
      <c r="M52" s="249"/>
      <c r="N52" s="172"/>
      <c r="O52" s="81"/>
      <c r="P52" s="81"/>
      <c r="Q52" s="81"/>
    </row>
    <row r="53" spans="2:17" x14ac:dyDescent="0.2">
      <c r="B53" s="172"/>
      <c r="C53" s="31"/>
      <c r="D53" s="31"/>
      <c r="E53" s="172"/>
      <c r="F53" s="172"/>
      <c r="G53" s="249"/>
      <c r="H53" s="172"/>
      <c r="I53" s="31"/>
      <c r="J53" s="31"/>
      <c r="K53" s="172"/>
      <c r="L53" s="172"/>
      <c r="M53" s="249"/>
      <c r="N53" s="172"/>
      <c r="O53" s="81"/>
      <c r="P53" s="81"/>
      <c r="Q53" s="81"/>
    </row>
    <row r="54" spans="2:17" x14ac:dyDescent="0.2">
      <c r="B54" s="172"/>
      <c r="C54" s="31"/>
      <c r="D54" s="31"/>
      <c r="E54" s="172"/>
      <c r="F54" s="172"/>
      <c r="G54" s="249"/>
      <c r="H54" s="172"/>
      <c r="I54" s="31"/>
      <c r="J54" s="31"/>
      <c r="K54" s="172"/>
      <c r="L54" s="172"/>
      <c r="M54" s="249"/>
      <c r="N54" s="172"/>
      <c r="O54" s="81"/>
      <c r="P54" s="81"/>
      <c r="Q54" s="81"/>
    </row>
    <row r="55" spans="2:17" x14ac:dyDescent="0.2">
      <c r="B55" s="172"/>
      <c r="C55" s="31"/>
      <c r="D55" s="31"/>
      <c r="E55" s="172"/>
      <c r="F55" s="172"/>
      <c r="G55" s="249"/>
      <c r="H55" s="172"/>
      <c r="I55" s="31"/>
      <c r="J55" s="31"/>
      <c r="K55" s="172"/>
      <c r="L55" s="172"/>
      <c r="M55" s="249"/>
      <c r="N55" s="172"/>
      <c r="O55" s="81"/>
      <c r="P55" s="81"/>
      <c r="Q55" s="81"/>
    </row>
    <row r="56" spans="2:17" x14ac:dyDescent="0.2">
      <c r="B56" s="172"/>
      <c r="C56" s="31"/>
      <c r="D56" s="31"/>
      <c r="E56" s="172"/>
      <c r="F56" s="172"/>
      <c r="G56" s="249"/>
      <c r="H56" s="172"/>
      <c r="I56" s="31"/>
      <c r="J56" s="31"/>
      <c r="K56" s="172"/>
      <c r="L56" s="172"/>
      <c r="M56" s="249"/>
      <c r="N56" s="172"/>
      <c r="O56" s="81"/>
      <c r="P56" s="81"/>
      <c r="Q56" s="81"/>
    </row>
    <row r="57" spans="2:17" x14ac:dyDescent="0.2">
      <c r="B57" s="172"/>
      <c r="C57" s="31"/>
      <c r="D57" s="31"/>
      <c r="E57" s="172"/>
      <c r="F57" s="172"/>
      <c r="G57" s="249"/>
      <c r="H57" s="172"/>
      <c r="I57" s="31"/>
      <c r="J57" s="31"/>
      <c r="K57" s="172"/>
      <c r="L57" s="172"/>
      <c r="M57" s="249"/>
      <c r="N57" s="172"/>
      <c r="O57" s="81"/>
      <c r="P57" s="81"/>
      <c r="Q57" s="81"/>
    </row>
    <row r="58" spans="2:17" x14ac:dyDescent="0.2">
      <c r="B58" s="172"/>
      <c r="C58" s="31"/>
      <c r="D58" s="31"/>
      <c r="E58" s="172"/>
      <c r="F58" s="172"/>
      <c r="G58" s="249"/>
      <c r="H58" s="172"/>
      <c r="I58" s="31"/>
      <c r="J58" s="31"/>
      <c r="K58" s="172"/>
      <c r="L58" s="172"/>
      <c r="M58" s="249"/>
      <c r="N58" s="172"/>
      <c r="O58" s="81"/>
      <c r="P58" s="81"/>
      <c r="Q58" s="81"/>
    </row>
    <row r="59" spans="2:17" x14ac:dyDescent="0.2">
      <c r="B59" s="172"/>
      <c r="C59" s="31"/>
      <c r="D59" s="31"/>
      <c r="E59" s="172"/>
      <c r="F59" s="172"/>
      <c r="G59" s="249"/>
      <c r="H59" s="172"/>
      <c r="I59" s="31"/>
      <c r="J59" s="31"/>
      <c r="K59" s="172"/>
      <c r="L59" s="172"/>
      <c r="M59" s="249"/>
      <c r="N59" s="172"/>
      <c r="O59" s="81"/>
      <c r="P59" s="81"/>
      <c r="Q59" s="81"/>
    </row>
    <row r="60" spans="2:17" x14ac:dyDescent="0.2">
      <c r="B60" s="172"/>
      <c r="C60" s="31"/>
      <c r="D60" s="31"/>
      <c r="E60" s="172"/>
      <c r="F60" s="172"/>
      <c r="G60" s="249"/>
      <c r="H60" s="172"/>
      <c r="I60" s="31"/>
      <c r="J60" s="31"/>
      <c r="K60" s="172"/>
      <c r="L60" s="172"/>
      <c r="M60" s="249"/>
      <c r="N60" s="172"/>
      <c r="O60" s="81"/>
      <c r="P60" s="81"/>
      <c r="Q60" s="81"/>
    </row>
    <row r="61" spans="2:17" x14ac:dyDescent="0.2">
      <c r="B61" s="172"/>
      <c r="C61" s="31"/>
      <c r="D61" s="31"/>
      <c r="E61" s="172"/>
      <c r="F61" s="172"/>
      <c r="G61" s="249"/>
      <c r="H61" s="172"/>
      <c r="I61" s="31"/>
      <c r="J61" s="31"/>
      <c r="K61" s="172"/>
      <c r="L61" s="172"/>
      <c r="M61" s="249"/>
      <c r="N61" s="172"/>
      <c r="O61" s="81"/>
      <c r="P61" s="81"/>
      <c r="Q61" s="81"/>
    </row>
    <row r="62" spans="2:17" x14ac:dyDescent="0.2">
      <c r="B62" s="172"/>
      <c r="C62" s="31"/>
      <c r="D62" s="31"/>
      <c r="E62" s="172"/>
      <c r="F62" s="172"/>
      <c r="G62" s="249"/>
      <c r="H62" s="172"/>
      <c r="I62" s="31"/>
      <c r="J62" s="31"/>
      <c r="K62" s="172"/>
      <c r="L62" s="172"/>
      <c r="M62" s="249"/>
      <c r="N62" s="172"/>
      <c r="O62" s="81"/>
      <c r="P62" s="81"/>
      <c r="Q62" s="81"/>
    </row>
    <row r="63" spans="2:17" x14ac:dyDescent="0.2">
      <c r="B63" s="172"/>
      <c r="C63" s="31"/>
      <c r="D63" s="31"/>
      <c r="E63" s="172"/>
      <c r="F63" s="172"/>
      <c r="G63" s="249"/>
      <c r="H63" s="172"/>
      <c r="I63" s="31"/>
      <c r="J63" s="31"/>
      <c r="K63" s="172"/>
      <c r="L63" s="172"/>
      <c r="M63" s="249"/>
      <c r="N63" s="172"/>
      <c r="O63" s="81"/>
      <c r="P63" s="81"/>
      <c r="Q63" s="81"/>
    </row>
    <row r="64" spans="2:17" x14ac:dyDescent="0.2">
      <c r="B64" s="172"/>
      <c r="C64" s="31"/>
      <c r="D64" s="31"/>
      <c r="E64" s="172"/>
      <c r="F64" s="172"/>
      <c r="G64" s="249"/>
      <c r="H64" s="172"/>
      <c r="I64" s="31"/>
      <c r="J64" s="31"/>
      <c r="K64" s="172"/>
      <c r="L64" s="172"/>
      <c r="M64" s="249"/>
      <c r="N64" s="172"/>
      <c r="O64" s="81"/>
      <c r="P64" s="81"/>
      <c r="Q64" s="81"/>
    </row>
    <row r="65" spans="2:17" x14ac:dyDescent="0.2">
      <c r="B65" s="172"/>
      <c r="C65" s="31"/>
      <c r="D65" s="31"/>
      <c r="E65" s="172"/>
      <c r="F65" s="172"/>
      <c r="G65" s="249"/>
      <c r="H65" s="172"/>
      <c r="I65" s="31"/>
      <c r="J65" s="31"/>
      <c r="K65" s="172"/>
      <c r="L65" s="172"/>
      <c r="M65" s="249"/>
      <c r="N65" s="172"/>
      <c r="O65" s="81"/>
      <c r="P65" s="81"/>
      <c r="Q65" s="81"/>
    </row>
    <row r="66" spans="2:17" x14ac:dyDescent="0.2">
      <c r="B66" s="172"/>
      <c r="C66" s="31"/>
      <c r="D66" s="31"/>
      <c r="E66" s="172"/>
      <c r="F66" s="172"/>
      <c r="G66" s="249"/>
      <c r="H66" s="172"/>
      <c r="I66" s="31"/>
      <c r="J66" s="31"/>
      <c r="K66" s="172"/>
      <c r="L66" s="172"/>
      <c r="M66" s="249"/>
      <c r="N66" s="172"/>
      <c r="O66" s="81"/>
      <c r="P66" s="81"/>
      <c r="Q66" s="81"/>
    </row>
    <row r="67" spans="2:17" x14ac:dyDescent="0.2">
      <c r="B67" s="172"/>
      <c r="C67" s="31"/>
      <c r="D67" s="31"/>
      <c r="E67" s="172"/>
      <c r="F67" s="172"/>
      <c r="G67" s="249"/>
      <c r="H67" s="172"/>
      <c r="I67" s="31"/>
      <c r="J67" s="31"/>
      <c r="K67" s="172"/>
      <c r="L67" s="172"/>
      <c r="M67" s="249"/>
      <c r="N67" s="172"/>
      <c r="O67" s="81"/>
      <c r="P67" s="81"/>
      <c r="Q67" s="81"/>
    </row>
    <row r="68" spans="2:17" x14ac:dyDescent="0.2">
      <c r="B68" s="172"/>
      <c r="C68" s="31"/>
      <c r="D68" s="31"/>
      <c r="E68" s="172"/>
      <c r="F68" s="172"/>
      <c r="G68" s="249"/>
      <c r="H68" s="172"/>
      <c r="I68" s="31"/>
      <c r="J68" s="31"/>
      <c r="K68" s="172"/>
      <c r="L68" s="172"/>
      <c r="M68" s="249"/>
      <c r="N68" s="172"/>
      <c r="O68" s="81"/>
      <c r="P68" s="81"/>
      <c r="Q68" s="81"/>
    </row>
    <row r="69" spans="2:17" x14ac:dyDescent="0.2">
      <c r="B69" s="172"/>
      <c r="C69" s="31"/>
      <c r="D69" s="31"/>
      <c r="E69" s="172"/>
      <c r="F69" s="172"/>
      <c r="G69" s="249"/>
      <c r="H69" s="172"/>
      <c r="I69" s="31"/>
      <c r="J69" s="31"/>
      <c r="K69" s="172"/>
      <c r="L69" s="172"/>
      <c r="M69" s="249"/>
      <c r="N69" s="172"/>
      <c r="O69" s="81"/>
      <c r="P69" s="81"/>
      <c r="Q69" s="81"/>
    </row>
    <row r="70" spans="2:17" x14ac:dyDescent="0.2">
      <c r="B70" s="172"/>
      <c r="C70" s="31"/>
      <c r="D70" s="31"/>
      <c r="E70" s="172"/>
      <c r="F70" s="172"/>
      <c r="G70" s="249"/>
      <c r="H70" s="172"/>
      <c r="I70" s="31"/>
      <c r="J70" s="31"/>
      <c r="K70" s="172"/>
      <c r="L70" s="172"/>
      <c r="M70" s="249"/>
      <c r="N70" s="172"/>
      <c r="O70" s="81"/>
      <c r="P70" s="81"/>
      <c r="Q70" s="81"/>
    </row>
    <row r="71" spans="2:17" x14ac:dyDescent="0.2">
      <c r="B71" s="172"/>
      <c r="C71" s="31"/>
      <c r="D71" s="31"/>
      <c r="E71" s="172"/>
      <c r="F71" s="172"/>
      <c r="G71" s="249"/>
      <c r="H71" s="172"/>
      <c r="I71" s="31"/>
      <c r="J71" s="31"/>
      <c r="K71" s="172"/>
      <c r="L71" s="172"/>
      <c r="M71" s="249"/>
      <c r="N71" s="172"/>
      <c r="O71" s="81"/>
      <c r="P71" s="81"/>
      <c r="Q71" s="81"/>
    </row>
    <row r="72" spans="2:17" x14ac:dyDescent="0.2">
      <c r="B72" s="172"/>
      <c r="C72" s="31"/>
      <c r="D72" s="31"/>
      <c r="E72" s="172"/>
      <c r="F72" s="172"/>
      <c r="G72" s="249"/>
      <c r="H72" s="172"/>
      <c r="I72" s="31"/>
      <c r="J72" s="31"/>
      <c r="K72" s="172"/>
      <c r="L72" s="172"/>
      <c r="M72" s="249"/>
      <c r="N72" s="172"/>
      <c r="O72" s="81"/>
      <c r="P72" s="81"/>
      <c r="Q72" s="81"/>
    </row>
    <row r="73" spans="2:17" x14ac:dyDescent="0.2">
      <c r="B73" s="172"/>
      <c r="C73" s="31"/>
      <c r="D73" s="31"/>
      <c r="E73" s="172"/>
      <c r="F73" s="172"/>
      <c r="G73" s="249"/>
      <c r="H73" s="172"/>
      <c r="I73" s="31"/>
      <c r="J73" s="31"/>
      <c r="K73" s="172"/>
      <c r="L73" s="172"/>
      <c r="M73" s="249"/>
      <c r="N73" s="172"/>
      <c r="O73" s="81"/>
      <c r="P73" s="81"/>
      <c r="Q73" s="81"/>
    </row>
    <row r="74" spans="2:17" x14ac:dyDescent="0.2">
      <c r="B74" s="172"/>
      <c r="C74" s="31"/>
      <c r="D74" s="31"/>
      <c r="E74" s="172"/>
      <c r="F74" s="172"/>
      <c r="G74" s="249"/>
      <c r="H74" s="172"/>
      <c r="I74" s="31"/>
      <c r="J74" s="31"/>
      <c r="K74" s="172"/>
      <c r="L74" s="172"/>
      <c r="M74" s="249"/>
      <c r="N74" s="172"/>
      <c r="O74" s="81"/>
      <c r="P74" s="81"/>
      <c r="Q74" s="81"/>
    </row>
    <row r="75" spans="2:17" x14ac:dyDescent="0.2">
      <c r="B75" s="172"/>
      <c r="C75" s="31"/>
      <c r="D75" s="31"/>
      <c r="E75" s="172"/>
      <c r="F75" s="172"/>
      <c r="G75" s="249"/>
      <c r="H75" s="172"/>
      <c r="I75" s="31"/>
      <c r="J75" s="31"/>
      <c r="K75" s="172"/>
      <c r="L75" s="172"/>
      <c r="M75" s="249"/>
      <c r="N75" s="172"/>
      <c r="O75" s="81"/>
      <c r="P75" s="81"/>
      <c r="Q75" s="81"/>
    </row>
    <row r="76" spans="2:17" x14ac:dyDescent="0.2">
      <c r="B76" s="172"/>
      <c r="C76" s="31"/>
      <c r="D76" s="31"/>
      <c r="E76" s="172"/>
      <c r="F76" s="172"/>
      <c r="G76" s="249"/>
      <c r="H76" s="172"/>
      <c r="I76" s="31"/>
      <c r="J76" s="31"/>
      <c r="K76" s="172"/>
      <c r="L76" s="172"/>
      <c r="M76" s="249"/>
      <c r="N76" s="172"/>
      <c r="O76" s="81"/>
      <c r="P76" s="81"/>
      <c r="Q76" s="81"/>
    </row>
    <row r="77" spans="2:17" x14ac:dyDescent="0.2">
      <c r="B77" s="172"/>
      <c r="C77" s="31"/>
      <c r="D77" s="31"/>
      <c r="E77" s="172"/>
      <c r="F77" s="172"/>
      <c r="G77" s="249"/>
      <c r="H77" s="172"/>
      <c r="I77" s="31"/>
      <c r="J77" s="31"/>
      <c r="K77" s="172"/>
      <c r="L77" s="172"/>
      <c r="M77" s="249"/>
      <c r="N77" s="172"/>
      <c r="O77" s="81"/>
      <c r="P77" s="81"/>
      <c r="Q77" s="81"/>
    </row>
    <row r="78" spans="2:17" x14ac:dyDescent="0.2">
      <c r="B78" s="172"/>
      <c r="C78" s="31"/>
      <c r="D78" s="31"/>
      <c r="E78" s="172"/>
      <c r="F78" s="172"/>
      <c r="G78" s="249"/>
      <c r="H78" s="172"/>
      <c r="I78" s="31"/>
      <c r="J78" s="31"/>
      <c r="K78" s="172"/>
      <c r="L78" s="172"/>
      <c r="M78" s="249"/>
      <c r="N78" s="172"/>
      <c r="O78" s="81"/>
      <c r="P78" s="81"/>
      <c r="Q78" s="81"/>
    </row>
    <row r="79" spans="2:17" x14ac:dyDescent="0.2">
      <c r="B79" s="172"/>
      <c r="C79" s="31"/>
      <c r="D79" s="31"/>
      <c r="E79" s="172"/>
      <c r="F79" s="172"/>
      <c r="G79" s="249"/>
      <c r="H79" s="172"/>
      <c r="I79" s="31"/>
      <c r="J79" s="31"/>
      <c r="K79" s="172"/>
      <c r="L79" s="172"/>
      <c r="M79" s="249"/>
      <c r="N79" s="172"/>
      <c r="O79" s="81"/>
      <c r="P79" s="81"/>
      <c r="Q79" s="81"/>
    </row>
    <row r="80" spans="2:17" x14ac:dyDescent="0.2">
      <c r="B80" s="172"/>
      <c r="C80" s="31"/>
      <c r="D80" s="31"/>
      <c r="E80" s="172"/>
      <c r="F80" s="172"/>
      <c r="G80" s="249"/>
      <c r="H80" s="172"/>
      <c r="I80" s="31"/>
      <c r="J80" s="31"/>
      <c r="K80" s="172"/>
      <c r="L80" s="172"/>
      <c r="M80" s="249"/>
      <c r="N80" s="172"/>
      <c r="O80" s="81"/>
      <c r="P80" s="81"/>
      <c r="Q80" s="81"/>
    </row>
    <row r="81" spans="2:17" x14ac:dyDescent="0.2">
      <c r="B81" s="172"/>
      <c r="C81" s="31"/>
      <c r="D81" s="31"/>
      <c r="E81" s="172"/>
      <c r="F81" s="172"/>
      <c r="G81" s="249"/>
      <c r="H81" s="172"/>
      <c r="I81" s="31"/>
      <c r="J81" s="31"/>
      <c r="K81" s="172"/>
      <c r="L81" s="172"/>
      <c r="M81" s="249"/>
      <c r="N81" s="172"/>
      <c r="O81" s="81"/>
      <c r="P81" s="81"/>
      <c r="Q81" s="81"/>
    </row>
    <row r="82" spans="2:17" x14ac:dyDescent="0.2">
      <c r="B82" s="172"/>
      <c r="C82" s="31"/>
      <c r="D82" s="31"/>
      <c r="E82" s="172"/>
      <c r="F82" s="172"/>
      <c r="G82" s="249"/>
      <c r="H82" s="172"/>
      <c r="I82" s="31"/>
      <c r="J82" s="31"/>
      <c r="K82" s="172"/>
      <c r="L82" s="172"/>
      <c r="M82" s="249"/>
      <c r="N82" s="172"/>
      <c r="O82" s="81"/>
      <c r="P82" s="81"/>
      <c r="Q82" s="81"/>
    </row>
    <row r="83" spans="2:17" x14ac:dyDescent="0.2">
      <c r="B83" s="172"/>
      <c r="C83" s="31"/>
      <c r="D83" s="31"/>
      <c r="E83" s="172"/>
      <c r="F83" s="172"/>
      <c r="G83" s="249"/>
      <c r="H83" s="172"/>
      <c r="I83" s="31"/>
      <c r="J83" s="31"/>
      <c r="K83" s="172"/>
      <c r="L83" s="172"/>
      <c r="M83" s="249"/>
      <c r="N83" s="172"/>
      <c r="O83" s="81"/>
      <c r="P83" s="81"/>
      <c r="Q83" s="81"/>
    </row>
    <row r="84" spans="2:17" x14ac:dyDescent="0.2">
      <c r="B84" s="172"/>
      <c r="C84" s="31"/>
      <c r="D84" s="31"/>
      <c r="E84" s="172"/>
      <c r="F84" s="172"/>
      <c r="G84" s="249"/>
      <c r="H84" s="172"/>
      <c r="I84" s="31"/>
      <c r="J84" s="31"/>
      <c r="K84" s="172"/>
      <c r="L84" s="172"/>
      <c r="M84" s="249"/>
      <c r="N84" s="172"/>
      <c r="O84" s="81"/>
      <c r="P84" s="81"/>
      <c r="Q84" s="81"/>
    </row>
    <row r="85" spans="2:17" x14ac:dyDescent="0.2">
      <c r="B85" s="172"/>
      <c r="C85" s="31"/>
      <c r="D85" s="31"/>
      <c r="E85" s="172"/>
      <c r="F85" s="172"/>
      <c r="G85" s="249"/>
      <c r="H85" s="172"/>
      <c r="I85" s="31"/>
      <c r="J85" s="31"/>
      <c r="K85" s="172"/>
      <c r="L85" s="172"/>
      <c r="M85" s="249"/>
      <c r="N85" s="172"/>
      <c r="O85" s="81"/>
      <c r="P85" s="81"/>
      <c r="Q85" s="81"/>
    </row>
    <row r="86" spans="2:17" x14ac:dyDescent="0.2">
      <c r="B86" s="172"/>
      <c r="C86" s="31"/>
      <c r="D86" s="31"/>
      <c r="E86" s="172"/>
      <c r="F86" s="172"/>
      <c r="G86" s="249"/>
      <c r="H86" s="172"/>
      <c r="I86" s="31"/>
      <c r="J86" s="31"/>
      <c r="K86" s="172"/>
      <c r="L86" s="172"/>
      <c r="M86" s="249"/>
      <c r="N86" s="172"/>
      <c r="O86" s="81"/>
      <c r="P86" s="81"/>
      <c r="Q86" s="81"/>
    </row>
    <row r="87" spans="2:17" x14ac:dyDescent="0.2">
      <c r="B87" s="172"/>
      <c r="C87" s="31"/>
      <c r="D87" s="31"/>
      <c r="E87" s="172"/>
      <c r="F87" s="172"/>
      <c r="G87" s="249"/>
      <c r="H87" s="172"/>
      <c r="I87" s="31"/>
      <c r="J87" s="31"/>
      <c r="K87" s="172"/>
      <c r="L87" s="172"/>
      <c r="M87" s="249"/>
      <c r="N87" s="172"/>
      <c r="O87" s="81"/>
      <c r="P87" s="81"/>
      <c r="Q87" s="81"/>
    </row>
    <row r="88" spans="2:17" x14ac:dyDescent="0.2">
      <c r="B88" s="172"/>
      <c r="C88" s="31"/>
      <c r="D88" s="31"/>
      <c r="E88" s="172"/>
      <c r="F88" s="172"/>
      <c r="G88" s="249"/>
      <c r="H88" s="172"/>
      <c r="I88" s="31"/>
      <c r="J88" s="31"/>
      <c r="K88" s="172"/>
      <c r="L88" s="172"/>
      <c r="M88" s="249"/>
      <c r="N88" s="172"/>
      <c r="O88" s="81"/>
      <c r="P88" s="81"/>
      <c r="Q88" s="81"/>
    </row>
    <row r="89" spans="2:17" x14ac:dyDescent="0.2">
      <c r="B89" s="172"/>
      <c r="C89" s="31"/>
      <c r="D89" s="31"/>
      <c r="E89" s="172"/>
      <c r="F89" s="172"/>
      <c r="G89" s="249"/>
      <c r="H89" s="172"/>
      <c r="I89" s="31"/>
      <c r="J89" s="31"/>
      <c r="K89" s="172"/>
      <c r="L89" s="172"/>
      <c r="M89" s="249"/>
      <c r="N89" s="172"/>
      <c r="O89" s="81"/>
      <c r="P89" s="81"/>
      <c r="Q89" s="81"/>
    </row>
    <row r="90" spans="2:17" x14ac:dyDescent="0.2">
      <c r="B90" s="172"/>
      <c r="C90" s="31"/>
      <c r="D90" s="31"/>
      <c r="E90" s="172"/>
      <c r="F90" s="172"/>
      <c r="G90" s="249"/>
      <c r="H90" s="172"/>
      <c r="I90" s="31"/>
      <c r="J90" s="31"/>
      <c r="K90" s="172"/>
      <c r="L90" s="172"/>
      <c r="M90" s="249"/>
      <c r="N90" s="172"/>
      <c r="O90" s="81"/>
      <c r="P90" s="81"/>
      <c r="Q90" s="81"/>
    </row>
    <row r="91" spans="2:17" x14ac:dyDescent="0.2">
      <c r="B91" s="172"/>
      <c r="C91" s="31"/>
      <c r="D91" s="31"/>
      <c r="E91" s="172"/>
      <c r="F91" s="172"/>
      <c r="G91" s="249"/>
      <c r="H91" s="172"/>
      <c r="I91" s="31"/>
      <c r="J91" s="31"/>
      <c r="K91" s="172"/>
      <c r="L91" s="172"/>
      <c r="M91" s="249"/>
      <c r="N91" s="172"/>
      <c r="O91" s="81"/>
      <c r="P91" s="81"/>
      <c r="Q91" s="81"/>
    </row>
    <row r="92" spans="2:17" x14ac:dyDescent="0.2">
      <c r="B92" s="172"/>
      <c r="C92" s="31"/>
      <c r="D92" s="31"/>
      <c r="E92" s="172"/>
      <c r="F92" s="172"/>
      <c r="G92" s="249"/>
      <c r="H92" s="172"/>
      <c r="I92" s="31"/>
      <c r="J92" s="31"/>
      <c r="K92" s="172"/>
      <c r="L92" s="172"/>
      <c r="M92" s="249"/>
      <c r="N92" s="172"/>
      <c r="O92" s="81"/>
      <c r="P92" s="81"/>
      <c r="Q92" s="81"/>
    </row>
    <row r="93" spans="2:17" x14ac:dyDescent="0.2">
      <c r="B93" s="172"/>
      <c r="C93" s="31"/>
      <c r="D93" s="31"/>
      <c r="E93" s="172"/>
      <c r="F93" s="172"/>
      <c r="G93" s="249"/>
      <c r="H93" s="172"/>
      <c r="I93" s="31"/>
      <c r="J93" s="31"/>
      <c r="K93" s="172"/>
      <c r="L93" s="172"/>
      <c r="M93" s="249"/>
      <c r="N93" s="172"/>
      <c r="O93" s="81"/>
      <c r="P93" s="81"/>
      <c r="Q93" s="81"/>
    </row>
    <row r="94" spans="2:17" x14ac:dyDescent="0.2">
      <c r="B94" s="172"/>
      <c r="C94" s="31"/>
      <c r="D94" s="31"/>
      <c r="E94" s="172"/>
      <c r="F94" s="172"/>
      <c r="G94" s="249"/>
      <c r="H94" s="172"/>
      <c r="I94" s="31"/>
      <c r="J94" s="31"/>
      <c r="K94" s="172"/>
      <c r="L94" s="172"/>
      <c r="M94" s="249"/>
      <c r="N94" s="172"/>
      <c r="O94" s="81"/>
      <c r="P94" s="81"/>
      <c r="Q94" s="81"/>
    </row>
    <row r="95" spans="2:17" x14ac:dyDescent="0.2">
      <c r="B95" s="172"/>
      <c r="C95" s="31"/>
      <c r="D95" s="31"/>
      <c r="E95" s="172"/>
      <c r="F95" s="172"/>
      <c r="G95" s="249"/>
      <c r="H95" s="172"/>
      <c r="I95" s="31"/>
      <c r="J95" s="31"/>
      <c r="K95" s="172"/>
      <c r="L95" s="172"/>
      <c r="M95" s="249"/>
      <c r="N95" s="172"/>
      <c r="O95" s="81"/>
      <c r="P95" s="81"/>
      <c r="Q95" s="81"/>
    </row>
    <row r="96" spans="2:17" x14ac:dyDescent="0.2">
      <c r="B96" s="172"/>
      <c r="C96" s="31"/>
      <c r="D96" s="31"/>
      <c r="E96" s="172"/>
      <c r="F96" s="172"/>
      <c r="G96" s="249"/>
      <c r="H96" s="172"/>
      <c r="I96" s="31"/>
      <c r="J96" s="31"/>
      <c r="K96" s="172"/>
      <c r="L96" s="172"/>
      <c r="M96" s="249"/>
      <c r="N96" s="172"/>
      <c r="O96" s="81"/>
      <c r="P96" s="81"/>
      <c r="Q96" s="81"/>
    </row>
    <row r="97" spans="2:17" x14ac:dyDescent="0.2">
      <c r="B97" s="172"/>
      <c r="C97" s="31"/>
      <c r="D97" s="31"/>
      <c r="E97" s="172"/>
      <c r="F97" s="172"/>
      <c r="G97" s="249"/>
      <c r="H97" s="172"/>
      <c r="I97" s="31"/>
      <c r="J97" s="31"/>
      <c r="K97" s="172"/>
      <c r="L97" s="172"/>
      <c r="M97" s="249"/>
      <c r="N97" s="172"/>
      <c r="O97" s="81"/>
      <c r="P97" s="81"/>
      <c r="Q97" s="81"/>
    </row>
    <row r="98" spans="2:17" x14ac:dyDescent="0.2">
      <c r="B98" s="172"/>
      <c r="C98" s="31"/>
      <c r="D98" s="31"/>
      <c r="E98" s="172"/>
      <c r="F98" s="172"/>
      <c r="G98" s="249"/>
      <c r="H98" s="172"/>
      <c r="I98" s="31"/>
      <c r="J98" s="31"/>
      <c r="K98" s="172"/>
      <c r="L98" s="172"/>
      <c r="M98" s="249"/>
      <c r="N98" s="172"/>
      <c r="O98" s="81"/>
      <c r="P98" s="81"/>
      <c r="Q98" s="81"/>
    </row>
    <row r="99" spans="2:17" x14ac:dyDescent="0.2">
      <c r="B99" s="172"/>
      <c r="C99" s="31"/>
      <c r="D99" s="31"/>
      <c r="E99" s="172"/>
      <c r="F99" s="172"/>
      <c r="G99" s="249"/>
      <c r="H99" s="172"/>
      <c r="I99" s="31"/>
      <c r="J99" s="31"/>
      <c r="K99" s="172"/>
      <c r="L99" s="172"/>
      <c r="M99" s="249"/>
      <c r="N99" s="172"/>
      <c r="O99" s="81"/>
      <c r="P99" s="81"/>
      <c r="Q99" s="81"/>
    </row>
    <row r="100" spans="2:17" x14ac:dyDescent="0.2">
      <c r="B100" s="172"/>
      <c r="C100" s="31"/>
      <c r="D100" s="31"/>
      <c r="E100" s="172"/>
      <c r="F100" s="172"/>
      <c r="G100" s="249"/>
      <c r="H100" s="172"/>
      <c r="I100" s="31"/>
      <c r="J100" s="31"/>
      <c r="K100" s="172"/>
      <c r="L100" s="172"/>
      <c r="M100" s="249"/>
      <c r="N100" s="172"/>
      <c r="O100" s="81"/>
      <c r="P100" s="81"/>
      <c r="Q100" s="81"/>
    </row>
    <row r="101" spans="2:17" x14ac:dyDescent="0.2">
      <c r="B101" s="172"/>
      <c r="C101" s="31"/>
      <c r="D101" s="31"/>
      <c r="E101" s="172"/>
      <c r="F101" s="172"/>
      <c r="G101" s="249"/>
      <c r="H101" s="172"/>
      <c r="I101" s="31"/>
      <c r="J101" s="31"/>
      <c r="K101" s="172"/>
      <c r="L101" s="172"/>
      <c r="M101" s="249"/>
      <c r="N101" s="172"/>
      <c r="O101" s="81"/>
      <c r="P101" s="81"/>
      <c r="Q101" s="81"/>
    </row>
    <row r="102" spans="2:17" x14ac:dyDescent="0.2">
      <c r="B102" s="172"/>
      <c r="C102" s="31"/>
      <c r="D102" s="31"/>
      <c r="E102" s="172"/>
      <c r="F102" s="172"/>
      <c r="G102" s="249"/>
      <c r="H102" s="172"/>
      <c r="I102" s="31"/>
      <c r="J102" s="31"/>
      <c r="K102" s="172"/>
      <c r="L102" s="172"/>
      <c r="M102" s="249"/>
      <c r="N102" s="172"/>
      <c r="O102" s="81"/>
      <c r="P102" s="81"/>
      <c r="Q102" s="81"/>
    </row>
    <row r="103" spans="2:17" x14ac:dyDescent="0.2">
      <c r="B103" s="172"/>
      <c r="C103" s="31"/>
      <c r="D103" s="31"/>
      <c r="E103" s="172"/>
      <c r="F103" s="172"/>
      <c r="G103" s="249"/>
      <c r="H103" s="172"/>
      <c r="I103" s="31"/>
      <c r="J103" s="31"/>
      <c r="K103" s="172"/>
      <c r="L103" s="172"/>
      <c r="M103" s="249"/>
      <c r="N103" s="172"/>
      <c r="O103" s="81"/>
      <c r="P103" s="81"/>
      <c r="Q103" s="81"/>
    </row>
    <row r="104" spans="2:17" x14ac:dyDescent="0.2">
      <c r="B104" s="172"/>
      <c r="C104" s="31"/>
      <c r="D104" s="31"/>
      <c r="E104" s="172"/>
      <c r="F104" s="172"/>
      <c r="G104" s="249"/>
      <c r="H104" s="172"/>
      <c r="I104" s="31"/>
      <c r="J104" s="31"/>
      <c r="K104" s="172"/>
      <c r="L104" s="172"/>
      <c r="M104" s="249"/>
      <c r="N104" s="172"/>
      <c r="O104" s="81"/>
      <c r="P104" s="81"/>
      <c r="Q104" s="81"/>
    </row>
    <row r="105" spans="2:17" x14ac:dyDescent="0.2">
      <c r="B105" s="172"/>
      <c r="C105" s="31"/>
      <c r="D105" s="31"/>
      <c r="E105" s="172"/>
      <c r="F105" s="172"/>
      <c r="G105" s="249"/>
      <c r="H105" s="172"/>
      <c r="I105" s="31"/>
      <c r="J105" s="31"/>
      <c r="K105" s="172"/>
      <c r="L105" s="172"/>
      <c r="M105" s="249"/>
      <c r="N105" s="172"/>
      <c r="O105" s="81"/>
      <c r="P105" s="81"/>
      <c r="Q105" s="81"/>
    </row>
    <row r="106" spans="2:17" x14ac:dyDescent="0.2">
      <c r="B106" s="172"/>
      <c r="C106" s="31"/>
      <c r="D106" s="31"/>
      <c r="E106" s="172"/>
      <c r="F106" s="172"/>
      <c r="G106" s="249"/>
      <c r="H106" s="172"/>
      <c r="I106" s="31"/>
      <c r="J106" s="31"/>
      <c r="K106" s="172"/>
      <c r="L106" s="172"/>
      <c r="M106" s="249"/>
      <c r="N106" s="172"/>
      <c r="O106" s="81"/>
      <c r="P106" s="81"/>
      <c r="Q106" s="81"/>
    </row>
    <row r="107" spans="2:17" x14ac:dyDescent="0.2">
      <c r="B107" s="172"/>
      <c r="C107" s="31"/>
      <c r="D107" s="31"/>
      <c r="E107" s="172"/>
      <c r="F107" s="172"/>
      <c r="G107" s="249"/>
      <c r="H107" s="172"/>
      <c r="I107" s="31"/>
      <c r="J107" s="31"/>
      <c r="K107" s="172"/>
      <c r="L107" s="172"/>
      <c r="M107" s="249"/>
      <c r="N107" s="172"/>
      <c r="O107" s="81"/>
      <c r="P107" s="81"/>
      <c r="Q107" s="81"/>
    </row>
    <row r="108" spans="2:17" x14ac:dyDescent="0.2">
      <c r="B108" s="172"/>
      <c r="C108" s="31"/>
      <c r="D108" s="31"/>
      <c r="E108" s="172"/>
      <c r="F108" s="172"/>
      <c r="G108" s="249"/>
      <c r="H108" s="172"/>
      <c r="I108" s="31"/>
      <c r="J108" s="31"/>
      <c r="K108" s="172"/>
      <c r="L108" s="172"/>
      <c r="M108" s="249"/>
      <c r="N108" s="172"/>
      <c r="O108" s="81"/>
      <c r="P108" s="81"/>
      <c r="Q108" s="81"/>
    </row>
    <row r="109" spans="2:17" x14ac:dyDescent="0.2">
      <c r="B109" s="172"/>
      <c r="C109" s="31"/>
      <c r="D109" s="31"/>
      <c r="E109" s="172"/>
      <c r="F109" s="172"/>
      <c r="G109" s="249"/>
      <c r="H109" s="172"/>
      <c r="I109" s="31"/>
      <c r="J109" s="31"/>
      <c r="K109" s="172"/>
      <c r="L109" s="172"/>
      <c r="M109" s="249"/>
      <c r="N109" s="172"/>
      <c r="O109" s="81"/>
      <c r="P109" s="81"/>
      <c r="Q109" s="81"/>
    </row>
    <row r="110" spans="2:17" x14ac:dyDescent="0.2">
      <c r="B110" s="172"/>
      <c r="C110" s="31"/>
      <c r="D110" s="31"/>
      <c r="E110" s="172"/>
      <c r="F110" s="172"/>
      <c r="G110" s="249"/>
      <c r="H110" s="172"/>
      <c r="I110" s="31"/>
      <c r="J110" s="31"/>
      <c r="K110" s="172"/>
      <c r="L110" s="172"/>
      <c r="M110" s="249"/>
      <c r="N110" s="172"/>
      <c r="O110" s="81"/>
      <c r="P110" s="81"/>
      <c r="Q110" s="81"/>
    </row>
    <row r="111" spans="2:17" x14ac:dyDescent="0.2">
      <c r="B111" s="172"/>
      <c r="C111" s="31"/>
      <c r="D111" s="31"/>
      <c r="E111" s="172"/>
      <c r="F111" s="172"/>
      <c r="G111" s="249"/>
      <c r="H111" s="172"/>
      <c r="I111" s="31"/>
      <c r="J111" s="31"/>
      <c r="K111" s="172"/>
      <c r="L111" s="172"/>
      <c r="M111" s="249"/>
      <c r="N111" s="172"/>
      <c r="O111" s="81"/>
      <c r="P111" s="81"/>
      <c r="Q111" s="81"/>
    </row>
    <row r="112" spans="2:17" x14ac:dyDescent="0.2">
      <c r="B112" s="172"/>
      <c r="C112" s="31"/>
      <c r="D112" s="31"/>
      <c r="E112" s="172"/>
      <c r="F112" s="172"/>
      <c r="G112" s="249"/>
      <c r="H112" s="172"/>
      <c r="I112" s="31"/>
      <c r="J112" s="31"/>
      <c r="K112" s="172"/>
      <c r="L112" s="172"/>
      <c r="M112" s="249"/>
      <c r="N112" s="172"/>
      <c r="O112" s="81"/>
      <c r="P112" s="81"/>
      <c r="Q112" s="81"/>
    </row>
    <row r="113" spans="2:17" x14ac:dyDescent="0.2">
      <c r="B113" s="172"/>
      <c r="C113" s="31"/>
      <c r="D113" s="31"/>
      <c r="E113" s="172"/>
      <c r="F113" s="172"/>
      <c r="G113" s="249"/>
      <c r="H113" s="172"/>
      <c r="I113" s="31"/>
      <c r="J113" s="31"/>
      <c r="K113" s="172"/>
      <c r="L113" s="172"/>
      <c r="M113" s="249"/>
      <c r="N113" s="172"/>
      <c r="O113" s="81"/>
      <c r="P113" s="81"/>
      <c r="Q113" s="81"/>
    </row>
    <row r="114" spans="2:17" x14ac:dyDescent="0.2">
      <c r="B114" s="172"/>
      <c r="C114" s="31"/>
      <c r="D114" s="31"/>
      <c r="E114" s="172"/>
      <c r="F114" s="172"/>
      <c r="G114" s="249"/>
      <c r="H114" s="172"/>
      <c r="I114" s="31"/>
      <c r="J114" s="31"/>
      <c r="K114" s="172"/>
      <c r="L114" s="172"/>
      <c r="M114" s="249"/>
      <c r="N114" s="172"/>
      <c r="O114" s="81"/>
      <c r="P114" s="81"/>
      <c r="Q114" s="81"/>
    </row>
    <row r="115" spans="2:17" x14ac:dyDescent="0.2">
      <c r="B115" s="172"/>
      <c r="C115" s="31"/>
      <c r="D115" s="31"/>
      <c r="E115" s="172"/>
      <c r="F115" s="172"/>
      <c r="G115" s="249"/>
      <c r="H115" s="172"/>
      <c r="I115" s="31"/>
      <c r="J115" s="31"/>
      <c r="K115" s="172"/>
      <c r="L115" s="172"/>
      <c r="M115" s="249"/>
      <c r="N115" s="172"/>
      <c r="O115" s="81"/>
      <c r="P115" s="81"/>
      <c r="Q115" s="81"/>
    </row>
    <row r="116" spans="2:17" x14ac:dyDescent="0.2">
      <c r="B116" s="172"/>
      <c r="C116" s="31"/>
      <c r="D116" s="31"/>
      <c r="E116" s="172"/>
      <c r="F116" s="172"/>
      <c r="G116" s="249"/>
      <c r="H116" s="172"/>
      <c r="I116" s="31"/>
      <c r="J116" s="31"/>
      <c r="K116" s="172"/>
      <c r="L116" s="172"/>
      <c r="M116" s="249"/>
      <c r="N116" s="172"/>
      <c r="O116" s="81"/>
      <c r="P116" s="81"/>
      <c r="Q116" s="81"/>
    </row>
    <row r="117" spans="2:17" x14ac:dyDescent="0.2">
      <c r="B117" s="172"/>
      <c r="C117" s="31"/>
      <c r="D117" s="31"/>
      <c r="E117" s="172"/>
      <c r="F117" s="172"/>
      <c r="G117" s="249"/>
      <c r="H117" s="172"/>
      <c r="I117" s="31"/>
      <c r="J117" s="31"/>
      <c r="K117" s="172"/>
      <c r="L117" s="172"/>
      <c r="M117" s="249"/>
      <c r="N117" s="172"/>
      <c r="O117" s="81"/>
      <c r="P117" s="81"/>
      <c r="Q117" s="81"/>
    </row>
    <row r="118" spans="2:17" x14ac:dyDescent="0.2">
      <c r="B118" s="172"/>
      <c r="C118" s="31"/>
      <c r="D118" s="31"/>
      <c r="E118" s="172"/>
      <c r="F118" s="172"/>
      <c r="G118" s="249"/>
      <c r="H118" s="172"/>
      <c r="I118" s="31"/>
      <c r="J118" s="31"/>
      <c r="K118" s="172"/>
      <c r="L118" s="172"/>
      <c r="M118" s="249"/>
      <c r="N118" s="172"/>
      <c r="O118" s="81"/>
      <c r="P118" s="81"/>
      <c r="Q118" s="81"/>
    </row>
    <row r="119" spans="2:17" x14ac:dyDescent="0.2">
      <c r="B119" s="172"/>
      <c r="C119" s="31"/>
      <c r="D119" s="31"/>
      <c r="E119" s="172"/>
      <c r="F119" s="172"/>
      <c r="G119" s="249"/>
      <c r="H119" s="172"/>
      <c r="I119" s="31"/>
      <c r="J119" s="31"/>
      <c r="K119" s="172"/>
      <c r="L119" s="172"/>
      <c r="M119" s="249"/>
      <c r="N119" s="172"/>
      <c r="O119" s="81"/>
      <c r="P119" s="81"/>
      <c r="Q119" s="81"/>
    </row>
    <row r="120" spans="2:17" x14ac:dyDescent="0.2">
      <c r="B120" s="172"/>
      <c r="C120" s="31"/>
      <c r="D120" s="31"/>
      <c r="E120" s="172"/>
      <c r="F120" s="172"/>
      <c r="G120" s="249"/>
      <c r="H120" s="172"/>
      <c r="I120" s="31"/>
      <c r="J120" s="31"/>
      <c r="K120" s="172"/>
      <c r="L120" s="172"/>
      <c r="M120" s="249"/>
      <c r="N120" s="172"/>
      <c r="O120" s="81"/>
      <c r="P120" s="81"/>
      <c r="Q120" s="81"/>
    </row>
    <row r="121" spans="2:17" x14ac:dyDescent="0.2">
      <c r="B121" s="172"/>
      <c r="C121" s="31"/>
      <c r="D121" s="31"/>
      <c r="E121" s="172"/>
      <c r="F121" s="172"/>
      <c r="G121" s="249"/>
      <c r="H121" s="172"/>
      <c r="I121" s="31"/>
      <c r="J121" s="31"/>
      <c r="K121" s="172"/>
      <c r="L121" s="172"/>
      <c r="M121" s="249"/>
      <c r="N121" s="172"/>
      <c r="O121" s="81"/>
      <c r="P121" s="81"/>
      <c r="Q121" s="81"/>
    </row>
    <row r="122" spans="2:17" x14ac:dyDescent="0.2">
      <c r="B122" s="172"/>
      <c r="C122" s="31"/>
      <c r="D122" s="31"/>
      <c r="E122" s="172"/>
      <c r="F122" s="172"/>
      <c r="G122" s="249"/>
      <c r="H122" s="172"/>
      <c r="I122" s="31"/>
      <c r="J122" s="31"/>
      <c r="K122" s="172"/>
      <c r="L122" s="172"/>
      <c r="M122" s="249"/>
      <c r="N122" s="172"/>
      <c r="O122" s="81"/>
      <c r="P122" s="81"/>
      <c r="Q122" s="81"/>
    </row>
    <row r="123" spans="2:17" x14ac:dyDescent="0.2">
      <c r="B123" s="172"/>
      <c r="C123" s="31"/>
      <c r="D123" s="31"/>
      <c r="E123" s="172"/>
      <c r="F123" s="172"/>
      <c r="G123" s="249"/>
      <c r="H123" s="172"/>
      <c r="I123" s="31"/>
      <c r="J123" s="31"/>
      <c r="K123" s="172"/>
      <c r="L123" s="172"/>
      <c r="M123" s="249"/>
      <c r="N123" s="172"/>
      <c r="O123" s="81"/>
      <c r="P123" s="81"/>
      <c r="Q123" s="81"/>
    </row>
    <row r="124" spans="2:17" x14ac:dyDescent="0.2">
      <c r="B124" s="172"/>
      <c r="C124" s="31"/>
      <c r="D124" s="31"/>
      <c r="E124" s="172"/>
      <c r="F124" s="172"/>
      <c r="G124" s="249"/>
      <c r="H124" s="172"/>
      <c r="I124" s="31"/>
      <c r="J124" s="31"/>
      <c r="K124" s="172"/>
      <c r="L124" s="172"/>
      <c r="M124" s="249"/>
      <c r="N124" s="172"/>
      <c r="O124" s="81"/>
      <c r="P124" s="81"/>
      <c r="Q124" s="81"/>
    </row>
    <row r="125" spans="2:17" x14ac:dyDescent="0.2">
      <c r="B125" s="172"/>
      <c r="C125" s="31"/>
      <c r="D125" s="31"/>
      <c r="E125" s="172"/>
      <c r="F125" s="172"/>
      <c r="G125" s="249"/>
      <c r="H125" s="172"/>
      <c r="I125" s="31"/>
      <c r="J125" s="31"/>
      <c r="K125" s="172"/>
      <c r="L125" s="172"/>
      <c r="M125" s="249"/>
      <c r="N125" s="172"/>
      <c r="O125" s="81"/>
      <c r="P125" s="81"/>
      <c r="Q125" s="81"/>
    </row>
    <row r="126" spans="2:17" x14ac:dyDescent="0.2">
      <c r="B126" s="172"/>
      <c r="C126" s="31"/>
      <c r="D126" s="31"/>
      <c r="E126" s="172"/>
      <c r="F126" s="172"/>
      <c r="G126" s="249"/>
      <c r="H126" s="172"/>
      <c r="I126" s="31"/>
      <c r="J126" s="31"/>
      <c r="K126" s="172"/>
      <c r="L126" s="172"/>
      <c r="M126" s="249"/>
      <c r="N126" s="172"/>
      <c r="O126" s="81"/>
      <c r="P126" s="81"/>
      <c r="Q126" s="81"/>
    </row>
    <row r="127" spans="2:17" x14ac:dyDescent="0.2">
      <c r="B127" s="172"/>
      <c r="C127" s="31"/>
      <c r="D127" s="31"/>
      <c r="E127" s="172"/>
      <c r="F127" s="172"/>
      <c r="G127" s="249"/>
      <c r="H127" s="172"/>
      <c r="I127" s="31"/>
      <c r="J127" s="31"/>
      <c r="K127" s="172"/>
      <c r="L127" s="172"/>
      <c r="M127" s="249"/>
      <c r="N127" s="172"/>
      <c r="O127" s="81"/>
      <c r="P127" s="81"/>
      <c r="Q127" s="81"/>
    </row>
    <row r="128" spans="2:17" x14ac:dyDescent="0.2">
      <c r="B128" s="172"/>
      <c r="C128" s="31"/>
      <c r="D128" s="31"/>
      <c r="E128" s="172"/>
      <c r="F128" s="172"/>
      <c r="G128" s="249"/>
      <c r="H128" s="172"/>
      <c r="I128" s="31"/>
      <c r="J128" s="31"/>
      <c r="K128" s="172"/>
      <c r="L128" s="172"/>
      <c r="M128" s="249"/>
      <c r="N128" s="172"/>
      <c r="O128" s="81"/>
      <c r="P128" s="81"/>
      <c r="Q128" s="81"/>
    </row>
    <row r="129" spans="2:17" x14ac:dyDescent="0.2">
      <c r="B129" s="172"/>
      <c r="C129" s="31"/>
      <c r="D129" s="31"/>
      <c r="E129" s="172"/>
      <c r="F129" s="172"/>
      <c r="G129" s="249"/>
      <c r="H129" s="172"/>
      <c r="I129" s="31"/>
      <c r="J129" s="31"/>
      <c r="K129" s="172"/>
      <c r="L129" s="172"/>
      <c r="M129" s="249"/>
      <c r="N129" s="172"/>
      <c r="O129" s="81"/>
      <c r="P129" s="81"/>
      <c r="Q129" s="81"/>
    </row>
    <row r="130" spans="2:17" x14ac:dyDescent="0.2">
      <c r="B130" s="172"/>
      <c r="C130" s="31"/>
      <c r="D130" s="31"/>
      <c r="E130" s="172"/>
      <c r="F130" s="172"/>
      <c r="G130" s="249"/>
      <c r="H130" s="172"/>
      <c r="I130" s="31"/>
      <c r="J130" s="31"/>
      <c r="K130" s="172"/>
      <c r="L130" s="172"/>
      <c r="M130" s="249"/>
      <c r="N130" s="172"/>
      <c r="O130" s="81"/>
      <c r="P130" s="81"/>
      <c r="Q130" s="81"/>
    </row>
    <row r="131" spans="2:17" x14ac:dyDescent="0.2">
      <c r="B131" s="172"/>
      <c r="C131" s="31"/>
      <c r="D131" s="31"/>
      <c r="E131" s="172"/>
      <c r="F131" s="172"/>
      <c r="G131" s="249"/>
      <c r="H131" s="172"/>
      <c r="I131" s="31"/>
      <c r="J131" s="31"/>
      <c r="K131" s="172"/>
      <c r="L131" s="172"/>
      <c r="M131" s="249"/>
      <c r="N131" s="172"/>
      <c r="O131" s="81"/>
      <c r="P131" s="81"/>
      <c r="Q131" s="81"/>
    </row>
    <row r="132" spans="2:17" x14ac:dyDescent="0.2">
      <c r="B132" s="172"/>
      <c r="C132" s="31"/>
      <c r="D132" s="31"/>
      <c r="E132" s="172"/>
      <c r="F132" s="172"/>
      <c r="G132" s="249"/>
      <c r="H132" s="172"/>
      <c r="I132" s="31"/>
      <c r="J132" s="31"/>
      <c r="K132" s="172"/>
      <c r="L132" s="172"/>
      <c r="M132" s="249"/>
      <c r="N132" s="172"/>
      <c r="O132" s="81"/>
      <c r="P132" s="81"/>
      <c r="Q132" s="81"/>
    </row>
    <row r="133" spans="2:17" x14ac:dyDescent="0.2">
      <c r="B133" s="172"/>
      <c r="C133" s="31"/>
      <c r="D133" s="31"/>
      <c r="E133" s="172"/>
      <c r="F133" s="172"/>
      <c r="G133" s="249"/>
      <c r="H133" s="172"/>
      <c r="I133" s="31"/>
      <c r="J133" s="31"/>
      <c r="K133" s="172"/>
      <c r="L133" s="172"/>
      <c r="M133" s="249"/>
      <c r="N133" s="172"/>
      <c r="O133" s="81"/>
      <c r="P133" s="81"/>
      <c r="Q133" s="81"/>
    </row>
    <row r="134" spans="2:17" x14ac:dyDescent="0.2">
      <c r="B134" s="172"/>
      <c r="C134" s="31"/>
      <c r="D134" s="31"/>
      <c r="E134" s="172"/>
      <c r="F134" s="172"/>
      <c r="G134" s="249"/>
      <c r="H134" s="172"/>
      <c r="I134" s="31"/>
      <c r="J134" s="31"/>
      <c r="K134" s="172"/>
      <c r="L134" s="172"/>
      <c r="M134" s="249"/>
      <c r="N134" s="172"/>
      <c r="O134" s="81"/>
      <c r="P134" s="81"/>
      <c r="Q134" s="81"/>
    </row>
    <row r="135" spans="2:17" x14ac:dyDescent="0.2">
      <c r="B135" s="172"/>
      <c r="C135" s="31"/>
      <c r="D135" s="31"/>
      <c r="E135" s="172"/>
      <c r="F135" s="172"/>
      <c r="G135" s="249"/>
      <c r="H135" s="172"/>
      <c r="I135" s="31"/>
      <c r="J135" s="31"/>
      <c r="K135" s="172"/>
      <c r="L135" s="172"/>
      <c r="M135" s="249"/>
      <c r="N135" s="172"/>
      <c r="O135" s="81"/>
      <c r="P135" s="81"/>
      <c r="Q135" s="81"/>
    </row>
    <row r="136" spans="2:17" x14ac:dyDescent="0.2">
      <c r="B136" s="172"/>
      <c r="C136" s="31"/>
      <c r="D136" s="31"/>
      <c r="E136" s="172"/>
      <c r="F136" s="172"/>
      <c r="G136" s="249"/>
      <c r="H136" s="172"/>
      <c r="I136" s="31"/>
      <c r="J136" s="31"/>
      <c r="K136" s="172"/>
      <c r="L136" s="172"/>
      <c r="M136" s="249"/>
      <c r="N136" s="172"/>
      <c r="O136" s="81"/>
      <c r="P136" s="81"/>
      <c r="Q136" s="81"/>
    </row>
    <row r="137" spans="2:17" x14ac:dyDescent="0.2">
      <c r="B137" s="172"/>
      <c r="C137" s="31"/>
      <c r="D137" s="31"/>
      <c r="E137" s="172"/>
      <c r="F137" s="172"/>
      <c r="G137" s="249"/>
      <c r="H137" s="172"/>
      <c r="I137" s="31"/>
      <c r="J137" s="31"/>
      <c r="K137" s="172"/>
      <c r="L137" s="172"/>
      <c r="M137" s="249"/>
      <c r="N137" s="172"/>
      <c r="O137" s="81"/>
      <c r="P137" s="81"/>
      <c r="Q137" s="81"/>
    </row>
    <row r="138" spans="2:17" x14ac:dyDescent="0.2">
      <c r="B138" s="172"/>
      <c r="C138" s="31"/>
      <c r="D138" s="31"/>
      <c r="E138" s="172"/>
      <c r="F138" s="172"/>
      <c r="G138" s="249"/>
      <c r="H138" s="172"/>
      <c r="I138" s="31"/>
      <c r="J138" s="31"/>
      <c r="K138" s="172"/>
      <c r="L138" s="172"/>
      <c r="M138" s="249"/>
      <c r="N138" s="172"/>
      <c r="O138" s="81"/>
      <c r="P138" s="81"/>
      <c r="Q138" s="81"/>
    </row>
    <row r="139" spans="2:17" x14ac:dyDescent="0.2">
      <c r="B139" s="172"/>
      <c r="C139" s="31"/>
      <c r="D139" s="31"/>
      <c r="E139" s="172"/>
      <c r="F139" s="172"/>
      <c r="G139" s="249"/>
      <c r="H139" s="172"/>
      <c r="I139" s="31"/>
      <c r="J139" s="31"/>
      <c r="K139" s="172"/>
      <c r="L139" s="172"/>
      <c r="M139" s="249"/>
      <c r="N139" s="172"/>
      <c r="O139" s="81"/>
      <c r="P139" s="81"/>
      <c r="Q139" s="81"/>
    </row>
    <row r="140" spans="2:17" x14ac:dyDescent="0.2">
      <c r="B140" s="172"/>
      <c r="C140" s="31"/>
      <c r="D140" s="31"/>
      <c r="E140" s="172"/>
      <c r="F140" s="172"/>
      <c r="G140" s="249"/>
      <c r="H140" s="172"/>
      <c r="I140" s="31"/>
      <c r="J140" s="31"/>
      <c r="K140" s="172"/>
      <c r="L140" s="172"/>
      <c r="M140" s="249"/>
      <c r="N140" s="172"/>
      <c r="O140" s="81"/>
      <c r="P140" s="81"/>
      <c r="Q140" s="81"/>
    </row>
    <row r="141" spans="2:17" x14ac:dyDescent="0.2">
      <c r="B141" s="172"/>
      <c r="C141" s="31"/>
      <c r="D141" s="31"/>
      <c r="E141" s="172"/>
      <c r="F141" s="172"/>
      <c r="G141" s="249"/>
      <c r="H141" s="172"/>
      <c r="I141" s="31"/>
      <c r="J141" s="31"/>
      <c r="K141" s="172"/>
      <c r="L141" s="172"/>
      <c r="M141" s="249"/>
      <c r="N141" s="172"/>
      <c r="O141" s="81"/>
      <c r="P141" s="81"/>
      <c r="Q141" s="81"/>
    </row>
    <row r="142" spans="2:17" x14ac:dyDescent="0.2">
      <c r="B142" s="172"/>
      <c r="C142" s="31"/>
      <c r="D142" s="31"/>
      <c r="E142" s="172"/>
      <c r="F142" s="172"/>
      <c r="G142" s="249"/>
      <c r="H142" s="172"/>
      <c r="I142" s="31"/>
      <c r="J142" s="31"/>
      <c r="K142" s="172"/>
      <c r="L142" s="172"/>
      <c r="M142" s="249"/>
      <c r="N142" s="172"/>
      <c r="O142" s="81"/>
      <c r="P142" s="81"/>
      <c r="Q142" s="81"/>
    </row>
    <row r="143" spans="2:17" x14ac:dyDescent="0.2">
      <c r="B143" s="172"/>
      <c r="C143" s="31"/>
      <c r="D143" s="31"/>
      <c r="E143" s="172"/>
      <c r="F143" s="172"/>
      <c r="G143" s="249"/>
      <c r="H143" s="172"/>
      <c r="I143" s="31"/>
      <c r="J143" s="31"/>
      <c r="K143" s="172"/>
      <c r="L143" s="172"/>
      <c r="M143" s="249"/>
      <c r="N143" s="172"/>
      <c r="O143" s="81"/>
      <c r="P143" s="81"/>
      <c r="Q143" s="81"/>
    </row>
    <row r="144" spans="2:17" x14ac:dyDescent="0.2">
      <c r="B144" s="172"/>
      <c r="C144" s="31"/>
      <c r="D144" s="31"/>
      <c r="E144" s="172"/>
      <c r="F144" s="172"/>
      <c r="G144" s="249"/>
      <c r="H144" s="172"/>
      <c r="I144" s="31"/>
      <c r="J144" s="31"/>
      <c r="K144" s="172"/>
      <c r="L144" s="172"/>
      <c r="M144" s="249"/>
      <c r="N144" s="172"/>
      <c r="O144" s="81"/>
      <c r="P144" s="81"/>
      <c r="Q144" s="81"/>
    </row>
    <row r="145" spans="2:17" x14ac:dyDescent="0.2">
      <c r="B145" s="172"/>
      <c r="C145" s="31"/>
      <c r="D145" s="31"/>
      <c r="E145" s="172"/>
      <c r="F145" s="172"/>
      <c r="G145" s="249"/>
      <c r="H145" s="172"/>
      <c r="I145" s="31"/>
      <c r="J145" s="31"/>
      <c r="K145" s="172"/>
      <c r="L145" s="172"/>
      <c r="M145" s="249"/>
      <c r="N145" s="172"/>
      <c r="O145" s="81"/>
      <c r="P145" s="81"/>
      <c r="Q145" s="81"/>
    </row>
    <row r="146" spans="2:17" x14ac:dyDescent="0.2">
      <c r="B146" s="172"/>
      <c r="C146" s="31"/>
      <c r="D146" s="31"/>
      <c r="E146" s="172"/>
      <c r="F146" s="172"/>
      <c r="G146" s="249"/>
      <c r="H146" s="172"/>
      <c r="I146" s="31"/>
      <c r="J146" s="31"/>
      <c r="K146" s="172"/>
      <c r="L146" s="172"/>
      <c r="M146" s="249"/>
      <c r="N146" s="172"/>
      <c r="O146" s="81"/>
      <c r="P146" s="81"/>
      <c r="Q146" s="81"/>
    </row>
    <row r="147" spans="2:17" x14ac:dyDescent="0.2">
      <c r="B147" s="172"/>
      <c r="C147" s="31"/>
      <c r="D147" s="31"/>
      <c r="E147" s="172"/>
      <c r="F147" s="172"/>
      <c r="G147" s="249"/>
      <c r="H147" s="172"/>
      <c r="I147" s="31"/>
      <c r="J147" s="31"/>
      <c r="K147" s="172"/>
      <c r="L147" s="172"/>
      <c r="M147" s="249"/>
      <c r="N147" s="172"/>
      <c r="O147" s="81"/>
      <c r="P147" s="81"/>
      <c r="Q147" s="81"/>
    </row>
    <row r="148" spans="2:17" x14ac:dyDescent="0.2">
      <c r="B148" s="172"/>
      <c r="C148" s="31"/>
      <c r="D148" s="31"/>
      <c r="E148" s="172"/>
      <c r="F148" s="172"/>
      <c r="G148" s="249"/>
      <c r="H148" s="172"/>
      <c r="I148" s="31"/>
      <c r="J148" s="31"/>
      <c r="K148" s="172"/>
      <c r="L148" s="172"/>
      <c r="M148" s="249"/>
      <c r="N148" s="172"/>
      <c r="O148" s="81"/>
      <c r="P148" s="81"/>
      <c r="Q148" s="81"/>
    </row>
    <row r="149" spans="2:17" x14ac:dyDescent="0.2">
      <c r="B149" s="172"/>
      <c r="C149" s="31"/>
      <c r="D149" s="31"/>
      <c r="E149" s="172"/>
      <c r="F149" s="172"/>
      <c r="G149" s="249"/>
      <c r="H149" s="172"/>
      <c r="I149" s="31"/>
      <c r="J149" s="31"/>
      <c r="K149" s="172"/>
      <c r="L149" s="172"/>
      <c r="M149" s="249"/>
      <c r="N149" s="172"/>
      <c r="O149" s="81"/>
      <c r="P149" s="81"/>
      <c r="Q149" s="81"/>
    </row>
    <row r="150" spans="2:17" x14ac:dyDescent="0.2">
      <c r="B150" s="172"/>
      <c r="C150" s="31"/>
      <c r="D150" s="31"/>
      <c r="E150" s="172"/>
      <c r="F150" s="172"/>
      <c r="G150" s="249"/>
      <c r="H150" s="172"/>
      <c r="I150" s="31"/>
      <c r="J150" s="31"/>
      <c r="K150" s="172"/>
      <c r="L150" s="172"/>
      <c r="M150" s="249"/>
      <c r="N150" s="172"/>
      <c r="O150" s="81"/>
      <c r="P150" s="81"/>
      <c r="Q150" s="81"/>
    </row>
    <row r="151" spans="2:17" x14ac:dyDescent="0.2">
      <c r="B151" s="172"/>
      <c r="C151" s="31"/>
      <c r="D151" s="31"/>
      <c r="E151" s="172"/>
      <c r="F151" s="172"/>
      <c r="G151" s="249"/>
      <c r="H151" s="172"/>
      <c r="I151" s="31"/>
      <c r="J151" s="31"/>
      <c r="K151" s="172"/>
      <c r="L151" s="172"/>
      <c r="M151" s="249"/>
      <c r="N151" s="172"/>
      <c r="O151" s="81"/>
      <c r="P151" s="81"/>
      <c r="Q151" s="81"/>
    </row>
    <row r="152" spans="2:17" x14ac:dyDescent="0.2">
      <c r="B152" s="172"/>
      <c r="C152" s="31"/>
      <c r="D152" s="31"/>
      <c r="E152" s="172"/>
      <c r="F152" s="172"/>
      <c r="G152" s="249"/>
      <c r="H152" s="172"/>
      <c r="I152" s="31"/>
      <c r="J152" s="31"/>
      <c r="K152" s="172"/>
      <c r="L152" s="172"/>
      <c r="M152" s="249"/>
      <c r="N152" s="172"/>
      <c r="O152" s="81"/>
      <c r="P152" s="81"/>
      <c r="Q152" s="81"/>
    </row>
    <row r="153" spans="2:17" x14ac:dyDescent="0.2">
      <c r="B153" s="172"/>
      <c r="C153" s="31"/>
      <c r="D153" s="31"/>
      <c r="E153" s="172"/>
      <c r="F153" s="172"/>
      <c r="G153" s="249"/>
      <c r="H153" s="172"/>
      <c r="I153" s="31"/>
      <c r="J153" s="31"/>
      <c r="K153" s="172"/>
      <c r="L153" s="172"/>
      <c r="M153" s="249"/>
      <c r="N153" s="172"/>
      <c r="O153" s="81"/>
      <c r="P153" s="81"/>
      <c r="Q153" s="81"/>
    </row>
    <row r="154" spans="2:17" x14ac:dyDescent="0.2">
      <c r="B154" s="172"/>
      <c r="C154" s="31"/>
      <c r="D154" s="31"/>
      <c r="E154" s="172"/>
      <c r="F154" s="172"/>
      <c r="G154" s="249"/>
      <c r="H154" s="172"/>
      <c r="I154" s="31"/>
      <c r="J154" s="31"/>
      <c r="K154" s="172"/>
      <c r="L154" s="172"/>
      <c r="M154" s="249"/>
      <c r="N154" s="172"/>
      <c r="O154" s="81"/>
      <c r="P154" s="81"/>
      <c r="Q154" s="81"/>
    </row>
    <row r="155" spans="2:17" x14ac:dyDescent="0.2">
      <c r="B155" s="172"/>
      <c r="C155" s="31"/>
      <c r="D155" s="31"/>
      <c r="E155" s="172"/>
      <c r="F155" s="172"/>
      <c r="G155" s="249"/>
      <c r="H155" s="172"/>
      <c r="I155" s="31"/>
      <c r="J155" s="31"/>
      <c r="K155" s="172"/>
      <c r="L155" s="172"/>
      <c r="M155" s="249"/>
      <c r="N155" s="172"/>
      <c r="O155" s="81"/>
      <c r="P155" s="81"/>
      <c r="Q155" s="81"/>
    </row>
    <row r="156" spans="2:17" x14ac:dyDescent="0.2">
      <c r="B156" s="172"/>
      <c r="C156" s="31"/>
      <c r="D156" s="31"/>
      <c r="E156" s="172"/>
      <c r="F156" s="172"/>
      <c r="G156" s="249"/>
      <c r="H156" s="172"/>
      <c r="I156" s="31"/>
      <c r="J156" s="31"/>
      <c r="K156" s="172"/>
      <c r="L156" s="172"/>
      <c r="M156" s="249"/>
      <c r="N156" s="172"/>
      <c r="O156" s="81"/>
      <c r="P156" s="81"/>
      <c r="Q156" s="81"/>
    </row>
    <row r="157" spans="2:17" x14ac:dyDescent="0.2">
      <c r="B157" s="172"/>
      <c r="C157" s="31"/>
      <c r="D157" s="31"/>
      <c r="E157" s="172"/>
      <c r="F157" s="172"/>
      <c r="G157" s="249"/>
      <c r="H157" s="172"/>
      <c r="I157" s="31"/>
      <c r="J157" s="31"/>
      <c r="K157" s="172"/>
      <c r="L157" s="172"/>
      <c r="M157" s="249"/>
      <c r="N157" s="172"/>
      <c r="O157" s="81"/>
      <c r="P157" s="81"/>
      <c r="Q157" s="81"/>
    </row>
    <row r="158" spans="2:17" x14ac:dyDescent="0.2">
      <c r="B158" s="172"/>
      <c r="C158" s="31"/>
      <c r="D158" s="31"/>
      <c r="E158" s="172"/>
      <c r="F158" s="172"/>
      <c r="G158" s="249"/>
      <c r="H158" s="172"/>
      <c r="I158" s="31"/>
      <c r="J158" s="31"/>
      <c r="K158" s="172"/>
      <c r="L158" s="172"/>
      <c r="M158" s="249"/>
      <c r="N158" s="172"/>
      <c r="O158" s="81"/>
      <c r="P158" s="81"/>
      <c r="Q158" s="81"/>
    </row>
    <row r="159" spans="2:17" x14ac:dyDescent="0.2">
      <c r="B159" s="172"/>
      <c r="C159" s="31"/>
      <c r="D159" s="31"/>
      <c r="E159" s="172"/>
      <c r="F159" s="172"/>
      <c r="G159" s="249"/>
      <c r="H159" s="172"/>
      <c r="I159" s="31"/>
      <c r="J159" s="31"/>
      <c r="K159" s="172"/>
      <c r="L159" s="172"/>
      <c r="M159" s="249"/>
      <c r="N159" s="172"/>
      <c r="O159" s="81"/>
      <c r="P159" s="81"/>
      <c r="Q159" s="81"/>
    </row>
    <row r="160" spans="2:17" x14ac:dyDescent="0.2">
      <c r="B160" s="172"/>
      <c r="C160" s="31"/>
      <c r="D160" s="31"/>
      <c r="E160" s="172"/>
      <c r="F160" s="172"/>
      <c r="G160" s="249"/>
      <c r="H160" s="172"/>
      <c r="I160" s="31"/>
      <c r="J160" s="31"/>
      <c r="K160" s="172"/>
      <c r="L160" s="172"/>
      <c r="M160" s="249"/>
      <c r="N160" s="172"/>
      <c r="O160" s="81"/>
      <c r="P160" s="81"/>
      <c r="Q160" s="81"/>
    </row>
    <row r="161" spans="2:17" x14ac:dyDescent="0.2">
      <c r="B161" s="172"/>
      <c r="C161" s="31"/>
      <c r="D161" s="31"/>
      <c r="E161" s="172"/>
      <c r="F161" s="172"/>
      <c r="G161" s="249"/>
      <c r="H161" s="172"/>
      <c r="I161" s="31"/>
      <c r="J161" s="31"/>
      <c r="K161" s="172"/>
      <c r="L161" s="172"/>
      <c r="M161" s="249"/>
      <c r="N161" s="172"/>
      <c r="O161" s="81"/>
      <c r="P161" s="81"/>
      <c r="Q161" s="81"/>
    </row>
    <row r="162" spans="2:17" x14ac:dyDescent="0.2">
      <c r="B162" s="172"/>
      <c r="C162" s="31"/>
      <c r="D162" s="31"/>
      <c r="E162" s="172"/>
      <c r="F162" s="172"/>
      <c r="G162" s="249"/>
      <c r="H162" s="172"/>
      <c r="I162" s="31"/>
      <c r="J162" s="31"/>
      <c r="K162" s="172"/>
      <c r="L162" s="172"/>
      <c r="M162" s="249"/>
      <c r="N162" s="172"/>
      <c r="O162" s="81"/>
      <c r="P162" s="81"/>
      <c r="Q162" s="81"/>
    </row>
    <row r="163" spans="2:17" x14ac:dyDescent="0.2">
      <c r="B163" s="172"/>
      <c r="C163" s="31"/>
      <c r="D163" s="31"/>
      <c r="E163" s="172"/>
      <c r="F163" s="172"/>
      <c r="G163" s="249"/>
      <c r="H163" s="172"/>
      <c r="I163" s="31"/>
      <c r="J163" s="31"/>
      <c r="K163" s="172"/>
      <c r="L163" s="172"/>
      <c r="M163" s="249"/>
      <c r="N163" s="172"/>
      <c r="O163" s="81"/>
      <c r="P163" s="81"/>
      <c r="Q163" s="81"/>
    </row>
    <row r="164" spans="2:17" x14ac:dyDescent="0.2">
      <c r="B164" s="172"/>
      <c r="C164" s="31"/>
      <c r="D164" s="31"/>
      <c r="E164" s="172"/>
      <c r="F164" s="172"/>
      <c r="G164" s="249"/>
      <c r="H164" s="172"/>
      <c r="I164" s="31"/>
      <c r="J164" s="31"/>
      <c r="K164" s="172"/>
      <c r="L164" s="172"/>
      <c r="M164" s="249"/>
      <c r="N164" s="172"/>
      <c r="O164" s="81"/>
      <c r="P164" s="81"/>
      <c r="Q164" s="81"/>
    </row>
    <row r="165" spans="2:17" x14ac:dyDescent="0.2">
      <c r="B165" s="172"/>
      <c r="C165" s="31"/>
      <c r="D165" s="31"/>
      <c r="E165" s="172"/>
      <c r="F165" s="172"/>
      <c r="G165" s="249"/>
      <c r="H165" s="172"/>
      <c r="I165" s="31"/>
      <c r="J165" s="31"/>
      <c r="K165" s="172"/>
      <c r="L165" s="172"/>
      <c r="M165" s="249"/>
      <c r="N165" s="172"/>
      <c r="O165" s="81"/>
      <c r="P165" s="81"/>
      <c r="Q165" s="81"/>
    </row>
    <row r="166" spans="2:17" x14ac:dyDescent="0.2">
      <c r="B166" s="172"/>
      <c r="C166" s="31"/>
      <c r="D166" s="31"/>
      <c r="E166" s="172"/>
      <c r="F166" s="172"/>
      <c r="G166" s="249"/>
      <c r="H166" s="172"/>
      <c r="I166" s="31"/>
      <c r="J166" s="31"/>
      <c r="K166" s="172"/>
      <c r="L166" s="172"/>
      <c r="M166" s="249"/>
      <c r="N166" s="172"/>
      <c r="O166" s="81"/>
      <c r="P166" s="81"/>
      <c r="Q166" s="81"/>
    </row>
    <row r="167" spans="2:17" x14ac:dyDescent="0.2">
      <c r="B167" s="172"/>
      <c r="C167" s="31"/>
      <c r="D167" s="31"/>
      <c r="E167" s="172"/>
      <c r="F167" s="172"/>
      <c r="G167" s="249"/>
      <c r="H167" s="172"/>
      <c r="I167" s="31"/>
      <c r="J167" s="31"/>
      <c r="K167" s="172"/>
      <c r="L167" s="172"/>
      <c r="M167" s="249"/>
      <c r="N167" s="172"/>
      <c r="O167" s="81"/>
      <c r="P167" s="81"/>
      <c r="Q167" s="81"/>
    </row>
    <row r="168" spans="2:17" x14ac:dyDescent="0.2">
      <c r="B168" s="172"/>
      <c r="C168" s="31"/>
      <c r="D168" s="31"/>
      <c r="E168" s="172"/>
      <c r="F168" s="172"/>
      <c r="G168" s="249"/>
      <c r="H168" s="172"/>
      <c r="I168" s="31"/>
      <c r="J168" s="31"/>
      <c r="K168" s="172"/>
      <c r="L168" s="172"/>
      <c r="M168" s="249"/>
      <c r="N168" s="172"/>
      <c r="O168" s="81"/>
      <c r="P168" s="81"/>
      <c r="Q168" s="81"/>
    </row>
    <row r="169" spans="2:17" x14ac:dyDescent="0.2">
      <c r="B169" s="172"/>
      <c r="C169" s="31"/>
      <c r="D169" s="31"/>
      <c r="E169" s="172"/>
      <c r="F169" s="172"/>
      <c r="G169" s="249"/>
      <c r="H169" s="172"/>
      <c r="I169" s="31"/>
      <c r="J169" s="31"/>
      <c r="K169" s="172"/>
      <c r="L169" s="172"/>
      <c r="M169" s="249"/>
      <c r="N169" s="172"/>
      <c r="O169" s="81"/>
      <c r="P169" s="81"/>
      <c r="Q169" s="81"/>
    </row>
    <row r="170" spans="2:17" x14ac:dyDescent="0.2">
      <c r="B170" s="172"/>
      <c r="C170" s="31"/>
      <c r="D170" s="31"/>
      <c r="E170" s="172"/>
      <c r="F170" s="172"/>
      <c r="G170" s="249"/>
      <c r="H170" s="172"/>
      <c r="I170" s="31"/>
      <c r="J170" s="31"/>
      <c r="K170" s="172"/>
      <c r="L170" s="172"/>
      <c r="M170" s="249"/>
      <c r="N170" s="172"/>
      <c r="O170" s="81"/>
      <c r="P170" s="81"/>
      <c r="Q170" s="81"/>
    </row>
    <row r="171" spans="2:17" x14ac:dyDescent="0.2">
      <c r="B171" s="172"/>
      <c r="C171" s="31"/>
      <c r="D171" s="31"/>
      <c r="E171" s="172"/>
      <c r="F171" s="172"/>
      <c r="G171" s="249"/>
      <c r="H171" s="172"/>
      <c r="I171" s="31"/>
      <c r="J171" s="31"/>
      <c r="K171" s="172"/>
      <c r="L171" s="172"/>
      <c r="M171" s="249"/>
      <c r="N171" s="172"/>
      <c r="O171" s="81"/>
      <c r="P171" s="81"/>
      <c r="Q171" s="81"/>
    </row>
    <row r="172" spans="2:17" x14ac:dyDescent="0.2">
      <c r="B172" s="172"/>
      <c r="C172" s="31"/>
      <c r="D172" s="31"/>
      <c r="E172" s="172"/>
      <c r="F172" s="172"/>
      <c r="G172" s="249"/>
      <c r="H172" s="172"/>
      <c r="I172" s="31"/>
      <c r="J172" s="31"/>
      <c r="K172" s="172"/>
      <c r="L172" s="172"/>
      <c r="M172" s="249"/>
      <c r="N172" s="172"/>
      <c r="O172" s="81"/>
      <c r="P172" s="81"/>
      <c r="Q172" s="81"/>
    </row>
    <row r="173" spans="2:17" x14ac:dyDescent="0.2">
      <c r="B173" s="172"/>
      <c r="C173" s="31"/>
      <c r="D173" s="31"/>
      <c r="E173" s="172"/>
      <c r="F173" s="172"/>
      <c r="G173" s="249"/>
      <c r="H173" s="172"/>
      <c r="I173" s="31"/>
      <c r="J173" s="31"/>
      <c r="K173" s="172"/>
      <c r="L173" s="172"/>
      <c r="M173" s="249"/>
      <c r="N173" s="172"/>
      <c r="O173" s="81"/>
      <c r="P173" s="81"/>
      <c r="Q173" s="81"/>
    </row>
    <row r="174" spans="2:17" x14ac:dyDescent="0.2">
      <c r="B174" s="172"/>
      <c r="C174" s="31"/>
      <c r="D174" s="31"/>
      <c r="E174" s="172"/>
      <c r="F174" s="172"/>
      <c r="G174" s="249"/>
      <c r="H174" s="172"/>
      <c r="I174" s="31"/>
      <c r="J174" s="31"/>
      <c r="K174" s="172"/>
      <c r="L174" s="172"/>
      <c r="M174" s="249"/>
      <c r="N174" s="172"/>
      <c r="O174" s="81"/>
      <c r="P174" s="81"/>
      <c r="Q174" s="81"/>
    </row>
    <row r="175" spans="2:17" x14ac:dyDescent="0.2">
      <c r="B175" s="172"/>
      <c r="C175" s="31"/>
      <c r="D175" s="31"/>
      <c r="E175" s="172"/>
      <c r="F175" s="172"/>
      <c r="G175" s="249"/>
      <c r="H175" s="172"/>
      <c r="I175" s="31"/>
      <c r="J175" s="31"/>
      <c r="K175" s="172"/>
      <c r="L175" s="172"/>
      <c r="M175" s="249"/>
      <c r="N175" s="172"/>
      <c r="O175" s="81"/>
      <c r="P175" s="81"/>
      <c r="Q175" s="81"/>
    </row>
    <row r="176" spans="2:17" x14ac:dyDescent="0.2">
      <c r="B176" s="172"/>
      <c r="C176" s="31"/>
      <c r="D176" s="31"/>
      <c r="E176" s="172"/>
      <c r="F176" s="172"/>
      <c r="G176" s="249"/>
      <c r="H176" s="172"/>
      <c r="I176" s="31"/>
      <c r="J176" s="31"/>
      <c r="K176" s="172"/>
      <c r="L176" s="172"/>
      <c r="M176" s="249"/>
      <c r="N176" s="172"/>
      <c r="O176" s="81"/>
      <c r="P176" s="81"/>
      <c r="Q176" s="81"/>
    </row>
    <row r="177" spans="2:17" x14ac:dyDescent="0.2">
      <c r="B177" s="172"/>
      <c r="C177" s="31"/>
      <c r="D177" s="31"/>
      <c r="E177" s="172"/>
      <c r="F177" s="172"/>
      <c r="G177" s="249"/>
      <c r="H177" s="172"/>
      <c r="I177" s="31"/>
      <c r="J177" s="31"/>
      <c r="K177" s="172"/>
      <c r="L177" s="172"/>
      <c r="M177" s="249"/>
      <c r="N177" s="172"/>
      <c r="O177" s="81"/>
      <c r="P177" s="81"/>
      <c r="Q177" s="81"/>
    </row>
    <row r="178" spans="2:17" x14ac:dyDescent="0.2">
      <c r="B178" s="172"/>
      <c r="C178" s="31"/>
      <c r="D178" s="31"/>
      <c r="E178" s="172"/>
      <c r="F178" s="172"/>
      <c r="G178" s="249"/>
      <c r="H178" s="172"/>
      <c r="I178" s="31"/>
      <c r="J178" s="31"/>
      <c r="K178" s="172"/>
      <c r="L178" s="172"/>
      <c r="M178" s="249"/>
      <c r="N178" s="172"/>
      <c r="O178" s="81"/>
      <c r="P178" s="81"/>
      <c r="Q178" s="81"/>
    </row>
    <row r="179" spans="2:17" x14ac:dyDescent="0.2">
      <c r="B179" s="172"/>
      <c r="C179" s="31"/>
      <c r="D179" s="31"/>
      <c r="E179" s="172"/>
      <c r="F179" s="172"/>
      <c r="G179" s="249"/>
      <c r="H179" s="172"/>
      <c r="I179" s="31"/>
      <c r="J179" s="31"/>
      <c r="K179" s="172"/>
      <c r="L179" s="172"/>
      <c r="M179" s="249"/>
      <c r="N179" s="172"/>
      <c r="O179" s="81"/>
      <c r="P179" s="81"/>
      <c r="Q179" s="81"/>
    </row>
    <row r="180" spans="2:17" x14ac:dyDescent="0.2">
      <c r="B180" s="172"/>
      <c r="C180" s="31"/>
      <c r="D180" s="31"/>
      <c r="E180" s="172"/>
      <c r="F180" s="172"/>
      <c r="G180" s="249"/>
      <c r="H180" s="172"/>
      <c r="I180" s="31"/>
      <c r="J180" s="31"/>
      <c r="K180" s="172"/>
      <c r="L180" s="172"/>
      <c r="M180" s="249"/>
      <c r="N180" s="172"/>
      <c r="O180" s="81"/>
      <c r="P180" s="81"/>
      <c r="Q180" s="81"/>
    </row>
    <row r="181" spans="2:17" x14ac:dyDescent="0.2">
      <c r="B181" s="172"/>
      <c r="C181" s="31"/>
      <c r="D181" s="31"/>
      <c r="E181" s="172"/>
      <c r="F181" s="172"/>
      <c r="G181" s="249"/>
      <c r="H181" s="172"/>
      <c r="I181" s="31"/>
      <c r="J181" s="31"/>
      <c r="K181" s="172"/>
      <c r="L181" s="172"/>
      <c r="M181" s="249"/>
      <c r="N181" s="172"/>
      <c r="O181" s="81"/>
      <c r="P181" s="81"/>
      <c r="Q181" s="81"/>
    </row>
    <row r="182" spans="2:17" x14ac:dyDescent="0.2">
      <c r="B182" s="172"/>
      <c r="C182" s="31"/>
      <c r="D182" s="31"/>
      <c r="E182" s="172"/>
      <c r="F182" s="172"/>
      <c r="G182" s="249"/>
      <c r="H182" s="172"/>
      <c r="I182" s="31"/>
      <c r="J182" s="31"/>
      <c r="K182" s="172"/>
      <c r="L182" s="172"/>
      <c r="M182" s="249"/>
      <c r="N182" s="172"/>
      <c r="O182" s="81"/>
      <c r="P182" s="81"/>
      <c r="Q182" s="81"/>
    </row>
    <row r="183" spans="2:17" x14ac:dyDescent="0.2">
      <c r="B183" s="172"/>
      <c r="C183" s="31"/>
      <c r="D183" s="31"/>
      <c r="E183" s="172"/>
      <c r="F183" s="172"/>
      <c r="G183" s="249"/>
      <c r="H183" s="172"/>
      <c r="I183" s="31"/>
      <c r="J183" s="31"/>
      <c r="K183" s="172"/>
      <c r="L183" s="172"/>
      <c r="M183" s="249"/>
      <c r="N183" s="172"/>
      <c r="O183" s="81"/>
      <c r="P183" s="81"/>
      <c r="Q183" s="81"/>
    </row>
    <row r="184" spans="2:17" x14ac:dyDescent="0.2">
      <c r="B184" s="172"/>
      <c r="C184" s="31"/>
      <c r="D184" s="31"/>
      <c r="E184" s="172"/>
      <c r="F184" s="172"/>
      <c r="G184" s="249"/>
      <c r="H184" s="172"/>
      <c r="I184" s="31"/>
      <c r="J184" s="31"/>
      <c r="K184" s="172"/>
      <c r="L184" s="172"/>
      <c r="M184" s="249"/>
      <c r="N184" s="172"/>
      <c r="O184" s="81"/>
      <c r="P184" s="81"/>
      <c r="Q184" s="81"/>
    </row>
    <row r="185" spans="2:17" x14ac:dyDescent="0.2">
      <c r="B185" s="172"/>
      <c r="C185" s="31"/>
      <c r="D185" s="31"/>
      <c r="E185" s="172"/>
      <c r="F185" s="172"/>
      <c r="G185" s="249"/>
      <c r="H185" s="172"/>
      <c r="I185" s="31"/>
      <c r="J185" s="31"/>
      <c r="K185" s="172"/>
      <c r="L185" s="172"/>
      <c r="M185" s="249"/>
      <c r="N185" s="172"/>
      <c r="O185" s="81"/>
      <c r="P185" s="81"/>
      <c r="Q185" s="81"/>
    </row>
    <row r="186" spans="2:17" x14ac:dyDescent="0.2">
      <c r="B186" s="172"/>
      <c r="C186" s="31"/>
      <c r="D186" s="31"/>
      <c r="E186" s="172"/>
      <c r="F186" s="172"/>
      <c r="G186" s="249"/>
      <c r="H186" s="172"/>
      <c r="I186" s="31"/>
      <c r="J186" s="31"/>
      <c r="K186" s="172"/>
      <c r="L186" s="172"/>
      <c r="M186" s="249"/>
      <c r="N186" s="172"/>
      <c r="O186" s="81"/>
      <c r="P186" s="81"/>
      <c r="Q186" s="81"/>
    </row>
    <row r="187" spans="2:17" x14ac:dyDescent="0.2">
      <c r="B187" s="172"/>
      <c r="C187" s="31"/>
      <c r="D187" s="31"/>
      <c r="E187" s="172"/>
      <c r="F187" s="172"/>
      <c r="G187" s="249"/>
      <c r="H187" s="172"/>
      <c r="I187" s="31"/>
      <c r="J187" s="31"/>
      <c r="K187" s="172"/>
      <c r="L187" s="172"/>
      <c r="M187" s="249"/>
      <c r="N187" s="172"/>
      <c r="O187" s="81"/>
      <c r="P187" s="81"/>
      <c r="Q187" s="81"/>
    </row>
    <row r="188" spans="2:17" x14ac:dyDescent="0.2">
      <c r="B188" s="172"/>
      <c r="C188" s="31"/>
      <c r="D188" s="31"/>
      <c r="E188" s="172"/>
      <c r="F188" s="172"/>
      <c r="G188" s="249"/>
      <c r="H188" s="172"/>
      <c r="I188" s="31"/>
      <c r="J188" s="31"/>
      <c r="K188" s="172"/>
      <c r="L188" s="172"/>
      <c r="M188" s="249"/>
      <c r="N188" s="172"/>
      <c r="O188" s="81"/>
      <c r="P188" s="81"/>
      <c r="Q188" s="81"/>
    </row>
    <row r="189" spans="2:17" x14ac:dyDescent="0.2">
      <c r="B189" s="172"/>
      <c r="C189" s="31"/>
      <c r="D189" s="31"/>
      <c r="E189" s="172"/>
      <c r="F189" s="172"/>
      <c r="G189" s="249"/>
      <c r="H189" s="172"/>
      <c r="I189" s="31"/>
      <c r="J189" s="31"/>
      <c r="K189" s="172"/>
      <c r="L189" s="172"/>
      <c r="M189" s="249"/>
      <c r="N189" s="172"/>
      <c r="O189" s="81"/>
      <c r="P189" s="81"/>
      <c r="Q189" s="81"/>
    </row>
    <row r="190" spans="2:17" x14ac:dyDescent="0.2">
      <c r="B190" s="172"/>
      <c r="C190" s="31"/>
      <c r="D190" s="31"/>
      <c r="E190" s="172"/>
      <c r="F190" s="172"/>
      <c r="G190" s="249"/>
      <c r="H190" s="172"/>
      <c r="I190" s="31"/>
      <c r="J190" s="31"/>
      <c r="K190" s="172"/>
      <c r="L190" s="172"/>
      <c r="M190" s="249"/>
      <c r="N190" s="172"/>
      <c r="O190" s="81"/>
      <c r="P190" s="81"/>
      <c r="Q190" s="81"/>
    </row>
    <row r="191" spans="2:17" x14ac:dyDescent="0.2">
      <c r="B191" s="172"/>
      <c r="C191" s="31"/>
      <c r="D191" s="31"/>
      <c r="E191" s="172"/>
      <c r="F191" s="172"/>
      <c r="G191" s="249"/>
      <c r="H191" s="172"/>
      <c r="I191" s="31"/>
      <c r="J191" s="31"/>
      <c r="K191" s="172"/>
      <c r="L191" s="172"/>
      <c r="M191" s="249"/>
      <c r="N191" s="172"/>
      <c r="O191" s="81"/>
      <c r="P191" s="81"/>
      <c r="Q191" s="81"/>
    </row>
    <row r="192" spans="2:17" x14ac:dyDescent="0.2">
      <c r="B192" s="172"/>
      <c r="C192" s="31"/>
      <c r="D192" s="31"/>
      <c r="E192" s="172"/>
      <c r="F192" s="172"/>
      <c r="G192" s="249"/>
      <c r="H192" s="172"/>
      <c r="I192" s="31"/>
      <c r="J192" s="31"/>
      <c r="K192" s="172"/>
      <c r="L192" s="172"/>
      <c r="M192" s="249"/>
      <c r="N192" s="172"/>
      <c r="O192" s="81"/>
      <c r="P192" s="81"/>
      <c r="Q192" s="81"/>
    </row>
    <row r="193" spans="2:17" x14ac:dyDescent="0.2">
      <c r="B193" s="172"/>
      <c r="C193" s="31"/>
      <c r="D193" s="31"/>
      <c r="E193" s="172"/>
      <c r="F193" s="172"/>
      <c r="G193" s="249"/>
      <c r="H193" s="172"/>
      <c r="I193" s="31"/>
      <c r="J193" s="31"/>
      <c r="K193" s="172"/>
      <c r="L193" s="172"/>
      <c r="M193" s="249"/>
      <c r="N193" s="172"/>
      <c r="O193" s="81"/>
      <c r="P193" s="81"/>
      <c r="Q193" s="81"/>
    </row>
    <row r="194" spans="2:17" x14ac:dyDescent="0.2">
      <c r="B194" s="172"/>
      <c r="C194" s="31"/>
      <c r="D194" s="31"/>
      <c r="E194" s="172"/>
      <c r="F194" s="172"/>
      <c r="G194" s="249"/>
      <c r="H194" s="172"/>
      <c r="I194" s="31"/>
      <c r="J194" s="31"/>
      <c r="K194" s="172"/>
      <c r="L194" s="172"/>
      <c r="M194" s="249"/>
      <c r="N194" s="172"/>
      <c r="O194" s="81"/>
      <c r="P194" s="81"/>
      <c r="Q194" s="81"/>
    </row>
    <row r="195" spans="2:17" x14ac:dyDescent="0.2">
      <c r="B195" s="172"/>
      <c r="C195" s="31"/>
      <c r="D195" s="31"/>
      <c r="E195" s="172"/>
      <c r="F195" s="172"/>
      <c r="G195" s="249"/>
      <c r="H195" s="172"/>
      <c r="I195" s="31"/>
      <c r="J195" s="31"/>
      <c r="K195" s="172"/>
      <c r="L195" s="172"/>
      <c r="M195" s="249"/>
      <c r="N195" s="172"/>
      <c r="O195" s="81"/>
      <c r="P195" s="81"/>
      <c r="Q195" s="81"/>
    </row>
    <row r="196" spans="2:17" x14ac:dyDescent="0.2">
      <c r="B196" s="172"/>
      <c r="C196" s="31"/>
      <c r="D196" s="31"/>
      <c r="E196" s="172"/>
      <c r="F196" s="172"/>
      <c r="G196" s="249"/>
      <c r="H196" s="172"/>
      <c r="I196" s="31"/>
      <c r="J196" s="31"/>
      <c r="K196" s="172"/>
      <c r="L196" s="172"/>
      <c r="M196" s="249"/>
      <c r="N196" s="172"/>
      <c r="O196" s="81"/>
      <c r="P196" s="81"/>
      <c r="Q196" s="81"/>
    </row>
    <row r="197" spans="2:17" x14ac:dyDescent="0.2">
      <c r="B197" s="172"/>
      <c r="C197" s="31"/>
      <c r="D197" s="31"/>
      <c r="E197" s="172"/>
      <c r="F197" s="172"/>
      <c r="G197" s="249"/>
      <c r="H197" s="172"/>
      <c r="I197" s="31"/>
      <c r="J197" s="31"/>
      <c r="K197" s="172"/>
      <c r="L197" s="172"/>
      <c r="M197" s="249"/>
      <c r="N197" s="172"/>
      <c r="O197" s="81"/>
      <c r="P197" s="81"/>
      <c r="Q197" s="81"/>
    </row>
    <row r="198" spans="2:17" x14ac:dyDescent="0.2">
      <c r="B198" s="172"/>
      <c r="C198" s="31"/>
      <c r="D198" s="31"/>
      <c r="E198" s="172"/>
      <c r="F198" s="172"/>
      <c r="G198" s="249"/>
      <c r="H198" s="172"/>
      <c r="I198" s="31"/>
      <c r="J198" s="31"/>
      <c r="K198" s="172"/>
      <c r="L198" s="172"/>
      <c r="M198" s="249"/>
      <c r="N198" s="172"/>
      <c r="O198" s="81"/>
      <c r="P198" s="81"/>
      <c r="Q198" s="81"/>
    </row>
    <row r="199" spans="2:17" x14ac:dyDescent="0.2">
      <c r="B199" s="172"/>
      <c r="C199" s="31"/>
      <c r="D199" s="31"/>
      <c r="E199" s="172"/>
      <c r="F199" s="172"/>
      <c r="G199" s="249"/>
      <c r="H199" s="172"/>
      <c r="I199" s="31"/>
      <c r="J199" s="31"/>
      <c r="K199" s="172"/>
      <c r="L199" s="172"/>
      <c r="M199" s="249"/>
      <c r="N199" s="172"/>
      <c r="O199" s="81"/>
      <c r="P199" s="81"/>
      <c r="Q199" s="81"/>
    </row>
    <row r="200" spans="2:17" x14ac:dyDescent="0.2">
      <c r="B200" s="172"/>
      <c r="C200" s="31"/>
      <c r="D200" s="31"/>
      <c r="E200" s="172"/>
      <c r="F200" s="172"/>
      <c r="G200" s="249"/>
      <c r="H200" s="172"/>
      <c r="I200" s="31"/>
      <c r="J200" s="31"/>
      <c r="K200" s="172"/>
      <c r="L200" s="172"/>
      <c r="M200" s="249"/>
      <c r="N200" s="172"/>
      <c r="O200" s="81"/>
      <c r="P200" s="81"/>
      <c r="Q200" s="81"/>
    </row>
    <row r="201" spans="2:17" x14ac:dyDescent="0.2">
      <c r="B201" s="172"/>
      <c r="C201" s="31"/>
      <c r="D201" s="31"/>
      <c r="E201" s="172"/>
      <c r="F201" s="172"/>
      <c r="G201" s="249"/>
      <c r="H201" s="172"/>
      <c r="I201" s="31"/>
      <c r="J201" s="31"/>
      <c r="K201" s="172"/>
      <c r="L201" s="172"/>
      <c r="M201" s="249"/>
      <c r="N201" s="172"/>
      <c r="O201" s="81"/>
      <c r="P201" s="81"/>
      <c r="Q201" s="81"/>
    </row>
    <row r="202" spans="2:17" x14ac:dyDescent="0.2">
      <c r="B202" s="172"/>
      <c r="C202" s="31"/>
      <c r="D202" s="31"/>
      <c r="E202" s="172"/>
      <c r="F202" s="172"/>
      <c r="G202" s="249"/>
      <c r="H202" s="172"/>
      <c r="I202" s="31"/>
      <c r="J202" s="31"/>
      <c r="K202" s="172"/>
      <c r="L202" s="172"/>
      <c r="M202" s="249"/>
      <c r="N202" s="172"/>
      <c r="O202" s="81"/>
      <c r="P202" s="81"/>
      <c r="Q202" s="81"/>
    </row>
    <row r="203" spans="2:17" x14ac:dyDescent="0.2">
      <c r="B203" s="172"/>
      <c r="C203" s="31"/>
      <c r="D203" s="31"/>
      <c r="E203" s="172"/>
      <c r="F203" s="172"/>
      <c r="G203" s="249"/>
      <c r="H203" s="172"/>
      <c r="I203" s="31"/>
      <c r="J203" s="31"/>
      <c r="K203" s="172"/>
      <c r="L203" s="172"/>
      <c r="M203" s="249"/>
      <c r="N203" s="172"/>
      <c r="O203" s="81"/>
      <c r="P203" s="81"/>
      <c r="Q203" s="81"/>
    </row>
    <row r="204" spans="2:17" x14ac:dyDescent="0.2">
      <c r="B204" s="172"/>
      <c r="C204" s="31"/>
      <c r="D204" s="31"/>
      <c r="E204" s="172"/>
      <c r="F204" s="172"/>
      <c r="G204" s="249"/>
      <c r="H204" s="172"/>
      <c r="I204" s="31"/>
      <c r="J204" s="31"/>
      <c r="K204" s="172"/>
      <c r="L204" s="172"/>
      <c r="M204" s="249"/>
      <c r="N204" s="172"/>
      <c r="O204" s="81"/>
      <c r="P204" s="81"/>
      <c r="Q204" s="81"/>
    </row>
    <row r="205" spans="2:17" x14ac:dyDescent="0.2">
      <c r="B205" s="172"/>
      <c r="C205" s="31"/>
      <c r="D205" s="31"/>
      <c r="E205" s="172"/>
      <c r="F205" s="172"/>
      <c r="G205" s="249"/>
      <c r="H205" s="172"/>
      <c r="I205" s="31"/>
      <c r="J205" s="31"/>
      <c r="K205" s="172"/>
      <c r="L205" s="172"/>
      <c r="M205" s="249"/>
      <c r="N205" s="172"/>
      <c r="O205" s="81"/>
      <c r="P205" s="81"/>
      <c r="Q205" s="81"/>
    </row>
    <row r="206" spans="2:17" x14ac:dyDescent="0.2">
      <c r="B206" s="172"/>
      <c r="C206" s="31"/>
      <c r="D206" s="31"/>
      <c r="E206" s="172"/>
      <c r="F206" s="172"/>
      <c r="G206" s="249"/>
      <c r="H206" s="172"/>
      <c r="I206" s="31"/>
      <c r="J206" s="31"/>
      <c r="K206" s="172"/>
      <c r="L206" s="172"/>
      <c r="M206" s="249"/>
      <c r="N206" s="172"/>
      <c r="O206" s="81"/>
      <c r="P206" s="81"/>
      <c r="Q206" s="81"/>
    </row>
    <row r="207" spans="2:17" x14ac:dyDescent="0.2">
      <c r="B207" s="172"/>
      <c r="C207" s="31"/>
      <c r="D207" s="31"/>
      <c r="E207" s="172"/>
      <c r="F207" s="172"/>
      <c r="G207" s="249"/>
      <c r="H207" s="172"/>
      <c r="I207" s="31"/>
      <c r="J207" s="31"/>
      <c r="K207" s="172"/>
      <c r="L207" s="172"/>
      <c r="M207" s="249"/>
      <c r="N207" s="172"/>
      <c r="O207" s="81"/>
      <c r="P207" s="81"/>
      <c r="Q207" s="81"/>
    </row>
    <row r="208" spans="2:17" x14ac:dyDescent="0.2">
      <c r="B208" s="172"/>
      <c r="C208" s="31"/>
      <c r="D208" s="31"/>
      <c r="E208" s="172"/>
      <c r="F208" s="172"/>
      <c r="G208" s="249"/>
      <c r="H208" s="172"/>
      <c r="I208" s="31"/>
      <c r="J208" s="31"/>
      <c r="K208" s="172"/>
      <c r="L208" s="172"/>
      <c r="M208" s="249"/>
      <c r="N208" s="172"/>
      <c r="O208" s="81"/>
      <c r="P208" s="81"/>
      <c r="Q208" s="81"/>
    </row>
    <row r="209" spans="2:17" x14ac:dyDescent="0.2">
      <c r="B209" s="172"/>
      <c r="C209" s="31"/>
      <c r="D209" s="31"/>
      <c r="E209" s="172"/>
      <c r="F209" s="172"/>
      <c r="G209" s="249"/>
      <c r="H209" s="172"/>
      <c r="I209" s="31"/>
      <c r="J209" s="31"/>
      <c r="K209" s="172"/>
      <c r="L209" s="172"/>
      <c r="M209" s="249"/>
      <c r="N209" s="172"/>
      <c r="O209" s="81"/>
      <c r="P209" s="81"/>
      <c r="Q209" s="81"/>
    </row>
    <row r="210" spans="2:17" x14ac:dyDescent="0.2">
      <c r="B210" s="172"/>
      <c r="C210" s="31"/>
      <c r="D210" s="31"/>
      <c r="E210" s="172"/>
      <c r="F210" s="172"/>
      <c r="G210" s="249"/>
      <c r="H210" s="172"/>
      <c r="I210" s="31"/>
      <c r="J210" s="31"/>
      <c r="K210" s="172"/>
      <c r="L210" s="172"/>
      <c r="M210" s="249"/>
      <c r="N210" s="172"/>
      <c r="O210" s="81"/>
      <c r="P210" s="81"/>
      <c r="Q210" s="81"/>
    </row>
    <row r="211" spans="2:17" x14ac:dyDescent="0.2">
      <c r="B211" s="172"/>
      <c r="C211" s="31"/>
      <c r="D211" s="31"/>
      <c r="E211" s="172"/>
      <c r="F211" s="172"/>
      <c r="G211" s="249"/>
      <c r="H211" s="172"/>
      <c r="I211" s="31"/>
      <c r="J211" s="31"/>
      <c r="K211" s="172"/>
      <c r="L211" s="172"/>
      <c r="M211" s="249"/>
      <c r="N211" s="172"/>
      <c r="O211" s="81"/>
      <c r="P211" s="81"/>
      <c r="Q211" s="81"/>
    </row>
    <row r="212" spans="2:17" x14ac:dyDescent="0.2">
      <c r="B212" s="172"/>
      <c r="C212" s="31"/>
      <c r="D212" s="31"/>
      <c r="E212" s="172"/>
      <c r="F212" s="172"/>
      <c r="G212" s="249"/>
      <c r="H212" s="172"/>
      <c r="I212" s="31"/>
      <c r="J212" s="31"/>
      <c r="K212" s="172"/>
      <c r="L212" s="172"/>
      <c r="M212" s="249"/>
      <c r="N212" s="172"/>
      <c r="O212" s="81"/>
      <c r="P212" s="81"/>
      <c r="Q212" s="81"/>
    </row>
    <row r="213" spans="2:17" x14ac:dyDescent="0.2">
      <c r="B213" s="172"/>
      <c r="C213" s="31"/>
      <c r="D213" s="31"/>
      <c r="E213" s="172"/>
      <c r="F213" s="172"/>
      <c r="G213" s="249"/>
      <c r="H213" s="172"/>
      <c r="I213" s="31"/>
      <c r="J213" s="31"/>
      <c r="K213" s="172"/>
      <c r="L213" s="172"/>
      <c r="M213" s="249"/>
      <c r="N213" s="172"/>
      <c r="O213" s="81"/>
      <c r="P213" s="81"/>
      <c r="Q213" s="81"/>
    </row>
    <row r="214" spans="2:17" x14ac:dyDescent="0.2">
      <c r="B214" s="172"/>
      <c r="C214" s="31"/>
      <c r="D214" s="31"/>
      <c r="E214" s="172"/>
      <c r="F214" s="172"/>
      <c r="G214" s="249"/>
      <c r="H214" s="172"/>
      <c r="I214" s="31"/>
      <c r="J214" s="31"/>
      <c r="K214" s="172"/>
      <c r="L214" s="172"/>
      <c r="M214" s="249"/>
      <c r="N214" s="172"/>
      <c r="O214" s="81"/>
      <c r="P214" s="81"/>
      <c r="Q214" s="81"/>
    </row>
    <row r="215" spans="2:17" x14ac:dyDescent="0.2">
      <c r="B215" s="172"/>
      <c r="C215" s="31"/>
      <c r="D215" s="31"/>
      <c r="E215" s="172"/>
      <c r="F215" s="172"/>
      <c r="G215" s="249"/>
      <c r="H215" s="172"/>
      <c r="I215" s="31"/>
      <c r="J215" s="31"/>
      <c r="K215" s="172"/>
      <c r="L215" s="172"/>
      <c r="M215" s="249"/>
      <c r="N215" s="172"/>
      <c r="O215" s="81"/>
      <c r="P215" s="81"/>
      <c r="Q215" s="81"/>
    </row>
    <row r="216" spans="2:17" x14ac:dyDescent="0.2">
      <c r="B216" s="172"/>
      <c r="C216" s="31"/>
      <c r="D216" s="31"/>
      <c r="E216" s="172"/>
      <c r="F216" s="172"/>
      <c r="G216" s="249"/>
      <c r="H216" s="172"/>
      <c r="I216" s="31"/>
      <c r="J216" s="31"/>
      <c r="K216" s="172"/>
      <c r="L216" s="172"/>
      <c r="M216" s="249"/>
      <c r="N216" s="172"/>
      <c r="O216" s="81"/>
      <c r="P216" s="81"/>
      <c r="Q216" s="81"/>
    </row>
    <row r="217" spans="2:17" x14ac:dyDescent="0.2">
      <c r="B217" s="172"/>
      <c r="C217" s="31"/>
      <c r="D217" s="31"/>
      <c r="E217" s="172"/>
      <c r="F217" s="172"/>
      <c r="G217" s="249"/>
      <c r="H217" s="172"/>
      <c r="I217" s="31"/>
      <c r="J217" s="31"/>
      <c r="K217" s="172"/>
      <c r="L217" s="172"/>
      <c r="M217" s="249"/>
      <c r="N217" s="172"/>
      <c r="O217" s="81"/>
      <c r="P217" s="81"/>
      <c r="Q217" s="81"/>
    </row>
    <row r="218" spans="2:17" x14ac:dyDescent="0.2">
      <c r="B218" s="172"/>
      <c r="C218" s="31"/>
      <c r="D218" s="31"/>
      <c r="E218" s="172"/>
      <c r="F218" s="172"/>
      <c r="G218" s="249"/>
      <c r="H218" s="172"/>
      <c r="I218" s="31"/>
      <c r="J218" s="31"/>
      <c r="K218" s="172"/>
      <c r="L218" s="172"/>
      <c r="M218" s="249"/>
      <c r="N218" s="172"/>
      <c r="O218" s="81"/>
      <c r="P218" s="81"/>
      <c r="Q218" s="81"/>
    </row>
    <row r="219" spans="2:17" x14ac:dyDescent="0.2">
      <c r="B219" s="172"/>
      <c r="C219" s="31"/>
      <c r="D219" s="31"/>
      <c r="E219" s="172"/>
      <c r="F219" s="172"/>
      <c r="G219" s="249"/>
      <c r="H219" s="172"/>
      <c r="I219" s="31"/>
      <c r="J219" s="31"/>
      <c r="K219" s="172"/>
      <c r="L219" s="172"/>
      <c r="M219" s="249"/>
      <c r="N219" s="172"/>
      <c r="O219" s="81"/>
      <c r="P219" s="81"/>
      <c r="Q219" s="81"/>
    </row>
    <row r="220" spans="2:17" x14ac:dyDescent="0.2">
      <c r="B220" s="172"/>
      <c r="C220" s="31"/>
      <c r="D220" s="31"/>
      <c r="E220" s="172"/>
      <c r="F220" s="172"/>
      <c r="G220" s="249"/>
      <c r="H220" s="172"/>
      <c r="I220" s="31"/>
      <c r="J220" s="31"/>
      <c r="K220" s="172"/>
      <c r="L220" s="172"/>
      <c r="M220" s="249"/>
      <c r="N220" s="172"/>
      <c r="O220" s="81"/>
      <c r="P220" s="81"/>
      <c r="Q220" s="81"/>
    </row>
    <row r="221" spans="2:17" x14ac:dyDescent="0.2">
      <c r="B221" s="172"/>
      <c r="C221" s="31"/>
      <c r="D221" s="31"/>
      <c r="E221" s="172"/>
      <c r="F221" s="172"/>
      <c r="G221" s="249"/>
      <c r="H221" s="172"/>
      <c r="I221" s="31"/>
      <c r="J221" s="31"/>
      <c r="K221" s="172"/>
      <c r="L221" s="172"/>
      <c r="M221" s="249"/>
      <c r="N221" s="172"/>
      <c r="O221" s="81"/>
      <c r="P221" s="81"/>
      <c r="Q221" s="81"/>
    </row>
    <row r="222" spans="2:17" x14ac:dyDescent="0.2">
      <c r="B222" s="172"/>
      <c r="C222" s="31"/>
      <c r="D222" s="31"/>
      <c r="E222" s="172"/>
      <c r="F222" s="172"/>
      <c r="G222" s="249"/>
      <c r="H222" s="172"/>
      <c r="I222" s="31"/>
      <c r="J222" s="31"/>
      <c r="K222" s="172"/>
      <c r="L222" s="172"/>
      <c r="M222" s="249"/>
      <c r="N222" s="172"/>
      <c r="O222" s="81"/>
      <c r="P222" s="81"/>
      <c r="Q222" s="81"/>
    </row>
    <row r="223" spans="2:17" x14ac:dyDescent="0.2">
      <c r="B223" s="172"/>
      <c r="C223" s="31"/>
      <c r="D223" s="31"/>
      <c r="E223" s="172"/>
      <c r="F223" s="172"/>
      <c r="G223" s="249"/>
      <c r="H223" s="172"/>
      <c r="I223" s="31"/>
      <c r="J223" s="31"/>
      <c r="K223" s="172"/>
      <c r="L223" s="172"/>
      <c r="M223" s="249"/>
      <c r="N223" s="172"/>
      <c r="O223" s="81"/>
      <c r="P223" s="81"/>
      <c r="Q223" s="81"/>
    </row>
    <row r="224" spans="2:17" x14ac:dyDescent="0.2">
      <c r="B224" s="172"/>
      <c r="C224" s="31"/>
      <c r="D224" s="31"/>
      <c r="E224" s="172"/>
      <c r="F224" s="172"/>
      <c r="G224" s="249"/>
      <c r="H224" s="172"/>
      <c r="I224" s="31"/>
      <c r="J224" s="31"/>
      <c r="K224" s="172"/>
      <c r="L224" s="172"/>
      <c r="M224" s="249"/>
      <c r="N224" s="172"/>
      <c r="O224" s="81"/>
      <c r="P224" s="81"/>
      <c r="Q224" s="81"/>
    </row>
    <row r="225" spans="2:17" x14ac:dyDescent="0.2">
      <c r="B225" s="172"/>
      <c r="C225" s="31"/>
      <c r="D225" s="31"/>
      <c r="E225" s="172"/>
      <c r="F225" s="172"/>
      <c r="G225" s="249"/>
      <c r="H225" s="172"/>
      <c r="I225" s="31"/>
      <c r="J225" s="31"/>
      <c r="K225" s="172"/>
      <c r="L225" s="172"/>
      <c r="M225" s="249"/>
      <c r="N225" s="172"/>
      <c r="O225" s="81"/>
      <c r="P225" s="81"/>
      <c r="Q225" s="81"/>
    </row>
    <row r="226" spans="2:17" x14ac:dyDescent="0.2">
      <c r="B226" s="172"/>
      <c r="C226" s="31"/>
      <c r="D226" s="31"/>
      <c r="E226" s="172"/>
      <c r="F226" s="172"/>
      <c r="G226" s="249"/>
      <c r="H226" s="172"/>
      <c r="I226" s="31"/>
      <c r="J226" s="31"/>
      <c r="K226" s="172"/>
      <c r="L226" s="172"/>
      <c r="M226" s="249"/>
      <c r="N226" s="172"/>
      <c r="O226" s="81"/>
      <c r="P226" s="81"/>
      <c r="Q226" s="81"/>
    </row>
    <row r="227" spans="2:17" x14ac:dyDescent="0.2">
      <c r="B227" s="172"/>
      <c r="C227" s="31"/>
      <c r="D227" s="31"/>
      <c r="E227" s="172"/>
      <c r="F227" s="172"/>
      <c r="G227" s="249"/>
      <c r="H227" s="172"/>
      <c r="I227" s="31"/>
      <c r="J227" s="31"/>
      <c r="K227" s="172"/>
      <c r="L227" s="172"/>
      <c r="M227" s="249"/>
      <c r="N227" s="172"/>
      <c r="O227" s="81"/>
      <c r="P227" s="81"/>
      <c r="Q227" s="81"/>
    </row>
    <row r="228" spans="2:17" x14ac:dyDescent="0.2">
      <c r="B228" s="172"/>
      <c r="C228" s="31"/>
      <c r="D228" s="31"/>
      <c r="E228" s="172"/>
      <c r="F228" s="172"/>
      <c r="G228" s="249"/>
      <c r="H228" s="172"/>
      <c r="I228" s="31"/>
      <c r="J228" s="31"/>
      <c r="K228" s="172"/>
      <c r="L228" s="172"/>
      <c r="M228" s="249"/>
      <c r="N228" s="172"/>
      <c r="O228" s="81"/>
      <c r="P228" s="81"/>
      <c r="Q228" s="81"/>
    </row>
    <row r="229" spans="2:17" x14ac:dyDescent="0.2">
      <c r="B229" s="172"/>
      <c r="C229" s="31"/>
      <c r="D229" s="31"/>
      <c r="E229" s="172"/>
      <c r="F229" s="172"/>
      <c r="G229" s="249"/>
      <c r="H229" s="172"/>
      <c r="I229" s="31"/>
      <c r="J229" s="31"/>
      <c r="K229" s="172"/>
      <c r="L229" s="172"/>
      <c r="M229" s="249"/>
      <c r="N229" s="172"/>
      <c r="O229" s="81"/>
      <c r="P229" s="81"/>
      <c r="Q229" s="81"/>
    </row>
    <row r="230" spans="2:17" x14ac:dyDescent="0.2">
      <c r="B230" s="172"/>
      <c r="C230" s="31"/>
      <c r="D230" s="31"/>
      <c r="E230" s="172"/>
      <c r="F230" s="172"/>
      <c r="G230" s="249"/>
      <c r="H230" s="172"/>
      <c r="I230" s="31"/>
      <c r="J230" s="31"/>
      <c r="K230" s="172"/>
      <c r="L230" s="172"/>
      <c r="M230" s="249"/>
      <c r="N230" s="172"/>
      <c r="O230" s="81"/>
      <c r="P230" s="81"/>
      <c r="Q230" s="81"/>
    </row>
    <row r="231" spans="2:17" x14ac:dyDescent="0.2">
      <c r="B231" s="172"/>
      <c r="C231" s="31"/>
      <c r="D231" s="31"/>
      <c r="E231" s="172"/>
      <c r="F231" s="172"/>
      <c r="G231" s="249"/>
      <c r="H231" s="172"/>
      <c r="I231" s="31"/>
      <c r="J231" s="31"/>
      <c r="K231" s="172"/>
      <c r="L231" s="172"/>
      <c r="M231" s="249"/>
      <c r="N231" s="172"/>
      <c r="O231" s="81"/>
      <c r="P231" s="81"/>
      <c r="Q231" s="81"/>
    </row>
    <row r="232" spans="2:17" x14ac:dyDescent="0.2">
      <c r="B232" s="172"/>
      <c r="C232" s="31"/>
      <c r="D232" s="31"/>
      <c r="E232" s="172"/>
      <c r="F232" s="172"/>
      <c r="G232" s="249"/>
      <c r="H232" s="172"/>
      <c r="I232" s="31"/>
      <c r="J232" s="31"/>
      <c r="K232" s="172"/>
      <c r="L232" s="172"/>
      <c r="M232" s="249"/>
      <c r="N232" s="172"/>
      <c r="O232" s="81"/>
      <c r="P232" s="81"/>
      <c r="Q232" s="81"/>
    </row>
    <row r="233" spans="2:17" x14ac:dyDescent="0.2">
      <c r="B233" s="172"/>
      <c r="C233" s="31"/>
      <c r="D233" s="31"/>
      <c r="E233" s="172"/>
      <c r="F233" s="172"/>
      <c r="G233" s="249"/>
      <c r="H233" s="172"/>
      <c r="I233" s="31"/>
      <c r="J233" s="31"/>
      <c r="K233" s="172"/>
      <c r="L233" s="172"/>
      <c r="M233" s="249"/>
      <c r="N233" s="172"/>
      <c r="O233" s="81"/>
      <c r="P233" s="81"/>
      <c r="Q233" s="81"/>
    </row>
    <row r="234" spans="2:17" x14ac:dyDescent="0.2">
      <c r="B234" s="172"/>
      <c r="C234" s="31"/>
      <c r="D234" s="31"/>
      <c r="E234" s="172"/>
      <c r="F234" s="172"/>
      <c r="G234" s="249"/>
      <c r="H234" s="172"/>
      <c r="I234" s="31"/>
      <c r="J234" s="31"/>
      <c r="K234" s="172"/>
      <c r="L234" s="172"/>
      <c r="M234" s="249"/>
      <c r="N234" s="172"/>
      <c r="O234" s="81"/>
      <c r="P234" s="81"/>
      <c r="Q234" s="81"/>
    </row>
    <row r="235" spans="2:17" x14ac:dyDescent="0.2">
      <c r="B235" s="172"/>
      <c r="C235" s="31"/>
      <c r="D235" s="31"/>
      <c r="E235" s="172"/>
      <c r="F235" s="172"/>
      <c r="G235" s="249"/>
      <c r="H235" s="172"/>
      <c r="I235" s="31"/>
      <c r="J235" s="31"/>
      <c r="K235" s="172"/>
      <c r="L235" s="172"/>
      <c r="M235" s="249"/>
      <c r="N235" s="172"/>
      <c r="O235" s="81"/>
      <c r="P235" s="81"/>
      <c r="Q235" s="81"/>
    </row>
    <row r="236" spans="2:17" x14ac:dyDescent="0.2">
      <c r="B236" s="172"/>
      <c r="C236" s="31"/>
      <c r="D236" s="31"/>
      <c r="E236" s="172"/>
      <c r="F236" s="172"/>
      <c r="G236" s="249"/>
      <c r="H236" s="172"/>
      <c r="I236" s="31"/>
      <c r="J236" s="31"/>
      <c r="K236" s="172"/>
      <c r="L236" s="172"/>
      <c r="M236" s="249"/>
      <c r="N236" s="172"/>
      <c r="O236" s="81"/>
      <c r="P236" s="81"/>
      <c r="Q236" s="81"/>
    </row>
    <row r="237" spans="2:17" x14ac:dyDescent="0.2">
      <c r="B237" s="172"/>
      <c r="C237" s="31"/>
      <c r="D237" s="31"/>
      <c r="E237" s="172"/>
      <c r="F237" s="172"/>
      <c r="G237" s="249"/>
      <c r="H237" s="172"/>
      <c r="I237" s="31"/>
      <c r="J237" s="31"/>
      <c r="K237" s="172"/>
      <c r="L237" s="172"/>
      <c r="M237" s="249"/>
      <c r="N237" s="172"/>
      <c r="O237" s="81"/>
      <c r="P237" s="81"/>
      <c r="Q237" s="81"/>
    </row>
    <row r="238" spans="2:17" x14ac:dyDescent="0.2">
      <c r="B238" s="172"/>
      <c r="C238" s="31"/>
      <c r="D238" s="31"/>
      <c r="E238" s="172"/>
      <c r="F238" s="172"/>
      <c r="G238" s="249"/>
      <c r="H238" s="172"/>
      <c r="I238" s="31"/>
      <c r="J238" s="31"/>
      <c r="K238" s="172"/>
      <c r="L238" s="172"/>
      <c r="M238" s="249"/>
      <c r="N238" s="172"/>
      <c r="O238" s="81"/>
      <c r="P238" s="81"/>
      <c r="Q238" s="81"/>
    </row>
    <row r="239" spans="2:17" x14ac:dyDescent="0.2">
      <c r="B239" s="172"/>
      <c r="C239" s="31"/>
      <c r="D239" s="31"/>
      <c r="E239" s="172"/>
      <c r="F239" s="172"/>
      <c r="G239" s="249"/>
      <c r="H239" s="172"/>
      <c r="I239" s="31"/>
      <c r="J239" s="31"/>
      <c r="K239" s="172"/>
      <c r="L239" s="172"/>
      <c r="M239" s="249"/>
      <c r="N239" s="172"/>
      <c r="O239" s="81"/>
      <c r="P239" s="81"/>
      <c r="Q239" s="81"/>
    </row>
    <row r="240" spans="2:17" x14ac:dyDescent="0.2">
      <c r="B240" s="172"/>
      <c r="C240" s="31"/>
      <c r="D240" s="31"/>
      <c r="E240" s="172"/>
      <c r="F240" s="172"/>
      <c r="G240" s="249"/>
      <c r="H240" s="172"/>
      <c r="I240" s="31"/>
      <c r="J240" s="31"/>
      <c r="K240" s="172"/>
      <c r="L240" s="172"/>
      <c r="M240" s="249"/>
      <c r="N240" s="172"/>
      <c r="O240" s="81"/>
      <c r="P240" s="81"/>
      <c r="Q240" s="81"/>
    </row>
    <row r="241" spans="2:17" x14ac:dyDescent="0.2">
      <c r="B241" s="172"/>
      <c r="C241" s="31"/>
      <c r="D241" s="31"/>
      <c r="E241" s="172"/>
      <c r="F241" s="172"/>
      <c r="G241" s="249"/>
      <c r="H241" s="172"/>
      <c r="I241" s="31"/>
      <c r="J241" s="31"/>
      <c r="K241" s="172"/>
      <c r="L241" s="172"/>
      <c r="M241" s="249"/>
      <c r="N241" s="172"/>
      <c r="O241" s="81"/>
      <c r="P241" s="81"/>
      <c r="Q241" s="81"/>
    </row>
    <row r="242" spans="2:17" x14ac:dyDescent="0.2">
      <c r="B242" s="172"/>
      <c r="C242" s="31"/>
      <c r="D242" s="31"/>
      <c r="E242" s="172"/>
      <c r="F242" s="172"/>
      <c r="G242" s="249"/>
      <c r="H242" s="172"/>
      <c r="I242" s="31"/>
      <c r="J242" s="31"/>
      <c r="K242" s="172"/>
      <c r="L242" s="172"/>
      <c r="M242" s="249"/>
      <c r="N242" s="172"/>
      <c r="O242" s="81"/>
      <c r="P242" s="81"/>
      <c r="Q242" s="81"/>
    </row>
    <row r="243" spans="2:17" x14ac:dyDescent="0.2">
      <c r="B243" s="172"/>
      <c r="C243" s="31"/>
      <c r="D243" s="31"/>
      <c r="E243" s="172"/>
      <c r="F243" s="172"/>
      <c r="G243" s="249"/>
      <c r="H243" s="172"/>
      <c r="I243" s="31"/>
      <c r="J243" s="31"/>
      <c r="K243" s="172"/>
      <c r="L243" s="172"/>
      <c r="M243" s="249"/>
      <c r="N243" s="172"/>
      <c r="O243" s="81"/>
      <c r="P243" s="81"/>
      <c r="Q243" s="81"/>
    </row>
    <row r="244" spans="2:17" x14ac:dyDescent="0.2">
      <c r="B244" s="172"/>
      <c r="C244" s="31"/>
      <c r="D244" s="31"/>
      <c r="E244" s="172"/>
      <c r="F244" s="172"/>
      <c r="G244" s="249"/>
      <c r="H244" s="172"/>
      <c r="I244" s="31"/>
      <c r="J244" s="31"/>
      <c r="K244" s="172"/>
      <c r="L244" s="172"/>
      <c r="M244" s="249"/>
      <c r="N244" s="172"/>
      <c r="O244" s="81"/>
      <c r="P244" s="81"/>
      <c r="Q244" s="81"/>
    </row>
    <row r="245" spans="2:17" x14ac:dyDescent="0.2">
      <c r="B245" s="172"/>
      <c r="C245" s="31"/>
      <c r="D245" s="31"/>
      <c r="E245" s="172"/>
      <c r="F245" s="172"/>
      <c r="G245" s="249"/>
      <c r="H245" s="172"/>
      <c r="I245" s="31"/>
      <c r="J245" s="31"/>
      <c r="K245" s="172"/>
      <c r="L245" s="172"/>
      <c r="M245" s="249"/>
      <c r="N245" s="172"/>
      <c r="O245" s="81"/>
      <c r="P245" s="81"/>
      <c r="Q245" s="81"/>
    </row>
    <row r="246" spans="2:17" x14ac:dyDescent="0.2">
      <c r="B246" s="172"/>
      <c r="C246" s="31"/>
      <c r="D246" s="31"/>
      <c r="E246" s="172"/>
      <c r="F246" s="172"/>
      <c r="G246" s="249"/>
      <c r="H246" s="172"/>
      <c r="I246" s="31"/>
      <c r="J246" s="31"/>
      <c r="K246" s="172"/>
      <c r="L246" s="172"/>
      <c r="M246" s="249"/>
      <c r="N246" s="172"/>
      <c r="O246" s="81"/>
      <c r="P246" s="81"/>
      <c r="Q246" s="81"/>
    </row>
    <row r="247" spans="2:17" x14ac:dyDescent="0.2">
      <c r="B247" s="172"/>
      <c r="C247" s="31"/>
      <c r="D247" s="31"/>
      <c r="E247" s="172"/>
      <c r="F247" s="172"/>
      <c r="G247" s="249"/>
      <c r="H247" s="172"/>
      <c r="I247" s="31"/>
      <c r="J247" s="31"/>
      <c r="K247" s="172"/>
      <c r="L247" s="172"/>
      <c r="M247" s="249"/>
      <c r="N247" s="172"/>
      <c r="O247" s="81"/>
      <c r="P247" s="81"/>
      <c r="Q247" s="81"/>
    </row>
  </sheetData>
  <mergeCells count="5">
    <mergeCell ref="A2:N2"/>
    <mergeCell ref="B5:G5"/>
    <mergeCell ref="H5:M5"/>
    <mergeCell ref="B24:G24"/>
    <mergeCell ref="H24:M24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indexed="12"/>
    <outlinePr applyStyles="1" summaryBelow="0"/>
    <pageSetUpPr fitToPage="1"/>
  </sheetPr>
  <dimension ref="A2:T232"/>
  <sheetViews>
    <sheetView workbookViewId="0">
      <selection activeCell="D5" sqref="D5"/>
    </sheetView>
  </sheetViews>
  <sheetFormatPr defaultRowHeight="12.75" outlineLevelRow="2" x14ac:dyDescent="0.2"/>
  <cols>
    <col min="1" max="1" width="81.42578125" style="200" customWidth="1"/>
    <col min="2" max="2" width="14.28515625" style="208" customWidth="1"/>
    <col min="3" max="3" width="15.42578125" style="208" customWidth="1"/>
    <col min="4" max="4" width="10.28515625" style="8" customWidth="1"/>
    <col min="5" max="5" width="8.85546875" style="92" hidden="1" customWidth="1"/>
    <col min="6" max="16384" width="9.140625" style="92"/>
  </cols>
  <sheetData>
    <row r="2" spans="1:20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31.01.2019</v>
      </c>
      <c r="B2" s="3"/>
      <c r="C2" s="3"/>
      <c r="D2" s="3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</row>
    <row r="3" spans="1:20" ht="18.75" x14ac:dyDescent="0.3">
      <c r="A3" s="2" t="s">
        <v>152</v>
      </c>
      <c r="B3" s="2"/>
      <c r="C3" s="2"/>
      <c r="D3" s="2"/>
    </row>
    <row r="4" spans="1:20" x14ac:dyDescent="0.2">
      <c r="B4" s="172"/>
      <c r="C4" s="172"/>
      <c r="D4" s="249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</row>
    <row r="5" spans="1:20" s="61" customFormat="1" x14ac:dyDescent="0.2">
      <c r="B5" s="150"/>
      <c r="C5" s="150"/>
      <c r="D5" s="61" t="str">
        <f>VALVAL</f>
        <v>млрд. одиниць</v>
      </c>
    </row>
    <row r="6" spans="1:20" s="16" customFormat="1" x14ac:dyDescent="0.2">
      <c r="A6" s="170"/>
      <c r="B6" s="97" t="s">
        <v>153</v>
      </c>
      <c r="C6" s="97" t="s">
        <v>156</v>
      </c>
      <c r="D6" s="148" t="s">
        <v>173</v>
      </c>
      <c r="E6" s="64" t="s">
        <v>53</v>
      </c>
    </row>
    <row r="7" spans="1:20" s="104" customFormat="1" ht="15.75" x14ac:dyDescent="0.2">
      <c r="A7" s="106" t="s">
        <v>136</v>
      </c>
      <c r="B7" s="21">
        <f t="shared" ref="B7:C7" si="0">B$8+B$18</f>
        <v>78.251692946719999</v>
      </c>
      <c r="C7" s="21">
        <f t="shared" si="0"/>
        <v>2171.9168198795201</v>
      </c>
      <c r="D7" s="114">
        <v>1</v>
      </c>
      <c r="E7" s="240" t="s">
        <v>83</v>
      </c>
    </row>
    <row r="8" spans="1:20" s="153" customFormat="1" ht="15" x14ac:dyDescent="0.2">
      <c r="A8" s="58" t="s">
        <v>62</v>
      </c>
      <c r="B8" s="251">
        <f t="shared" ref="B8:D8" si="1">B$9+B$12</f>
        <v>67.249828506909992</v>
      </c>
      <c r="C8" s="251">
        <f t="shared" si="1"/>
        <v>1866.5542963732801</v>
      </c>
      <c r="D8" s="86">
        <f t="shared" si="1"/>
        <v>0.85940400000000006</v>
      </c>
      <c r="E8" s="110" t="s">
        <v>83</v>
      </c>
    </row>
    <row r="9" spans="1:20" s="169" customFormat="1" ht="15" outlineLevel="1" x14ac:dyDescent="0.2">
      <c r="A9" s="55" t="s">
        <v>46</v>
      </c>
      <c r="B9" s="25">
        <f t="shared" ref="B9:C9" si="2">SUM(B$10:B$11)</f>
        <v>27.549708098469999</v>
      </c>
      <c r="C9" s="25">
        <f t="shared" si="2"/>
        <v>764.65661187315004</v>
      </c>
      <c r="D9" s="102">
        <v>0.35206500000000002</v>
      </c>
      <c r="E9" s="144" t="s">
        <v>149</v>
      </c>
    </row>
    <row r="10" spans="1:20" s="109" customFormat="1" ht="14.25" outlineLevel="2" x14ac:dyDescent="0.2">
      <c r="A10" s="161" t="s">
        <v>176</v>
      </c>
      <c r="B10" s="158">
        <v>27.46870466284</v>
      </c>
      <c r="C10" s="158">
        <v>762.40831899048999</v>
      </c>
      <c r="D10" s="73">
        <v>0.35103000000000001</v>
      </c>
      <c r="E10" s="174" t="s">
        <v>10</v>
      </c>
    </row>
    <row r="11" spans="1:20" ht="14.25" outlineLevel="2" x14ac:dyDescent="0.2">
      <c r="A11" s="188" t="s">
        <v>102</v>
      </c>
      <c r="B11" s="187">
        <v>8.1003435629999995E-2</v>
      </c>
      <c r="C11" s="187">
        <v>2.2482928826599999</v>
      </c>
      <c r="D11" s="73">
        <v>1.0349999999999999E-3</v>
      </c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</row>
    <row r="12" spans="1:20" ht="15" outlineLevel="1" x14ac:dyDescent="0.25">
      <c r="A12" s="191" t="s">
        <v>58</v>
      </c>
      <c r="B12" s="87">
        <f t="shared" ref="B12:C12" si="3">SUM(B$13:B$17)</f>
        <v>39.700120408439993</v>
      </c>
      <c r="C12" s="87">
        <f t="shared" si="3"/>
        <v>1101.89768450013</v>
      </c>
      <c r="D12" s="145">
        <v>0.50733899999999998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</row>
    <row r="13" spans="1:20" ht="14.25" outlineLevel="2" x14ac:dyDescent="0.25">
      <c r="A13" s="140" t="s">
        <v>160</v>
      </c>
      <c r="B13" s="66">
        <v>13.369349369229999</v>
      </c>
      <c r="C13" s="66">
        <v>371.07331065199998</v>
      </c>
      <c r="D13" s="115">
        <v>0.170851</v>
      </c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</row>
    <row r="14" spans="1:20" ht="28.5" outlineLevel="2" x14ac:dyDescent="0.25">
      <c r="A14" s="140" t="s">
        <v>41</v>
      </c>
      <c r="B14" s="66">
        <v>1.7441514921700001</v>
      </c>
      <c r="C14" s="66">
        <v>48.409840344629998</v>
      </c>
      <c r="D14" s="115">
        <v>2.2289E-2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</row>
    <row r="15" spans="1:20" ht="28.5" outlineLevel="2" x14ac:dyDescent="0.25">
      <c r="A15" s="140" t="s">
        <v>196</v>
      </c>
      <c r="B15" s="66">
        <v>0.39928994972999998</v>
      </c>
      <c r="C15" s="66">
        <v>11.08250218215</v>
      </c>
      <c r="D15" s="115">
        <v>5.1029999999999999E-3</v>
      </c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</row>
    <row r="16" spans="1:20" ht="14.25" outlineLevel="2" x14ac:dyDescent="0.25">
      <c r="A16" s="140" t="s">
        <v>51</v>
      </c>
      <c r="B16" s="66">
        <v>22.467272999999999</v>
      </c>
      <c r="C16" s="66">
        <v>623.59095743335001</v>
      </c>
      <c r="D16" s="115">
        <v>0.28711500000000001</v>
      </c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</row>
    <row r="17" spans="1:18" ht="14.25" outlineLevel="2" x14ac:dyDescent="0.25">
      <c r="A17" s="140" t="s">
        <v>163</v>
      </c>
      <c r="B17" s="66">
        <v>1.7200565973099999</v>
      </c>
      <c r="C17" s="66">
        <v>47.741073888000003</v>
      </c>
      <c r="D17" s="115">
        <v>2.1981000000000001E-2</v>
      </c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</row>
    <row r="18" spans="1:18" ht="15" x14ac:dyDescent="0.25">
      <c r="A18" s="215" t="s">
        <v>12</v>
      </c>
      <c r="B18" s="72">
        <f t="shared" ref="B18:D18" si="4">B$19+B$23</f>
        <v>11.001864439809999</v>
      </c>
      <c r="C18" s="72">
        <f t="shared" si="4"/>
        <v>305.36252350624</v>
      </c>
      <c r="D18" s="134">
        <f t="shared" si="4"/>
        <v>0.140596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</row>
    <row r="19" spans="1:18" ht="15" outlineLevel="1" x14ac:dyDescent="0.25">
      <c r="A19" s="191" t="s">
        <v>46</v>
      </c>
      <c r="B19" s="87">
        <f t="shared" ref="B19:C19" si="5">SUM(B$20:B$22)</f>
        <v>0.36723644762000002</v>
      </c>
      <c r="C19" s="87">
        <f t="shared" si="5"/>
        <v>10.192840403289999</v>
      </c>
      <c r="D19" s="145">
        <v>4.6930000000000001E-3</v>
      </c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</row>
    <row r="20" spans="1:18" ht="14.25" outlineLevel="2" x14ac:dyDescent="0.25">
      <c r="A20" s="140" t="s">
        <v>176</v>
      </c>
      <c r="B20" s="66">
        <v>0.21617359424999999</v>
      </c>
      <c r="C20" s="66">
        <v>6.0000115999999997</v>
      </c>
      <c r="D20" s="115">
        <v>2.7629999999999998E-3</v>
      </c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</row>
    <row r="21" spans="1:18" ht="14.25" outlineLevel="2" x14ac:dyDescent="0.25">
      <c r="A21" s="140" t="s">
        <v>102</v>
      </c>
      <c r="B21" s="66">
        <v>0.15102845842000001</v>
      </c>
      <c r="C21" s="66">
        <v>4.1918741532899997</v>
      </c>
      <c r="D21" s="115">
        <v>1.9300000000000001E-3</v>
      </c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</row>
    <row r="22" spans="1:18" ht="14.25" outlineLevel="2" x14ac:dyDescent="0.25">
      <c r="A22" s="140" t="s">
        <v>120</v>
      </c>
      <c r="B22" s="66">
        <v>3.4394950000000002E-5</v>
      </c>
      <c r="C22" s="66">
        <v>9.5465000000000003E-4</v>
      </c>
      <c r="D22" s="115">
        <v>0</v>
      </c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</row>
    <row r="23" spans="1:18" ht="15" outlineLevel="1" x14ac:dyDescent="0.25">
      <c r="A23" s="191" t="s">
        <v>58</v>
      </c>
      <c r="B23" s="87">
        <f t="shared" ref="B23:C23" si="6">SUM(B$24:B$27)</f>
        <v>10.63462799219</v>
      </c>
      <c r="C23" s="87">
        <f t="shared" si="6"/>
        <v>295.16968310294999</v>
      </c>
      <c r="D23" s="145">
        <v>0.135903</v>
      </c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</row>
    <row r="24" spans="1:18" ht="14.25" outlineLevel="2" x14ac:dyDescent="0.25">
      <c r="A24" s="140" t="s">
        <v>160</v>
      </c>
      <c r="B24" s="66">
        <v>8.62842410841</v>
      </c>
      <c r="C24" s="66">
        <v>239.48644105167</v>
      </c>
      <c r="D24" s="115">
        <v>0.110265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</row>
    <row r="25" spans="1:18" ht="28.5" outlineLevel="2" x14ac:dyDescent="0.25">
      <c r="A25" s="140" t="s">
        <v>41</v>
      </c>
      <c r="B25" s="66">
        <v>2.4369463260000002E-2</v>
      </c>
      <c r="C25" s="66">
        <v>0.67638724674999995</v>
      </c>
      <c r="D25" s="115">
        <v>3.1100000000000002E-4</v>
      </c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</row>
    <row r="26" spans="1:18" ht="28.5" outlineLevel="2" x14ac:dyDescent="0.25">
      <c r="A26" s="140" t="s">
        <v>196</v>
      </c>
      <c r="B26" s="66">
        <v>1.8677568394799999</v>
      </c>
      <c r="C26" s="66">
        <v>51.840571652020003</v>
      </c>
      <c r="D26" s="115">
        <v>2.3869000000000001E-2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</row>
    <row r="27" spans="1:18" ht="14.25" outlineLevel="2" x14ac:dyDescent="0.25">
      <c r="A27" s="140" t="s">
        <v>163</v>
      </c>
      <c r="B27" s="66">
        <v>0.11407758104</v>
      </c>
      <c r="C27" s="66">
        <v>3.1662831525100001</v>
      </c>
      <c r="D27" s="115">
        <v>1.4580000000000001E-3</v>
      </c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</row>
    <row r="28" spans="1:18" x14ac:dyDescent="0.2">
      <c r="B28" s="172"/>
      <c r="C28" s="172"/>
      <c r="D28" s="249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</row>
    <row r="29" spans="1:18" x14ac:dyDescent="0.2">
      <c r="B29" s="172"/>
      <c r="C29" s="172"/>
      <c r="D29" s="249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</row>
    <row r="30" spans="1:18" x14ac:dyDescent="0.2">
      <c r="B30" s="172"/>
      <c r="C30" s="172"/>
      <c r="D30" s="249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</row>
    <row r="31" spans="1:18" x14ac:dyDescent="0.2">
      <c r="B31" s="172"/>
      <c r="C31" s="172"/>
      <c r="D31" s="249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</row>
    <row r="32" spans="1:18" x14ac:dyDescent="0.2">
      <c r="B32" s="172"/>
      <c r="C32" s="172"/>
      <c r="D32" s="249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</row>
    <row r="33" spans="2:18" x14ac:dyDescent="0.2">
      <c r="B33" s="172"/>
      <c r="C33" s="172"/>
      <c r="D33" s="249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</row>
    <row r="34" spans="2:18" x14ac:dyDescent="0.2">
      <c r="B34" s="172"/>
      <c r="C34" s="172"/>
      <c r="D34" s="249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</row>
    <row r="35" spans="2:18" x14ac:dyDescent="0.2">
      <c r="B35" s="172"/>
      <c r="C35" s="172"/>
      <c r="D35" s="249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</row>
    <row r="36" spans="2:18" x14ac:dyDescent="0.2">
      <c r="B36" s="172"/>
      <c r="C36" s="172"/>
      <c r="D36" s="249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</row>
    <row r="37" spans="2:18" x14ac:dyDescent="0.2">
      <c r="B37" s="172"/>
      <c r="C37" s="172"/>
      <c r="D37" s="249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</row>
    <row r="38" spans="2:18" x14ac:dyDescent="0.2">
      <c r="B38" s="172"/>
      <c r="C38" s="172"/>
      <c r="D38" s="249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</row>
    <row r="39" spans="2:18" x14ac:dyDescent="0.2">
      <c r="B39" s="172"/>
      <c r="C39" s="172"/>
      <c r="D39" s="249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</row>
    <row r="40" spans="2:18" x14ac:dyDescent="0.2">
      <c r="B40" s="172"/>
      <c r="C40" s="172"/>
      <c r="D40" s="249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</row>
    <row r="41" spans="2:18" x14ac:dyDescent="0.2">
      <c r="B41" s="172"/>
      <c r="C41" s="172"/>
      <c r="D41" s="249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</row>
    <row r="42" spans="2:18" x14ac:dyDescent="0.2">
      <c r="B42" s="172"/>
      <c r="C42" s="172"/>
      <c r="D42" s="249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</row>
    <row r="43" spans="2:18" x14ac:dyDescent="0.2">
      <c r="B43" s="172"/>
      <c r="C43" s="172"/>
      <c r="D43" s="249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</row>
    <row r="44" spans="2:18" x14ac:dyDescent="0.2">
      <c r="B44" s="172"/>
      <c r="C44" s="172"/>
      <c r="D44" s="249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</row>
    <row r="45" spans="2:18" x14ac:dyDescent="0.2">
      <c r="B45" s="172"/>
      <c r="C45" s="172"/>
      <c r="D45" s="249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</row>
    <row r="46" spans="2:18" x14ac:dyDescent="0.2">
      <c r="B46" s="172"/>
      <c r="C46" s="172"/>
      <c r="D46" s="249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</row>
    <row r="47" spans="2:18" x14ac:dyDescent="0.2">
      <c r="B47" s="172"/>
      <c r="C47" s="172"/>
      <c r="D47" s="249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</row>
    <row r="48" spans="2:18" x14ac:dyDescent="0.2">
      <c r="B48" s="172"/>
      <c r="C48" s="172"/>
      <c r="D48" s="249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</row>
    <row r="49" spans="2:18" x14ac:dyDescent="0.2">
      <c r="B49" s="172"/>
      <c r="C49" s="172"/>
      <c r="D49" s="249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</row>
    <row r="50" spans="2:18" x14ac:dyDescent="0.2">
      <c r="B50" s="172"/>
      <c r="C50" s="172"/>
      <c r="D50" s="249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</row>
    <row r="51" spans="2:18" x14ac:dyDescent="0.2">
      <c r="B51" s="172"/>
      <c r="C51" s="172"/>
      <c r="D51" s="249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</row>
    <row r="52" spans="2:18" x14ac:dyDescent="0.2">
      <c r="B52" s="172"/>
      <c r="C52" s="172"/>
      <c r="D52" s="249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</row>
    <row r="53" spans="2:18" x14ac:dyDescent="0.2">
      <c r="B53" s="172"/>
      <c r="C53" s="172"/>
      <c r="D53" s="249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</row>
    <row r="54" spans="2:18" x14ac:dyDescent="0.2">
      <c r="B54" s="172"/>
      <c r="C54" s="172"/>
      <c r="D54" s="249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</row>
    <row r="55" spans="2:18" x14ac:dyDescent="0.2">
      <c r="B55" s="172"/>
      <c r="C55" s="172"/>
      <c r="D55" s="249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</row>
    <row r="56" spans="2:18" x14ac:dyDescent="0.2">
      <c r="B56" s="172"/>
      <c r="C56" s="172"/>
      <c r="D56" s="249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</row>
    <row r="57" spans="2:18" x14ac:dyDescent="0.2">
      <c r="B57" s="172"/>
      <c r="C57" s="172"/>
      <c r="D57" s="249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</row>
    <row r="58" spans="2:18" x14ac:dyDescent="0.2">
      <c r="B58" s="172"/>
      <c r="C58" s="172"/>
      <c r="D58" s="249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</row>
    <row r="59" spans="2:18" x14ac:dyDescent="0.2">
      <c r="B59" s="172"/>
      <c r="C59" s="172"/>
      <c r="D59" s="249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</row>
    <row r="60" spans="2:18" x14ac:dyDescent="0.2">
      <c r="B60" s="172"/>
      <c r="C60" s="172"/>
      <c r="D60" s="249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</row>
    <row r="61" spans="2:18" x14ac:dyDescent="0.2">
      <c r="B61" s="172"/>
      <c r="C61" s="172"/>
      <c r="D61" s="249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</row>
    <row r="62" spans="2:18" x14ac:dyDescent="0.2">
      <c r="B62" s="172"/>
      <c r="C62" s="172"/>
      <c r="D62" s="249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</row>
    <row r="63" spans="2:18" x14ac:dyDescent="0.2">
      <c r="B63" s="172"/>
      <c r="C63" s="172"/>
      <c r="D63" s="249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</row>
    <row r="64" spans="2:18" x14ac:dyDescent="0.2">
      <c r="B64" s="172"/>
      <c r="C64" s="172"/>
      <c r="D64" s="249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</row>
    <row r="65" spans="2:18" x14ac:dyDescent="0.2">
      <c r="B65" s="172"/>
      <c r="C65" s="172"/>
      <c r="D65" s="249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</row>
    <row r="66" spans="2:18" x14ac:dyDescent="0.2">
      <c r="B66" s="172"/>
      <c r="C66" s="172"/>
      <c r="D66" s="249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</row>
    <row r="67" spans="2:18" x14ac:dyDescent="0.2">
      <c r="B67" s="172"/>
      <c r="C67" s="172"/>
      <c r="D67" s="249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</row>
    <row r="68" spans="2:18" x14ac:dyDescent="0.2">
      <c r="B68" s="172"/>
      <c r="C68" s="172"/>
      <c r="D68" s="249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</row>
    <row r="69" spans="2:18" x14ac:dyDescent="0.2">
      <c r="B69" s="172"/>
      <c r="C69" s="172"/>
      <c r="D69" s="249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</row>
    <row r="70" spans="2:18" x14ac:dyDescent="0.2">
      <c r="B70" s="172"/>
      <c r="C70" s="172"/>
      <c r="D70" s="249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</row>
    <row r="71" spans="2:18" x14ac:dyDescent="0.2">
      <c r="B71" s="172"/>
      <c r="C71" s="172"/>
      <c r="D71" s="249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</row>
    <row r="72" spans="2:18" x14ac:dyDescent="0.2">
      <c r="B72" s="172"/>
      <c r="C72" s="172"/>
      <c r="D72" s="249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</row>
    <row r="73" spans="2:18" x14ac:dyDescent="0.2">
      <c r="B73" s="172"/>
      <c r="C73" s="172"/>
      <c r="D73" s="249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</row>
    <row r="74" spans="2:18" x14ac:dyDescent="0.2">
      <c r="B74" s="172"/>
      <c r="C74" s="172"/>
      <c r="D74" s="249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</row>
    <row r="75" spans="2:18" x14ac:dyDescent="0.2">
      <c r="B75" s="172"/>
      <c r="C75" s="172"/>
      <c r="D75" s="249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</row>
    <row r="76" spans="2:18" x14ac:dyDescent="0.2">
      <c r="B76" s="172"/>
      <c r="C76" s="172"/>
      <c r="D76" s="249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</row>
    <row r="77" spans="2:18" x14ac:dyDescent="0.2">
      <c r="B77" s="172"/>
      <c r="C77" s="172"/>
      <c r="D77" s="249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</row>
    <row r="78" spans="2:18" x14ac:dyDescent="0.2">
      <c r="B78" s="172"/>
      <c r="C78" s="172"/>
      <c r="D78" s="249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</row>
    <row r="79" spans="2:18" x14ac:dyDescent="0.2">
      <c r="B79" s="172"/>
      <c r="C79" s="172"/>
      <c r="D79" s="249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</row>
    <row r="80" spans="2:18" x14ac:dyDescent="0.2">
      <c r="B80" s="172"/>
      <c r="C80" s="172"/>
      <c r="D80" s="249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</row>
    <row r="81" spans="2:18" x14ac:dyDescent="0.2">
      <c r="B81" s="172"/>
      <c r="C81" s="172"/>
      <c r="D81" s="249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</row>
    <row r="82" spans="2:18" x14ac:dyDescent="0.2">
      <c r="B82" s="172"/>
      <c r="C82" s="172"/>
      <c r="D82" s="249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</row>
    <row r="83" spans="2:18" x14ac:dyDescent="0.2">
      <c r="B83" s="172"/>
      <c r="C83" s="172"/>
      <c r="D83" s="249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</row>
    <row r="84" spans="2:18" x14ac:dyDescent="0.2">
      <c r="B84" s="172"/>
      <c r="C84" s="172"/>
      <c r="D84" s="249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</row>
    <row r="85" spans="2:18" x14ac:dyDescent="0.2">
      <c r="B85" s="172"/>
      <c r="C85" s="172"/>
      <c r="D85" s="249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</row>
    <row r="86" spans="2:18" x14ac:dyDescent="0.2">
      <c r="B86" s="172"/>
      <c r="C86" s="172"/>
      <c r="D86" s="249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1"/>
    </row>
    <row r="87" spans="2:18" x14ac:dyDescent="0.2">
      <c r="B87" s="172"/>
      <c r="C87" s="172"/>
      <c r="D87" s="249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</row>
    <row r="88" spans="2:18" x14ac:dyDescent="0.2">
      <c r="B88" s="172"/>
      <c r="C88" s="172"/>
      <c r="D88" s="249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</row>
    <row r="89" spans="2:18" x14ac:dyDescent="0.2">
      <c r="B89" s="172"/>
      <c r="C89" s="172"/>
      <c r="D89" s="249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</row>
    <row r="90" spans="2:18" x14ac:dyDescent="0.2">
      <c r="B90" s="172"/>
      <c r="C90" s="172"/>
      <c r="D90" s="249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</row>
    <row r="91" spans="2:18" x14ac:dyDescent="0.2">
      <c r="B91" s="172"/>
      <c r="C91" s="172"/>
      <c r="D91" s="249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</row>
    <row r="92" spans="2:18" x14ac:dyDescent="0.2">
      <c r="B92" s="172"/>
      <c r="C92" s="172"/>
      <c r="D92" s="249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</row>
    <row r="93" spans="2:18" x14ac:dyDescent="0.2">
      <c r="B93" s="172"/>
      <c r="C93" s="172"/>
      <c r="D93" s="249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</row>
    <row r="94" spans="2:18" x14ac:dyDescent="0.2">
      <c r="B94" s="172"/>
      <c r="C94" s="172"/>
      <c r="D94" s="249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</row>
    <row r="95" spans="2:18" x14ac:dyDescent="0.2">
      <c r="B95" s="172"/>
      <c r="C95" s="172"/>
      <c r="D95" s="249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</row>
    <row r="96" spans="2:18" x14ac:dyDescent="0.2">
      <c r="B96" s="172"/>
      <c r="C96" s="172"/>
      <c r="D96" s="249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</row>
    <row r="97" spans="2:18" x14ac:dyDescent="0.2">
      <c r="B97" s="172"/>
      <c r="C97" s="172"/>
      <c r="D97" s="249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</row>
    <row r="98" spans="2:18" x14ac:dyDescent="0.2">
      <c r="B98" s="172"/>
      <c r="C98" s="172"/>
      <c r="D98" s="249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</row>
    <row r="99" spans="2:18" x14ac:dyDescent="0.2">
      <c r="B99" s="172"/>
      <c r="C99" s="172"/>
      <c r="D99" s="249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</row>
    <row r="100" spans="2:18" x14ac:dyDescent="0.2">
      <c r="B100" s="172"/>
      <c r="C100" s="172"/>
      <c r="D100" s="249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</row>
    <row r="101" spans="2:18" x14ac:dyDescent="0.2">
      <c r="B101" s="172"/>
      <c r="C101" s="172"/>
      <c r="D101" s="249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</row>
    <row r="102" spans="2:18" x14ac:dyDescent="0.2">
      <c r="B102" s="172"/>
      <c r="C102" s="172"/>
      <c r="D102" s="249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</row>
    <row r="103" spans="2:18" x14ac:dyDescent="0.2">
      <c r="B103" s="172"/>
      <c r="C103" s="172"/>
      <c r="D103" s="249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</row>
    <row r="104" spans="2:18" x14ac:dyDescent="0.2">
      <c r="B104" s="172"/>
      <c r="C104" s="172"/>
      <c r="D104" s="249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</row>
    <row r="105" spans="2:18" x14ac:dyDescent="0.2">
      <c r="B105" s="172"/>
      <c r="C105" s="172"/>
      <c r="D105" s="249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</row>
    <row r="106" spans="2:18" x14ac:dyDescent="0.2">
      <c r="B106" s="172"/>
      <c r="C106" s="172"/>
      <c r="D106" s="249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</row>
    <row r="107" spans="2:18" x14ac:dyDescent="0.2">
      <c r="B107" s="172"/>
      <c r="C107" s="172"/>
      <c r="D107" s="249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</row>
    <row r="108" spans="2:18" x14ac:dyDescent="0.2">
      <c r="B108" s="172"/>
      <c r="C108" s="172"/>
      <c r="D108" s="249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</row>
    <row r="109" spans="2:18" x14ac:dyDescent="0.2">
      <c r="B109" s="172"/>
      <c r="C109" s="172"/>
      <c r="D109" s="249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</row>
    <row r="110" spans="2:18" x14ac:dyDescent="0.2">
      <c r="B110" s="172"/>
      <c r="C110" s="172"/>
      <c r="D110" s="249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</row>
    <row r="111" spans="2:18" x14ac:dyDescent="0.2">
      <c r="B111" s="172"/>
      <c r="C111" s="172"/>
      <c r="D111" s="249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</row>
    <row r="112" spans="2:18" x14ac:dyDescent="0.2">
      <c r="B112" s="172"/>
      <c r="C112" s="172"/>
      <c r="D112" s="249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</row>
    <row r="113" spans="2:18" x14ac:dyDescent="0.2">
      <c r="B113" s="172"/>
      <c r="C113" s="172"/>
      <c r="D113" s="249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</row>
    <row r="114" spans="2:18" x14ac:dyDescent="0.2">
      <c r="B114" s="172"/>
      <c r="C114" s="172"/>
      <c r="D114" s="249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</row>
    <row r="115" spans="2:18" x14ac:dyDescent="0.2">
      <c r="B115" s="172"/>
      <c r="C115" s="172"/>
      <c r="D115" s="249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</row>
    <row r="116" spans="2:18" x14ac:dyDescent="0.2">
      <c r="B116" s="172"/>
      <c r="C116" s="172"/>
      <c r="D116" s="249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</row>
    <row r="117" spans="2:18" x14ac:dyDescent="0.2">
      <c r="B117" s="172"/>
      <c r="C117" s="172"/>
      <c r="D117" s="249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</row>
    <row r="118" spans="2:18" x14ac:dyDescent="0.2">
      <c r="B118" s="172"/>
      <c r="C118" s="172"/>
      <c r="D118" s="249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</row>
    <row r="119" spans="2:18" x14ac:dyDescent="0.2">
      <c r="B119" s="172"/>
      <c r="C119" s="172"/>
      <c r="D119" s="249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</row>
    <row r="120" spans="2:18" x14ac:dyDescent="0.2">
      <c r="B120" s="172"/>
      <c r="C120" s="172"/>
      <c r="D120" s="249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</row>
    <row r="121" spans="2:18" x14ac:dyDescent="0.2">
      <c r="B121" s="172"/>
      <c r="C121" s="172"/>
      <c r="D121" s="249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</row>
    <row r="122" spans="2:18" x14ac:dyDescent="0.2">
      <c r="B122" s="172"/>
      <c r="C122" s="172"/>
      <c r="D122" s="249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</row>
    <row r="123" spans="2:18" x14ac:dyDescent="0.2">
      <c r="B123" s="172"/>
      <c r="C123" s="172"/>
      <c r="D123" s="249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</row>
    <row r="124" spans="2:18" x14ac:dyDescent="0.2">
      <c r="B124" s="172"/>
      <c r="C124" s="172"/>
      <c r="D124" s="249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  <c r="R124" s="81"/>
    </row>
    <row r="125" spans="2:18" x14ac:dyDescent="0.2">
      <c r="B125" s="172"/>
      <c r="C125" s="172"/>
      <c r="D125" s="249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</row>
    <row r="126" spans="2:18" x14ac:dyDescent="0.2">
      <c r="B126" s="172"/>
      <c r="C126" s="172"/>
      <c r="D126" s="249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  <c r="R126" s="81"/>
    </row>
    <row r="127" spans="2:18" x14ac:dyDescent="0.2">
      <c r="B127" s="172"/>
      <c r="C127" s="172"/>
      <c r="D127" s="249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1"/>
    </row>
    <row r="128" spans="2:18" x14ac:dyDescent="0.2">
      <c r="B128" s="172"/>
      <c r="C128" s="172"/>
      <c r="D128" s="249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  <c r="R128" s="81"/>
    </row>
    <row r="129" spans="2:18" x14ac:dyDescent="0.2">
      <c r="B129" s="172"/>
      <c r="C129" s="172"/>
      <c r="D129" s="249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</row>
    <row r="130" spans="2:18" x14ac:dyDescent="0.2">
      <c r="B130" s="172"/>
      <c r="C130" s="172"/>
      <c r="D130" s="249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  <c r="R130" s="81"/>
    </row>
    <row r="131" spans="2:18" x14ac:dyDescent="0.2">
      <c r="B131" s="172"/>
      <c r="C131" s="172"/>
      <c r="D131" s="249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</row>
    <row r="132" spans="2:18" x14ac:dyDescent="0.2">
      <c r="B132" s="172"/>
      <c r="C132" s="172"/>
      <c r="D132" s="249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  <c r="R132" s="81"/>
    </row>
    <row r="133" spans="2:18" x14ac:dyDescent="0.2">
      <c r="B133" s="172"/>
      <c r="C133" s="172"/>
      <c r="D133" s="249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  <c r="R133" s="81"/>
    </row>
    <row r="134" spans="2:18" x14ac:dyDescent="0.2">
      <c r="B134" s="172"/>
      <c r="C134" s="172"/>
      <c r="D134" s="249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81"/>
    </row>
    <row r="135" spans="2:18" x14ac:dyDescent="0.2">
      <c r="B135" s="172"/>
      <c r="C135" s="172"/>
      <c r="D135" s="249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  <c r="R135" s="81"/>
    </row>
    <row r="136" spans="2:18" x14ac:dyDescent="0.2">
      <c r="B136" s="172"/>
      <c r="C136" s="172"/>
      <c r="D136" s="249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  <c r="R136" s="81"/>
    </row>
    <row r="137" spans="2:18" x14ac:dyDescent="0.2">
      <c r="B137" s="172"/>
      <c r="C137" s="172"/>
      <c r="D137" s="249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1"/>
    </row>
    <row r="138" spans="2:18" x14ac:dyDescent="0.2">
      <c r="B138" s="172"/>
      <c r="C138" s="172"/>
      <c r="D138" s="249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  <c r="R138" s="81"/>
    </row>
    <row r="139" spans="2:18" x14ac:dyDescent="0.2">
      <c r="B139" s="172"/>
      <c r="C139" s="172"/>
      <c r="D139" s="249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  <c r="R139" s="81"/>
    </row>
    <row r="140" spans="2:18" x14ac:dyDescent="0.2">
      <c r="B140" s="172"/>
      <c r="C140" s="172"/>
      <c r="D140" s="249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  <c r="R140" s="81"/>
    </row>
    <row r="141" spans="2:18" x14ac:dyDescent="0.2">
      <c r="B141" s="172"/>
      <c r="C141" s="172"/>
      <c r="D141" s="249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  <c r="R141" s="81"/>
    </row>
    <row r="142" spans="2:18" x14ac:dyDescent="0.2">
      <c r="B142" s="172"/>
      <c r="C142" s="172"/>
      <c r="D142" s="249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1"/>
      <c r="P142" s="81"/>
      <c r="Q142" s="81"/>
      <c r="R142" s="81"/>
    </row>
    <row r="143" spans="2:18" x14ac:dyDescent="0.2">
      <c r="B143" s="172"/>
      <c r="C143" s="172"/>
      <c r="D143" s="249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1"/>
      <c r="P143" s="81"/>
      <c r="Q143" s="81"/>
      <c r="R143" s="81"/>
    </row>
    <row r="144" spans="2:18" x14ac:dyDescent="0.2">
      <c r="B144" s="172"/>
      <c r="C144" s="172"/>
      <c r="D144" s="249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1"/>
      <c r="P144" s="81"/>
      <c r="Q144" s="81"/>
      <c r="R144" s="81"/>
    </row>
    <row r="145" spans="2:18" x14ac:dyDescent="0.2">
      <c r="B145" s="172"/>
      <c r="C145" s="172"/>
      <c r="D145" s="249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1"/>
      <c r="P145" s="81"/>
      <c r="Q145" s="81"/>
      <c r="R145" s="81"/>
    </row>
    <row r="146" spans="2:18" x14ac:dyDescent="0.2">
      <c r="B146" s="172"/>
      <c r="C146" s="172"/>
      <c r="D146" s="249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81"/>
      <c r="Q146" s="81"/>
      <c r="R146" s="81"/>
    </row>
    <row r="147" spans="2:18" x14ac:dyDescent="0.2">
      <c r="B147" s="172"/>
      <c r="C147" s="172"/>
      <c r="D147" s="249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/>
      <c r="R147" s="81"/>
    </row>
    <row r="148" spans="2:18" x14ac:dyDescent="0.2">
      <c r="B148" s="172"/>
      <c r="C148" s="172"/>
      <c r="D148" s="249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  <c r="Q148" s="81"/>
      <c r="R148" s="81"/>
    </row>
    <row r="149" spans="2:18" x14ac:dyDescent="0.2">
      <c r="B149" s="172"/>
      <c r="C149" s="172"/>
      <c r="D149" s="249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1"/>
      <c r="P149" s="81"/>
      <c r="Q149" s="81"/>
      <c r="R149" s="81"/>
    </row>
    <row r="150" spans="2:18" x14ac:dyDescent="0.2">
      <c r="B150" s="172"/>
      <c r="C150" s="172"/>
      <c r="D150" s="249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1"/>
      <c r="P150" s="81"/>
      <c r="Q150" s="81"/>
      <c r="R150" s="81"/>
    </row>
    <row r="151" spans="2:18" x14ac:dyDescent="0.2">
      <c r="B151" s="172"/>
      <c r="C151" s="172"/>
      <c r="D151" s="249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81"/>
      <c r="Q151" s="81"/>
      <c r="R151" s="81"/>
    </row>
    <row r="152" spans="2:18" x14ac:dyDescent="0.2">
      <c r="B152" s="172"/>
      <c r="C152" s="172"/>
      <c r="D152" s="249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  <c r="Q152" s="81"/>
      <c r="R152" s="81"/>
    </row>
    <row r="153" spans="2:18" x14ac:dyDescent="0.2">
      <c r="B153" s="172"/>
      <c r="C153" s="172"/>
      <c r="D153" s="249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81"/>
      <c r="R153" s="81"/>
    </row>
    <row r="154" spans="2:18" x14ac:dyDescent="0.2">
      <c r="B154" s="172"/>
      <c r="C154" s="172"/>
      <c r="D154" s="249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1"/>
      <c r="P154" s="81"/>
      <c r="Q154" s="81"/>
      <c r="R154" s="81"/>
    </row>
    <row r="155" spans="2:18" x14ac:dyDescent="0.2">
      <c r="B155" s="172"/>
      <c r="C155" s="172"/>
      <c r="D155" s="249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81"/>
      <c r="Q155" s="81"/>
      <c r="R155" s="81"/>
    </row>
    <row r="156" spans="2:18" x14ac:dyDescent="0.2">
      <c r="B156" s="172"/>
      <c r="C156" s="172"/>
      <c r="D156" s="249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81"/>
      <c r="Q156" s="81"/>
      <c r="R156" s="81"/>
    </row>
    <row r="157" spans="2:18" x14ac:dyDescent="0.2">
      <c r="B157" s="172"/>
      <c r="C157" s="172"/>
      <c r="D157" s="249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81"/>
      <c r="Q157" s="81"/>
      <c r="R157" s="81"/>
    </row>
    <row r="158" spans="2:18" x14ac:dyDescent="0.2">
      <c r="B158" s="172"/>
      <c r="C158" s="172"/>
      <c r="D158" s="249"/>
      <c r="E158" s="81"/>
      <c r="F158" s="81"/>
      <c r="G158" s="81"/>
      <c r="H158" s="81"/>
      <c r="I158" s="81"/>
      <c r="J158" s="81"/>
      <c r="K158" s="81"/>
      <c r="L158" s="81"/>
      <c r="M158" s="81"/>
      <c r="N158" s="81"/>
      <c r="O158" s="81"/>
      <c r="P158" s="81"/>
      <c r="Q158" s="81"/>
      <c r="R158" s="81"/>
    </row>
    <row r="159" spans="2:18" x14ac:dyDescent="0.2">
      <c r="B159" s="172"/>
      <c r="C159" s="172"/>
      <c r="D159" s="249"/>
      <c r="E159" s="81"/>
      <c r="F159" s="81"/>
      <c r="G159" s="81"/>
      <c r="H159" s="81"/>
      <c r="I159" s="81"/>
      <c r="J159" s="81"/>
      <c r="K159" s="81"/>
      <c r="L159" s="81"/>
      <c r="M159" s="81"/>
      <c r="N159" s="81"/>
      <c r="O159" s="81"/>
      <c r="P159" s="81"/>
      <c r="Q159" s="81"/>
      <c r="R159" s="81"/>
    </row>
    <row r="160" spans="2:18" x14ac:dyDescent="0.2">
      <c r="B160" s="172"/>
      <c r="C160" s="172"/>
      <c r="D160" s="249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  <c r="Q160" s="81"/>
      <c r="R160" s="81"/>
    </row>
    <row r="161" spans="2:18" x14ac:dyDescent="0.2">
      <c r="B161" s="172"/>
      <c r="C161" s="172"/>
      <c r="D161" s="249"/>
      <c r="E161" s="81"/>
      <c r="F161" s="81"/>
      <c r="G161" s="81"/>
      <c r="H161" s="81"/>
      <c r="I161" s="81"/>
      <c r="J161" s="81"/>
      <c r="K161" s="81"/>
      <c r="L161" s="81"/>
      <c r="M161" s="81"/>
      <c r="N161" s="81"/>
      <c r="O161" s="81"/>
      <c r="P161" s="81"/>
      <c r="Q161" s="81"/>
      <c r="R161" s="81"/>
    </row>
    <row r="162" spans="2:18" x14ac:dyDescent="0.2">
      <c r="B162" s="172"/>
      <c r="C162" s="172"/>
      <c r="D162" s="249"/>
      <c r="E162" s="81"/>
      <c r="F162" s="81"/>
      <c r="G162" s="81"/>
      <c r="H162" s="81"/>
      <c r="I162" s="81"/>
      <c r="J162" s="81"/>
      <c r="K162" s="81"/>
      <c r="L162" s="81"/>
      <c r="M162" s="81"/>
      <c r="N162" s="81"/>
      <c r="O162" s="81"/>
      <c r="P162" s="81"/>
      <c r="Q162" s="81"/>
      <c r="R162" s="81"/>
    </row>
    <row r="163" spans="2:18" x14ac:dyDescent="0.2">
      <c r="B163" s="172"/>
      <c r="C163" s="172"/>
      <c r="D163" s="249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81"/>
      <c r="Q163" s="81"/>
      <c r="R163" s="81"/>
    </row>
    <row r="164" spans="2:18" x14ac:dyDescent="0.2">
      <c r="B164" s="172"/>
      <c r="C164" s="172"/>
      <c r="D164" s="249"/>
      <c r="E164" s="81"/>
      <c r="F164" s="81"/>
      <c r="G164" s="81"/>
      <c r="H164" s="81"/>
      <c r="I164" s="81"/>
      <c r="J164" s="81"/>
      <c r="K164" s="81"/>
      <c r="L164" s="81"/>
      <c r="M164" s="81"/>
      <c r="N164" s="81"/>
      <c r="O164" s="81"/>
      <c r="P164" s="81"/>
      <c r="Q164" s="81"/>
      <c r="R164" s="81"/>
    </row>
    <row r="165" spans="2:18" x14ac:dyDescent="0.2">
      <c r="B165" s="172"/>
      <c r="C165" s="172"/>
      <c r="D165" s="249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  <c r="Q165" s="81"/>
      <c r="R165" s="81"/>
    </row>
    <row r="166" spans="2:18" x14ac:dyDescent="0.2">
      <c r="B166" s="172"/>
      <c r="C166" s="172"/>
      <c r="D166" s="249"/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81"/>
      <c r="Q166" s="81"/>
      <c r="R166" s="81"/>
    </row>
    <row r="167" spans="2:18" x14ac:dyDescent="0.2">
      <c r="B167" s="172"/>
      <c r="C167" s="172"/>
      <c r="D167" s="249"/>
      <c r="E167" s="81"/>
      <c r="F167" s="81"/>
      <c r="G167" s="81"/>
      <c r="H167" s="81"/>
      <c r="I167" s="81"/>
      <c r="J167" s="81"/>
      <c r="K167" s="81"/>
      <c r="L167" s="81"/>
      <c r="M167" s="81"/>
      <c r="N167" s="81"/>
      <c r="O167" s="81"/>
      <c r="P167" s="81"/>
      <c r="Q167" s="81"/>
      <c r="R167" s="81"/>
    </row>
    <row r="168" spans="2:18" x14ac:dyDescent="0.2">
      <c r="B168" s="172"/>
      <c r="C168" s="172"/>
      <c r="D168" s="249"/>
      <c r="E168" s="81"/>
      <c r="F168" s="81"/>
      <c r="G168" s="81"/>
      <c r="H168" s="81"/>
      <c r="I168" s="81"/>
      <c r="J168" s="81"/>
      <c r="K168" s="81"/>
      <c r="L168" s="81"/>
      <c r="M168" s="81"/>
      <c r="N168" s="81"/>
      <c r="O168" s="81"/>
      <c r="P168" s="81"/>
      <c r="Q168" s="81"/>
      <c r="R168" s="81"/>
    </row>
    <row r="169" spans="2:18" x14ac:dyDescent="0.2">
      <c r="B169" s="172"/>
      <c r="C169" s="172"/>
      <c r="D169" s="249"/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81"/>
      <c r="Q169" s="81"/>
      <c r="R169" s="81"/>
    </row>
    <row r="170" spans="2:18" x14ac:dyDescent="0.2">
      <c r="B170" s="172"/>
      <c r="C170" s="172"/>
      <c r="D170" s="249"/>
      <c r="E170" s="81"/>
      <c r="F170" s="81"/>
      <c r="G170" s="81"/>
      <c r="H170" s="81"/>
      <c r="I170" s="81"/>
      <c r="J170" s="81"/>
      <c r="K170" s="81"/>
      <c r="L170" s="81"/>
      <c r="M170" s="81"/>
      <c r="N170" s="81"/>
      <c r="O170" s="81"/>
      <c r="P170" s="81"/>
      <c r="Q170" s="81"/>
      <c r="R170" s="81"/>
    </row>
    <row r="171" spans="2:18" x14ac:dyDescent="0.2">
      <c r="B171" s="172"/>
      <c r="C171" s="172"/>
      <c r="D171" s="249"/>
      <c r="E171" s="81"/>
      <c r="F171" s="81"/>
      <c r="G171" s="81"/>
      <c r="H171" s="81"/>
      <c r="I171" s="81"/>
      <c r="J171" s="81"/>
      <c r="K171" s="81"/>
      <c r="L171" s="81"/>
      <c r="M171" s="81"/>
      <c r="N171" s="81"/>
      <c r="O171" s="81"/>
      <c r="P171" s="81"/>
      <c r="Q171" s="81"/>
      <c r="R171" s="81"/>
    </row>
    <row r="172" spans="2:18" x14ac:dyDescent="0.2">
      <c r="B172" s="172"/>
      <c r="C172" s="172"/>
      <c r="D172" s="249"/>
      <c r="E172" s="81"/>
      <c r="F172" s="81"/>
      <c r="G172" s="81"/>
      <c r="H172" s="81"/>
      <c r="I172" s="81"/>
      <c r="J172" s="81"/>
      <c r="K172" s="81"/>
      <c r="L172" s="81"/>
      <c r="M172" s="81"/>
      <c r="N172" s="81"/>
      <c r="O172" s="81"/>
      <c r="P172" s="81"/>
      <c r="Q172" s="81"/>
      <c r="R172" s="81"/>
    </row>
    <row r="173" spans="2:18" x14ac:dyDescent="0.2">
      <c r="B173" s="172"/>
      <c r="C173" s="172"/>
      <c r="D173" s="249"/>
      <c r="E173" s="81"/>
      <c r="F173" s="81"/>
      <c r="G173" s="81"/>
      <c r="H173" s="81"/>
      <c r="I173" s="81"/>
      <c r="J173" s="81"/>
      <c r="K173" s="81"/>
      <c r="L173" s="81"/>
      <c r="M173" s="81"/>
      <c r="N173" s="81"/>
      <c r="O173" s="81"/>
      <c r="P173" s="81"/>
      <c r="Q173" s="81"/>
      <c r="R173" s="81"/>
    </row>
    <row r="174" spans="2:18" x14ac:dyDescent="0.2">
      <c r="B174" s="172"/>
      <c r="C174" s="172"/>
      <c r="D174" s="249"/>
      <c r="E174" s="81"/>
      <c r="F174" s="81"/>
      <c r="G174" s="81"/>
      <c r="H174" s="81"/>
      <c r="I174" s="81"/>
      <c r="J174" s="81"/>
      <c r="K174" s="81"/>
      <c r="L174" s="81"/>
      <c r="M174" s="81"/>
      <c r="N174" s="81"/>
      <c r="O174" s="81"/>
      <c r="P174" s="81"/>
      <c r="Q174" s="81"/>
      <c r="R174" s="81"/>
    </row>
    <row r="175" spans="2:18" x14ac:dyDescent="0.2">
      <c r="B175" s="172"/>
      <c r="C175" s="172"/>
      <c r="D175" s="249"/>
      <c r="E175" s="81"/>
      <c r="F175" s="81"/>
      <c r="G175" s="81"/>
      <c r="H175" s="81"/>
      <c r="I175" s="81"/>
      <c r="J175" s="81"/>
      <c r="K175" s="81"/>
      <c r="L175" s="81"/>
      <c r="M175" s="81"/>
      <c r="N175" s="81"/>
      <c r="O175" s="81"/>
      <c r="P175" s="81"/>
      <c r="Q175" s="81"/>
      <c r="R175" s="81"/>
    </row>
    <row r="176" spans="2:18" x14ac:dyDescent="0.2">
      <c r="B176" s="172"/>
      <c r="C176" s="172"/>
      <c r="D176" s="249"/>
      <c r="E176" s="81"/>
      <c r="F176" s="81"/>
      <c r="G176" s="81"/>
      <c r="H176" s="81"/>
      <c r="I176" s="81"/>
      <c r="J176" s="81"/>
      <c r="K176" s="81"/>
      <c r="L176" s="81"/>
      <c r="M176" s="81"/>
      <c r="N176" s="81"/>
      <c r="O176" s="81"/>
      <c r="P176" s="81"/>
      <c r="Q176" s="81"/>
      <c r="R176" s="81"/>
    </row>
    <row r="177" spans="2:18" x14ac:dyDescent="0.2">
      <c r="B177" s="172"/>
      <c r="C177" s="172"/>
      <c r="D177" s="249"/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81"/>
      <c r="Q177" s="81"/>
      <c r="R177" s="81"/>
    </row>
    <row r="178" spans="2:18" x14ac:dyDescent="0.2">
      <c r="B178" s="172"/>
      <c r="C178" s="172"/>
      <c r="D178" s="249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81"/>
      <c r="Q178" s="81"/>
      <c r="R178" s="81"/>
    </row>
    <row r="179" spans="2:18" x14ac:dyDescent="0.2">
      <c r="B179" s="172"/>
      <c r="C179" s="172"/>
      <c r="D179" s="249"/>
      <c r="E179" s="81"/>
      <c r="F179" s="81"/>
      <c r="G179" s="81"/>
      <c r="H179" s="81"/>
      <c r="I179" s="81"/>
      <c r="J179" s="81"/>
      <c r="K179" s="81"/>
      <c r="L179" s="81"/>
      <c r="M179" s="81"/>
      <c r="N179" s="81"/>
      <c r="O179" s="81"/>
      <c r="P179" s="81"/>
      <c r="Q179" s="81"/>
      <c r="R179" s="81"/>
    </row>
    <row r="180" spans="2:18" x14ac:dyDescent="0.2">
      <c r="B180" s="172"/>
      <c r="C180" s="172"/>
      <c r="D180" s="249"/>
      <c r="E180" s="81"/>
      <c r="F180" s="81"/>
      <c r="G180" s="81"/>
      <c r="H180" s="81"/>
      <c r="I180" s="81"/>
      <c r="J180" s="81"/>
      <c r="K180" s="81"/>
      <c r="L180" s="81"/>
      <c r="M180" s="81"/>
      <c r="N180" s="81"/>
      <c r="O180" s="81"/>
      <c r="P180" s="81"/>
      <c r="Q180" s="81"/>
      <c r="R180" s="81"/>
    </row>
    <row r="181" spans="2:18" x14ac:dyDescent="0.2">
      <c r="B181" s="172"/>
      <c r="C181" s="172"/>
      <c r="D181" s="249"/>
      <c r="E181" s="81"/>
      <c r="F181" s="81"/>
      <c r="G181" s="81"/>
      <c r="H181" s="81"/>
      <c r="I181" s="81"/>
      <c r="J181" s="81"/>
      <c r="K181" s="81"/>
      <c r="L181" s="81"/>
      <c r="M181" s="81"/>
      <c r="N181" s="81"/>
      <c r="O181" s="81"/>
      <c r="P181" s="81"/>
      <c r="Q181" s="81"/>
      <c r="R181" s="81"/>
    </row>
    <row r="182" spans="2:18" x14ac:dyDescent="0.2">
      <c r="B182" s="172"/>
      <c r="C182" s="172"/>
      <c r="D182" s="249"/>
      <c r="E182" s="81"/>
      <c r="F182" s="81"/>
      <c r="G182" s="81"/>
      <c r="H182" s="81"/>
      <c r="I182" s="81"/>
      <c r="J182" s="81"/>
      <c r="K182" s="81"/>
      <c r="L182" s="81"/>
      <c r="M182" s="81"/>
      <c r="N182" s="81"/>
      <c r="O182" s="81"/>
      <c r="P182" s="81"/>
      <c r="Q182" s="81"/>
      <c r="R182" s="81"/>
    </row>
    <row r="183" spans="2:18" x14ac:dyDescent="0.2">
      <c r="B183" s="172"/>
      <c r="C183" s="172"/>
      <c r="D183" s="249"/>
      <c r="E183" s="81"/>
      <c r="F183" s="81"/>
      <c r="G183" s="81"/>
      <c r="H183" s="81"/>
      <c r="I183" s="81"/>
      <c r="J183" s="81"/>
      <c r="K183" s="81"/>
      <c r="L183" s="81"/>
      <c r="M183" s="81"/>
      <c r="N183" s="81"/>
      <c r="O183" s="81"/>
      <c r="P183" s="81"/>
      <c r="Q183" s="81"/>
      <c r="R183" s="81"/>
    </row>
    <row r="184" spans="2:18" x14ac:dyDescent="0.2">
      <c r="B184" s="172"/>
      <c r="C184" s="172"/>
      <c r="D184" s="249"/>
      <c r="E184" s="81"/>
      <c r="F184" s="81"/>
      <c r="G184" s="81"/>
      <c r="H184" s="81"/>
      <c r="I184" s="81"/>
      <c r="J184" s="81"/>
      <c r="K184" s="81"/>
      <c r="L184" s="81"/>
      <c r="M184" s="81"/>
      <c r="N184" s="81"/>
      <c r="O184" s="81"/>
      <c r="P184" s="81"/>
      <c r="Q184" s="81"/>
      <c r="R184" s="81"/>
    </row>
    <row r="185" spans="2:18" x14ac:dyDescent="0.2">
      <c r="B185" s="172"/>
      <c r="C185" s="172"/>
      <c r="D185" s="249"/>
      <c r="E185" s="81"/>
      <c r="F185" s="81"/>
      <c r="G185" s="81"/>
      <c r="H185" s="81"/>
      <c r="I185" s="81"/>
      <c r="J185" s="81"/>
      <c r="K185" s="81"/>
      <c r="L185" s="81"/>
      <c r="M185" s="81"/>
      <c r="N185" s="81"/>
      <c r="O185" s="81"/>
      <c r="P185" s="81"/>
      <c r="Q185" s="81"/>
      <c r="R185" s="81"/>
    </row>
    <row r="186" spans="2:18" x14ac:dyDescent="0.2">
      <c r="B186" s="172"/>
      <c r="C186" s="172"/>
      <c r="D186" s="249"/>
      <c r="E186" s="81"/>
      <c r="F186" s="81"/>
      <c r="G186" s="81"/>
      <c r="H186" s="81"/>
      <c r="I186" s="81"/>
      <c r="J186" s="81"/>
      <c r="K186" s="81"/>
      <c r="L186" s="81"/>
      <c r="M186" s="81"/>
      <c r="N186" s="81"/>
      <c r="O186" s="81"/>
      <c r="P186" s="81"/>
      <c r="Q186" s="81"/>
      <c r="R186" s="81"/>
    </row>
    <row r="187" spans="2:18" x14ac:dyDescent="0.2">
      <c r="B187" s="172"/>
      <c r="C187" s="172"/>
      <c r="D187" s="249"/>
      <c r="E187" s="81"/>
      <c r="F187" s="81"/>
      <c r="G187" s="81"/>
      <c r="H187" s="81"/>
      <c r="I187" s="81"/>
      <c r="J187" s="81"/>
      <c r="K187" s="81"/>
      <c r="L187" s="81"/>
      <c r="M187" s="81"/>
      <c r="N187" s="81"/>
      <c r="O187" s="81"/>
      <c r="P187" s="81"/>
      <c r="Q187" s="81"/>
      <c r="R187" s="81"/>
    </row>
    <row r="188" spans="2:18" x14ac:dyDescent="0.2">
      <c r="B188" s="172"/>
      <c r="C188" s="172"/>
      <c r="D188" s="249"/>
      <c r="E188" s="81"/>
      <c r="F188" s="81"/>
      <c r="G188" s="81"/>
      <c r="H188" s="81"/>
      <c r="I188" s="81"/>
      <c r="J188" s="81"/>
      <c r="K188" s="81"/>
      <c r="L188" s="81"/>
      <c r="M188" s="81"/>
      <c r="N188" s="81"/>
      <c r="O188" s="81"/>
      <c r="P188" s="81"/>
      <c r="Q188" s="81"/>
      <c r="R188" s="81"/>
    </row>
    <row r="189" spans="2:18" x14ac:dyDescent="0.2">
      <c r="B189" s="172"/>
      <c r="C189" s="172"/>
      <c r="D189" s="249"/>
      <c r="E189" s="81"/>
      <c r="F189" s="81"/>
      <c r="G189" s="81"/>
      <c r="H189" s="81"/>
      <c r="I189" s="81"/>
      <c r="J189" s="81"/>
      <c r="K189" s="81"/>
      <c r="L189" s="81"/>
      <c r="M189" s="81"/>
      <c r="N189" s="81"/>
      <c r="O189" s="81"/>
      <c r="P189" s="81"/>
      <c r="Q189" s="81"/>
      <c r="R189" s="81"/>
    </row>
    <row r="190" spans="2:18" x14ac:dyDescent="0.2">
      <c r="B190" s="172"/>
      <c r="C190" s="172"/>
      <c r="D190" s="249"/>
      <c r="E190" s="81"/>
      <c r="F190" s="81"/>
      <c r="G190" s="81"/>
      <c r="H190" s="81"/>
      <c r="I190" s="81"/>
      <c r="J190" s="81"/>
      <c r="K190" s="81"/>
      <c r="L190" s="81"/>
      <c r="M190" s="81"/>
      <c r="N190" s="81"/>
      <c r="O190" s="81"/>
      <c r="P190" s="81"/>
      <c r="Q190" s="81"/>
      <c r="R190" s="81"/>
    </row>
    <row r="191" spans="2:18" x14ac:dyDescent="0.2">
      <c r="B191" s="172"/>
      <c r="C191" s="172"/>
      <c r="D191" s="249"/>
      <c r="E191" s="81"/>
      <c r="F191" s="81"/>
      <c r="G191" s="81"/>
      <c r="H191" s="81"/>
      <c r="I191" s="81"/>
      <c r="J191" s="81"/>
      <c r="K191" s="81"/>
      <c r="L191" s="81"/>
      <c r="M191" s="81"/>
      <c r="N191" s="81"/>
      <c r="O191" s="81"/>
      <c r="P191" s="81"/>
      <c r="Q191" s="81"/>
      <c r="R191" s="81"/>
    </row>
    <row r="192" spans="2:18" x14ac:dyDescent="0.2">
      <c r="B192" s="172"/>
      <c r="C192" s="172"/>
      <c r="D192" s="249"/>
      <c r="E192" s="81"/>
      <c r="F192" s="81"/>
      <c r="G192" s="81"/>
      <c r="H192" s="81"/>
      <c r="I192" s="81"/>
      <c r="J192" s="81"/>
      <c r="K192" s="81"/>
      <c r="L192" s="81"/>
      <c r="M192" s="81"/>
      <c r="N192" s="81"/>
      <c r="O192" s="81"/>
      <c r="P192" s="81"/>
      <c r="Q192" s="81"/>
      <c r="R192" s="81"/>
    </row>
    <row r="193" spans="2:18" x14ac:dyDescent="0.2">
      <c r="B193" s="172"/>
      <c r="C193" s="172"/>
      <c r="D193" s="249"/>
      <c r="E193" s="81"/>
      <c r="F193" s="81"/>
      <c r="G193" s="81"/>
      <c r="H193" s="81"/>
      <c r="I193" s="81"/>
      <c r="J193" s="81"/>
      <c r="K193" s="81"/>
      <c r="L193" s="81"/>
      <c r="M193" s="81"/>
      <c r="N193" s="81"/>
      <c r="O193" s="81"/>
      <c r="P193" s="81"/>
      <c r="Q193" s="81"/>
      <c r="R193" s="81"/>
    </row>
    <row r="194" spans="2:18" x14ac:dyDescent="0.2">
      <c r="B194" s="172"/>
      <c r="C194" s="172"/>
      <c r="D194" s="249"/>
      <c r="E194" s="81"/>
      <c r="F194" s="81"/>
      <c r="G194" s="81"/>
      <c r="H194" s="81"/>
      <c r="I194" s="81"/>
      <c r="J194" s="81"/>
      <c r="K194" s="81"/>
      <c r="L194" s="81"/>
      <c r="M194" s="81"/>
      <c r="N194" s="81"/>
      <c r="O194" s="81"/>
      <c r="P194" s="81"/>
      <c r="Q194" s="81"/>
      <c r="R194" s="81"/>
    </row>
    <row r="195" spans="2:18" x14ac:dyDescent="0.2">
      <c r="B195" s="172"/>
      <c r="C195" s="172"/>
      <c r="D195" s="249"/>
      <c r="E195" s="81"/>
      <c r="F195" s="81"/>
      <c r="G195" s="81"/>
      <c r="H195" s="81"/>
      <c r="I195" s="81"/>
      <c r="J195" s="81"/>
      <c r="K195" s="81"/>
      <c r="L195" s="81"/>
      <c r="M195" s="81"/>
      <c r="N195" s="81"/>
      <c r="O195" s="81"/>
      <c r="P195" s="81"/>
      <c r="Q195" s="81"/>
      <c r="R195" s="81"/>
    </row>
    <row r="196" spans="2:18" x14ac:dyDescent="0.2">
      <c r="B196" s="172"/>
      <c r="C196" s="172"/>
      <c r="D196" s="249"/>
      <c r="E196" s="81"/>
      <c r="F196" s="81"/>
      <c r="G196" s="81"/>
      <c r="H196" s="81"/>
      <c r="I196" s="81"/>
      <c r="J196" s="81"/>
      <c r="K196" s="81"/>
      <c r="L196" s="81"/>
      <c r="M196" s="81"/>
      <c r="N196" s="81"/>
      <c r="O196" s="81"/>
      <c r="P196" s="81"/>
      <c r="Q196" s="81"/>
      <c r="R196" s="81"/>
    </row>
    <row r="197" spans="2:18" x14ac:dyDescent="0.2">
      <c r="B197" s="172"/>
      <c r="C197" s="172"/>
      <c r="D197" s="249"/>
      <c r="E197" s="81"/>
      <c r="F197" s="81"/>
      <c r="G197" s="81"/>
      <c r="H197" s="81"/>
      <c r="I197" s="81"/>
      <c r="J197" s="81"/>
      <c r="K197" s="81"/>
      <c r="L197" s="81"/>
      <c r="M197" s="81"/>
      <c r="N197" s="81"/>
      <c r="O197" s="81"/>
      <c r="P197" s="81"/>
      <c r="Q197" s="81"/>
      <c r="R197" s="81"/>
    </row>
    <row r="198" spans="2:18" x14ac:dyDescent="0.2">
      <c r="B198" s="172"/>
      <c r="C198" s="172"/>
      <c r="D198" s="249"/>
      <c r="E198" s="81"/>
      <c r="F198" s="81"/>
      <c r="G198" s="81"/>
      <c r="H198" s="81"/>
      <c r="I198" s="81"/>
      <c r="J198" s="81"/>
      <c r="K198" s="81"/>
      <c r="L198" s="81"/>
      <c r="M198" s="81"/>
      <c r="N198" s="81"/>
      <c r="O198" s="81"/>
      <c r="P198" s="81"/>
      <c r="Q198" s="81"/>
      <c r="R198" s="81"/>
    </row>
    <row r="199" spans="2:18" x14ac:dyDescent="0.2">
      <c r="B199" s="172"/>
      <c r="C199" s="172"/>
      <c r="D199" s="249"/>
      <c r="E199" s="81"/>
      <c r="F199" s="81"/>
      <c r="G199" s="81"/>
      <c r="H199" s="81"/>
      <c r="I199" s="81"/>
      <c r="J199" s="81"/>
      <c r="K199" s="81"/>
      <c r="L199" s="81"/>
      <c r="M199" s="81"/>
      <c r="N199" s="81"/>
      <c r="O199" s="81"/>
      <c r="P199" s="81"/>
      <c r="Q199" s="81"/>
      <c r="R199" s="81"/>
    </row>
    <row r="200" spans="2:18" x14ac:dyDescent="0.2">
      <c r="B200" s="172"/>
      <c r="C200" s="172"/>
      <c r="D200" s="249"/>
      <c r="E200" s="81"/>
      <c r="F200" s="81"/>
      <c r="G200" s="81"/>
      <c r="H200" s="81"/>
      <c r="I200" s="81"/>
      <c r="J200" s="81"/>
      <c r="K200" s="81"/>
      <c r="L200" s="81"/>
      <c r="M200" s="81"/>
      <c r="N200" s="81"/>
      <c r="O200" s="81"/>
      <c r="P200" s="81"/>
      <c r="Q200" s="81"/>
      <c r="R200" s="81"/>
    </row>
    <row r="201" spans="2:18" x14ac:dyDescent="0.2">
      <c r="B201" s="172"/>
      <c r="C201" s="172"/>
      <c r="D201" s="249"/>
      <c r="E201" s="81"/>
      <c r="F201" s="81"/>
      <c r="G201" s="81"/>
      <c r="H201" s="81"/>
      <c r="I201" s="81"/>
      <c r="J201" s="81"/>
      <c r="K201" s="81"/>
      <c r="L201" s="81"/>
      <c r="M201" s="81"/>
      <c r="N201" s="81"/>
      <c r="O201" s="81"/>
      <c r="P201" s="81"/>
      <c r="Q201" s="81"/>
      <c r="R201" s="81"/>
    </row>
    <row r="202" spans="2:18" x14ac:dyDescent="0.2">
      <c r="B202" s="172"/>
      <c r="C202" s="172"/>
      <c r="D202" s="249"/>
      <c r="E202" s="81"/>
      <c r="F202" s="81"/>
      <c r="G202" s="81"/>
      <c r="H202" s="81"/>
      <c r="I202" s="81"/>
      <c r="J202" s="81"/>
      <c r="K202" s="81"/>
      <c r="L202" s="81"/>
      <c r="M202" s="81"/>
      <c r="N202" s="81"/>
      <c r="O202" s="81"/>
      <c r="P202" s="81"/>
      <c r="Q202" s="81"/>
      <c r="R202" s="81"/>
    </row>
    <row r="203" spans="2:18" x14ac:dyDescent="0.2">
      <c r="B203" s="172"/>
      <c r="C203" s="172"/>
      <c r="D203" s="249"/>
      <c r="E203" s="81"/>
      <c r="F203" s="81"/>
      <c r="G203" s="81"/>
      <c r="H203" s="81"/>
      <c r="I203" s="81"/>
      <c r="J203" s="81"/>
      <c r="K203" s="81"/>
      <c r="L203" s="81"/>
      <c r="M203" s="81"/>
      <c r="N203" s="81"/>
      <c r="O203" s="81"/>
      <c r="P203" s="81"/>
      <c r="Q203" s="81"/>
      <c r="R203" s="81"/>
    </row>
    <row r="204" spans="2:18" x14ac:dyDescent="0.2">
      <c r="B204" s="172"/>
      <c r="C204" s="172"/>
      <c r="D204" s="249"/>
      <c r="E204" s="81"/>
      <c r="F204" s="81"/>
      <c r="G204" s="81"/>
      <c r="H204" s="81"/>
      <c r="I204" s="81"/>
      <c r="J204" s="81"/>
      <c r="K204" s="81"/>
      <c r="L204" s="81"/>
      <c r="M204" s="81"/>
      <c r="N204" s="81"/>
      <c r="O204" s="81"/>
      <c r="P204" s="81"/>
      <c r="Q204" s="81"/>
      <c r="R204" s="81"/>
    </row>
    <row r="205" spans="2:18" x14ac:dyDescent="0.2">
      <c r="B205" s="172"/>
      <c r="C205" s="172"/>
      <c r="D205" s="249"/>
      <c r="E205" s="81"/>
      <c r="F205" s="81"/>
      <c r="G205" s="81"/>
      <c r="H205" s="81"/>
      <c r="I205" s="81"/>
      <c r="J205" s="81"/>
      <c r="K205" s="81"/>
      <c r="L205" s="81"/>
      <c r="M205" s="81"/>
      <c r="N205" s="81"/>
      <c r="O205" s="81"/>
      <c r="P205" s="81"/>
      <c r="Q205" s="81"/>
      <c r="R205" s="81"/>
    </row>
    <row r="206" spans="2:18" x14ac:dyDescent="0.2">
      <c r="B206" s="172"/>
      <c r="C206" s="172"/>
      <c r="D206" s="249"/>
      <c r="E206" s="81"/>
      <c r="F206" s="81"/>
      <c r="G206" s="81"/>
      <c r="H206" s="81"/>
      <c r="I206" s="81"/>
      <c r="J206" s="81"/>
      <c r="K206" s="81"/>
      <c r="L206" s="81"/>
      <c r="M206" s="81"/>
      <c r="N206" s="81"/>
      <c r="O206" s="81"/>
      <c r="P206" s="81"/>
      <c r="Q206" s="81"/>
      <c r="R206" s="81"/>
    </row>
    <row r="207" spans="2:18" x14ac:dyDescent="0.2">
      <c r="B207" s="172"/>
      <c r="C207" s="172"/>
      <c r="D207" s="249"/>
      <c r="E207" s="81"/>
      <c r="F207" s="81"/>
      <c r="G207" s="81"/>
      <c r="H207" s="81"/>
      <c r="I207" s="81"/>
      <c r="J207" s="81"/>
      <c r="K207" s="81"/>
      <c r="L207" s="81"/>
      <c r="M207" s="81"/>
      <c r="N207" s="81"/>
      <c r="O207" s="81"/>
      <c r="P207" s="81"/>
      <c r="Q207" s="81"/>
      <c r="R207" s="81"/>
    </row>
    <row r="208" spans="2:18" x14ac:dyDescent="0.2">
      <c r="B208" s="172"/>
      <c r="C208" s="172"/>
      <c r="D208" s="249"/>
      <c r="E208" s="81"/>
      <c r="F208" s="81"/>
      <c r="G208" s="81"/>
      <c r="H208" s="81"/>
      <c r="I208" s="81"/>
      <c r="J208" s="81"/>
      <c r="K208" s="81"/>
      <c r="L208" s="81"/>
      <c r="M208" s="81"/>
      <c r="N208" s="81"/>
      <c r="O208" s="81"/>
      <c r="P208" s="81"/>
      <c r="Q208" s="81"/>
      <c r="R208" s="81"/>
    </row>
    <row r="209" spans="2:18" x14ac:dyDescent="0.2">
      <c r="B209" s="172"/>
      <c r="C209" s="172"/>
      <c r="D209" s="249"/>
      <c r="E209" s="81"/>
      <c r="F209" s="81"/>
      <c r="G209" s="81"/>
      <c r="H209" s="81"/>
      <c r="I209" s="81"/>
      <c r="J209" s="81"/>
      <c r="K209" s="81"/>
      <c r="L209" s="81"/>
      <c r="M209" s="81"/>
      <c r="N209" s="81"/>
      <c r="O209" s="81"/>
      <c r="P209" s="81"/>
      <c r="Q209" s="81"/>
      <c r="R209" s="81"/>
    </row>
    <row r="210" spans="2:18" x14ac:dyDescent="0.2">
      <c r="B210" s="172"/>
      <c r="C210" s="172"/>
      <c r="D210" s="249"/>
      <c r="E210" s="81"/>
      <c r="F210" s="81"/>
      <c r="G210" s="81"/>
      <c r="H210" s="81"/>
      <c r="I210" s="81"/>
      <c r="J210" s="81"/>
      <c r="K210" s="81"/>
      <c r="L210" s="81"/>
      <c r="M210" s="81"/>
      <c r="N210" s="81"/>
      <c r="O210" s="81"/>
      <c r="P210" s="81"/>
      <c r="Q210" s="81"/>
      <c r="R210" s="81"/>
    </row>
    <row r="211" spans="2:18" x14ac:dyDescent="0.2">
      <c r="B211" s="172"/>
      <c r="C211" s="172"/>
      <c r="D211" s="249"/>
      <c r="E211" s="81"/>
      <c r="F211" s="81"/>
      <c r="G211" s="81"/>
      <c r="H211" s="81"/>
      <c r="I211" s="81"/>
      <c r="J211" s="81"/>
      <c r="K211" s="81"/>
      <c r="L211" s="81"/>
      <c r="M211" s="81"/>
      <c r="N211" s="81"/>
      <c r="O211" s="81"/>
      <c r="P211" s="81"/>
      <c r="Q211" s="81"/>
      <c r="R211" s="81"/>
    </row>
    <row r="212" spans="2:18" x14ac:dyDescent="0.2">
      <c r="B212" s="172"/>
      <c r="C212" s="172"/>
      <c r="D212" s="249"/>
      <c r="E212" s="81"/>
      <c r="F212" s="81"/>
      <c r="G212" s="81"/>
      <c r="H212" s="81"/>
      <c r="I212" s="81"/>
      <c r="J212" s="81"/>
      <c r="K212" s="81"/>
      <c r="L212" s="81"/>
      <c r="M212" s="81"/>
      <c r="N212" s="81"/>
      <c r="O212" s="81"/>
      <c r="P212" s="81"/>
      <c r="Q212" s="81"/>
      <c r="R212" s="81"/>
    </row>
    <row r="213" spans="2:18" x14ac:dyDescent="0.2">
      <c r="B213" s="172"/>
      <c r="C213" s="172"/>
      <c r="D213" s="249"/>
      <c r="E213" s="81"/>
      <c r="F213" s="81"/>
      <c r="G213" s="81"/>
      <c r="H213" s="81"/>
      <c r="I213" s="81"/>
      <c r="J213" s="81"/>
      <c r="K213" s="81"/>
      <c r="L213" s="81"/>
      <c r="M213" s="81"/>
      <c r="N213" s="81"/>
      <c r="O213" s="81"/>
      <c r="P213" s="81"/>
      <c r="Q213" s="81"/>
      <c r="R213" s="81"/>
    </row>
    <row r="214" spans="2:18" x14ac:dyDescent="0.2">
      <c r="B214" s="172"/>
      <c r="C214" s="172"/>
      <c r="D214" s="249"/>
      <c r="E214" s="81"/>
      <c r="F214" s="81"/>
      <c r="G214" s="81"/>
      <c r="H214" s="81"/>
      <c r="I214" s="81"/>
      <c r="J214" s="81"/>
      <c r="K214" s="81"/>
      <c r="L214" s="81"/>
      <c r="M214" s="81"/>
      <c r="N214" s="81"/>
      <c r="O214" s="81"/>
      <c r="P214" s="81"/>
      <c r="Q214" s="81"/>
      <c r="R214" s="81"/>
    </row>
    <row r="215" spans="2:18" x14ac:dyDescent="0.2">
      <c r="B215" s="172"/>
      <c r="C215" s="172"/>
      <c r="D215" s="249"/>
      <c r="E215" s="81"/>
      <c r="F215" s="81"/>
      <c r="G215" s="81"/>
      <c r="H215" s="81"/>
      <c r="I215" s="81"/>
      <c r="J215" s="81"/>
      <c r="K215" s="81"/>
      <c r="L215" s="81"/>
      <c r="M215" s="81"/>
      <c r="N215" s="81"/>
      <c r="O215" s="81"/>
      <c r="P215" s="81"/>
      <c r="Q215" s="81"/>
      <c r="R215" s="81"/>
    </row>
    <row r="216" spans="2:18" x14ac:dyDescent="0.2">
      <c r="B216" s="172"/>
      <c r="C216" s="172"/>
      <c r="D216" s="249"/>
      <c r="E216" s="81"/>
      <c r="F216" s="81"/>
      <c r="G216" s="81"/>
      <c r="H216" s="81"/>
      <c r="I216" s="81"/>
      <c r="J216" s="81"/>
      <c r="K216" s="81"/>
      <c r="L216" s="81"/>
      <c r="M216" s="81"/>
      <c r="N216" s="81"/>
      <c r="O216" s="81"/>
      <c r="P216" s="81"/>
      <c r="Q216" s="81"/>
      <c r="R216" s="81"/>
    </row>
    <row r="217" spans="2:18" x14ac:dyDescent="0.2">
      <c r="B217" s="172"/>
      <c r="C217" s="172"/>
      <c r="D217" s="249"/>
      <c r="E217" s="81"/>
      <c r="F217" s="81"/>
      <c r="G217" s="81"/>
      <c r="H217" s="81"/>
      <c r="I217" s="81"/>
      <c r="J217" s="81"/>
      <c r="K217" s="81"/>
      <c r="L217" s="81"/>
      <c r="M217" s="81"/>
      <c r="N217" s="81"/>
      <c r="O217" s="81"/>
      <c r="P217" s="81"/>
      <c r="Q217" s="81"/>
      <c r="R217" s="81"/>
    </row>
    <row r="218" spans="2:18" x14ac:dyDescent="0.2">
      <c r="B218" s="172"/>
      <c r="C218" s="172"/>
      <c r="D218" s="249"/>
      <c r="E218" s="81"/>
      <c r="F218" s="81"/>
      <c r="G218" s="81"/>
      <c r="H218" s="81"/>
      <c r="I218" s="81"/>
      <c r="J218" s="81"/>
      <c r="K218" s="81"/>
      <c r="L218" s="81"/>
      <c r="M218" s="81"/>
      <c r="N218" s="81"/>
      <c r="O218" s="81"/>
      <c r="P218" s="81"/>
      <c r="Q218" s="81"/>
      <c r="R218" s="81"/>
    </row>
    <row r="219" spans="2:18" x14ac:dyDescent="0.2">
      <c r="B219" s="172"/>
      <c r="C219" s="172"/>
      <c r="D219" s="249"/>
      <c r="E219" s="81"/>
      <c r="F219" s="81"/>
      <c r="G219" s="81"/>
      <c r="H219" s="81"/>
      <c r="I219" s="81"/>
      <c r="J219" s="81"/>
      <c r="K219" s="81"/>
      <c r="L219" s="81"/>
      <c r="M219" s="81"/>
      <c r="N219" s="81"/>
      <c r="O219" s="81"/>
      <c r="P219" s="81"/>
      <c r="Q219" s="81"/>
      <c r="R219" s="81"/>
    </row>
    <row r="220" spans="2:18" x14ac:dyDescent="0.2">
      <c r="B220" s="172"/>
      <c r="C220" s="172"/>
      <c r="D220" s="249"/>
      <c r="E220" s="81"/>
      <c r="F220" s="81"/>
      <c r="G220" s="81"/>
      <c r="H220" s="81"/>
      <c r="I220" s="81"/>
      <c r="J220" s="81"/>
      <c r="K220" s="81"/>
      <c r="L220" s="81"/>
      <c r="M220" s="81"/>
      <c r="N220" s="81"/>
      <c r="O220" s="81"/>
      <c r="P220" s="81"/>
      <c r="Q220" s="81"/>
      <c r="R220" s="81"/>
    </row>
    <row r="221" spans="2:18" x14ac:dyDescent="0.2">
      <c r="B221" s="172"/>
      <c r="C221" s="172"/>
      <c r="D221" s="249"/>
      <c r="E221" s="81"/>
      <c r="F221" s="81"/>
      <c r="G221" s="81"/>
      <c r="H221" s="81"/>
      <c r="I221" s="81"/>
      <c r="J221" s="81"/>
      <c r="K221" s="81"/>
      <c r="L221" s="81"/>
      <c r="M221" s="81"/>
      <c r="N221" s="81"/>
      <c r="O221" s="81"/>
      <c r="P221" s="81"/>
      <c r="Q221" s="81"/>
      <c r="R221" s="81"/>
    </row>
    <row r="222" spans="2:18" x14ac:dyDescent="0.2">
      <c r="B222" s="172"/>
      <c r="C222" s="172"/>
      <c r="D222" s="249"/>
      <c r="E222" s="81"/>
      <c r="F222" s="81"/>
      <c r="G222" s="81"/>
      <c r="H222" s="81"/>
      <c r="I222" s="81"/>
      <c r="J222" s="81"/>
      <c r="K222" s="81"/>
      <c r="L222" s="81"/>
      <c r="M222" s="81"/>
      <c r="N222" s="81"/>
      <c r="O222" s="81"/>
      <c r="P222" s="81"/>
      <c r="Q222" s="81"/>
      <c r="R222" s="81"/>
    </row>
    <row r="223" spans="2:18" x14ac:dyDescent="0.2">
      <c r="B223" s="172"/>
      <c r="C223" s="172"/>
      <c r="D223" s="249"/>
      <c r="E223" s="81"/>
      <c r="F223" s="81"/>
      <c r="G223" s="81"/>
      <c r="H223" s="81"/>
      <c r="I223" s="81"/>
      <c r="J223" s="81"/>
      <c r="K223" s="81"/>
      <c r="L223" s="81"/>
      <c r="M223" s="81"/>
      <c r="N223" s="81"/>
      <c r="O223" s="81"/>
      <c r="P223" s="81"/>
      <c r="Q223" s="81"/>
      <c r="R223" s="81"/>
    </row>
    <row r="224" spans="2:18" x14ac:dyDescent="0.2">
      <c r="B224" s="172"/>
      <c r="C224" s="172"/>
      <c r="D224" s="249"/>
      <c r="E224" s="81"/>
      <c r="F224" s="81"/>
      <c r="G224" s="81"/>
      <c r="H224" s="81"/>
      <c r="I224" s="81"/>
      <c r="J224" s="81"/>
      <c r="K224" s="81"/>
      <c r="L224" s="81"/>
      <c r="M224" s="81"/>
      <c r="N224" s="81"/>
      <c r="O224" s="81"/>
      <c r="P224" s="81"/>
      <c r="Q224" s="81"/>
      <c r="R224" s="81"/>
    </row>
    <row r="225" spans="2:18" x14ac:dyDescent="0.2">
      <c r="B225" s="172"/>
      <c r="C225" s="172"/>
      <c r="D225" s="249"/>
      <c r="E225" s="81"/>
      <c r="F225" s="81"/>
      <c r="G225" s="81"/>
      <c r="H225" s="81"/>
      <c r="I225" s="81"/>
      <c r="J225" s="81"/>
      <c r="K225" s="81"/>
      <c r="L225" s="81"/>
      <c r="M225" s="81"/>
      <c r="N225" s="81"/>
      <c r="O225" s="81"/>
      <c r="P225" s="81"/>
      <c r="Q225" s="81"/>
      <c r="R225" s="81"/>
    </row>
    <row r="226" spans="2:18" x14ac:dyDescent="0.2">
      <c r="B226" s="172"/>
      <c r="C226" s="172"/>
      <c r="D226" s="249"/>
      <c r="E226" s="81"/>
      <c r="F226" s="81"/>
      <c r="G226" s="81"/>
      <c r="H226" s="81"/>
      <c r="I226" s="81"/>
      <c r="J226" s="81"/>
      <c r="K226" s="81"/>
      <c r="L226" s="81"/>
      <c r="M226" s="81"/>
      <c r="N226" s="81"/>
      <c r="O226" s="81"/>
      <c r="P226" s="81"/>
      <c r="Q226" s="81"/>
      <c r="R226" s="81"/>
    </row>
    <row r="227" spans="2:18" x14ac:dyDescent="0.2">
      <c r="B227" s="172"/>
      <c r="C227" s="172"/>
      <c r="D227" s="249"/>
      <c r="E227" s="81"/>
      <c r="F227" s="81"/>
      <c r="G227" s="81"/>
      <c r="H227" s="81"/>
      <c r="I227" s="81"/>
      <c r="J227" s="81"/>
      <c r="K227" s="81"/>
      <c r="L227" s="81"/>
      <c r="M227" s="81"/>
      <c r="N227" s="81"/>
      <c r="O227" s="81"/>
      <c r="P227" s="81"/>
      <c r="Q227" s="81"/>
      <c r="R227" s="81"/>
    </row>
    <row r="228" spans="2:18" x14ac:dyDescent="0.2">
      <c r="B228" s="172"/>
      <c r="C228" s="172"/>
      <c r="D228" s="249"/>
      <c r="E228" s="81"/>
      <c r="F228" s="81"/>
      <c r="G228" s="81"/>
      <c r="H228" s="81"/>
      <c r="I228" s="81"/>
      <c r="J228" s="81"/>
      <c r="K228" s="81"/>
      <c r="L228" s="81"/>
      <c r="M228" s="81"/>
      <c r="N228" s="81"/>
      <c r="O228" s="81"/>
      <c r="P228" s="81"/>
      <c r="Q228" s="81"/>
      <c r="R228" s="81"/>
    </row>
    <row r="229" spans="2:18" x14ac:dyDescent="0.2">
      <c r="B229" s="172"/>
      <c r="C229" s="172"/>
      <c r="D229" s="249"/>
      <c r="E229" s="81"/>
      <c r="F229" s="81"/>
      <c r="G229" s="81"/>
      <c r="H229" s="81"/>
      <c r="I229" s="81"/>
      <c r="J229" s="81"/>
      <c r="K229" s="81"/>
      <c r="L229" s="81"/>
      <c r="M229" s="81"/>
      <c r="N229" s="81"/>
      <c r="O229" s="81"/>
      <c r="P229" s="81"/>
      <c r="Q229" s="81"/>
      <c r="R229" s="81"/>
    </row>
    <row r="230" spans="2:18" x14ac:dyDescent="0.2">
      <c r="B230" s="172"/>
      <c r="C230" s="172"/>
      <c r="D230" s="249"/>
      <c r="E230" s="81"/>
      <c r="F230" s="81"/>
      <c r="G230" s="81"/>
      <c r="H230" s="81"/>
      <c r="I230" s="81"/>
      <c r="J230" s="81"/>
      <c r="K230" s="81"/>
      <c r="L230" s="81"/>
      <c r="M230" s="81"/>
      <c r="N230" s="81"/>
      <c r="O230" s="81"/>
      <c r="P230" s="81"/>
      <c r="Q230" s="81"/>
      <c r="R230" s="81"/>
    </row>
    <row r="231" spans="2:18" x14ac:dyDescent="0.2">
      <c r="B231" s="172"/>
      <c r="C231" s="172"/>
      <c r="D231" s="249"/>
      <c r="E231" s="81"/>
      <c r="F231" s="81"/>
      <c r="G231" s="81"/>
      <c r="H231" s="81"/>
      <c r="I231" s="81"/>
      <c r="J231" s="81"/>
      <c r="K231" s="81"/>
      <c r="L231" s="81"/>
      <c r="M231" s="81"/>
      <c r="N231" s="81"/>
      <c r="O231" s="81"/>
      <c r="P231" s="81"/>
      <c r="Q231" s="81"/>
      <c r="R231" s="81"/>
    </row>
    <row r="232" spans="2:18" x14ac:dyDescent="0.2">
      <c r="B232" s="172"/>
      <c r="C232" s="172"/>
      <c r="D232" s="249"/>
      <c r="E232" s="81"/>
      <c r="F232" s="81"/>
      <c r="G232" s="81"/>
      <c r="H232" s="81"/>
      <c r="I232" s="81"/>
      <c r="J232" s="81"/>
      <c r="K232" s="81"/>
      <c r="L232" s="81"/>
      <c r="M232" s="81"/>
      <c r="N232" s="81"/>
      <c r="O232" s="81"/>
      <c r="P232" s="81"/>
      <c r="Q232" s="81"/>
      <c r="R232" s="81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57"/>
    <outlinePr applyStyles="1" summaryBelow="0"/>
    <pageSetUpPr fitToPage="1"/>
  </sheetPr>
  <dimension ref="A1:H180"/>
  <sheetViews>
    <sheetView workbookViewId="0"/>
  </sheetViews>
  <sheetFormatPr defaultRowHeight="11.25" outlineLevelRow="3" x14ac:dyDescent="0.2"/>
  <cols>
    <col min="1" max="1" width="52" style="130" customWidth="1"/>
    <col min="2" max="3" width="15.140625" style="219" customWidth="1"/>
    <col min="4" max="16384" width="9.140625" style="130"/>
  </cols>
  <sheetData>
    <row r="1" spans="1:8" s="92" customFormat="1" ht="12.75" x14ac:dyDescent="0.2">
      <c r="B1" s="208"/>
      <c r="C1" s="208"/>
    </row>
    <row r="2" spans="1:8" s="92" customFormat="1" ht="18.75" x14ac:dyDescent="0.2">
      <c r="A2" s="5" t="s">
        <v>96</v>
      </c>
      <c r="B2" s="5"/>
      <c r="C2" s="5"/>
      <c r="D2" s="137"/>
      <c r="E2" s="137"/>
      <c r="F2" s="137"/>
      <c r="G2" s="137"/>
      <c r="H2" s="137"/>
    </row>
    <row r="3" spans="1:8" s="92" customFormat="1" ht="12.75" x14ac:dyDescent="0.2">
      <c r="A3" s="54"/>
      <c r="B3" s="208"/>
      <c r="C3" s="208"/>
    </row>
    <row r="4" spans="1:8" s="61" customFormat="1" ht="12.75" x14ac:dyDescent="0.2">
      <c r="B4" s="150"/>
      <c r="C4" s="150" t="str">
        <f>VALUSD</f>
        <v>млрд. дол. США</v>
      </c>
    </row>
    <row r="5" spans="1:8" s="16" customFormat="1" ht="12.75" x14ac:dyDescent="0.2">
      <c r="A5" s="170"/>
      <c r="B5" s="210">
        <v>43465</v>
      </c>
      <c r="C5" s="210">
        <v>43496</v>
      </c>
    </row>
    <row r="6" spans="1:8" s="12" customFormat="1" ht="31.5" x14ac:dyDescent="0.2">
      <c r="A6" s="70" t="s">
        <v>136</v>
      </c>
      <c r="B6" s="100">
        <f t="shared" ref="B6" si="0">B$59+B$7</f>
        <v>78.315547975909993</v>
      </c>
      <c r="C6" s="100">
        <v>78.251692946719999</v>
      </c>
    </row>
    <row r="7" spans="1:8" s="26" customFormat="1" ht="15" x14ac:dyDescent="0.2">
      <c r="A7" s="199" t="s">
        <v>46</v>
      </c>
      <c r="B7" s="27">
        <f t="shared" ref="B7:C7" si="1">B$8+B$47</f>
        <v>27.860560115840002</v>
      </c>
      <c r="C7" s="27">
        <f t="shared" si="1"/>
        <v>27.916944546090001</v>
      </c>
    </row>
    <row r="8" spans="1:8" s="169" customFormat="1" ht="15" outlineLevel="1" x14ac:dyDescent="0.2">
      <c r="A8" s="77" t="s">
        <v>62</v>
      </c>
      <c r="B8" s="192">
        <f t="shared" ref="B8:C8" si="2">B$9+B$45</f>
        <v>27.487826315950002</v>
      </c>
      <c r="C8" s="192">
        <f t="shared" si="2"/>
        <v>27.549708098469999</v>
      </c>
    </row>
    <row r="9" spans="1:8" s="171" customFormat="1" ht="12.75" outlineLevel="2" x14ac:dyDescent="0.2">
      <c r="A9" s="112" t="s">
        <v>176</v>
      </c>
      <c r="B9" s="38">
        <f t="shared" ref="B9" si="3">SUM(B$10:B$44)</f>
        <v>27.406626104820003</v>
      </c>
      <c r="C9" s="38">
        <v>27.46870466284</v>
      </c>
    </row>
    <row r="10" spans="1:8" s="127" customFormat="1" ht="12.75" outlineLevel="3" x14ac:dyDescent="0.2">
      <c r="A10" s="39" t="s">
        <v>48</v>
      </c>
      <c r="B10" s="245">
        <v>0.423707</v>
      </c>
      <c r="C10" s="245">
        <v>0</v>
      </c>
    </row>
    <row r="11" spans="1:8" ht="12.75" outlineLevel="3" x14ac:dyDescent="0.2">
      <c r="A11" s="99" t="s">
        <v>126</v>
      </c>
      <c r="B11" s="195">
        <v>2.2627073694200002</v>
      </c>
      <c r="C11" s="195">
        <v>2.25722406616</v>
      </c>
      <c r="D11" s="117"/>
      <c r="E11" s="117"/>
      <c r="F11" s="117"/>
    </row>
    <row r="12" spans="1:8" ht="12.75" outlineLevel="3" x14ac:dyDescent="0.2">
      <c r="A12" s="99" t="s">
        <v>184</v>
      </c>
      <c r="B12" s="195">
        <v>0.68740315390999995</v>
      </c>
      <c r="C12" s="195">
        <v>0.68573734417999999</v>
      </c>
      <c r="D12" s="117"/>
      <c r="E12" s="117"/>
      <c r="F12" s="117"/>
    </row>
    <row r="13" spans="1:8" ht="12.75" outlineLevel="3" x14ac:dyDescent="0.2">
      <c r="A13" s="99" t="s">
        <v>29</v>
      </c>
      <c r="B13" s="195">
        <v>0.69196167220000004</v>
      </c>
      <c r="C13" s="195">
        <v>0.64801398164000001</v>
      </c>
      <c r="D13" s="117"/>
      <c r="E13" s="117"/>
      <c r="F13" s="117"/>
    </row>
    <row r="14" spans="1:8" ht="12.75" outlineLevel="3" x14ac:dyDescent="0.2">
      <c r="A14" s="99" t="s">
        <v>33</v>
      </c>
      <c r="B14" s="195">
        <v>1.3182480490299999</v>
      </c>
      <c r="C14" s="195">
        <v>1.3150534893500001</v>
      </c>
      <c r="D14" s="117"/>
      <c r="E14" s="117"/>
      <c r="F14" s="117"/>
    </row>
    <row r="15" spans="1:8" ht="12.75" outlineLevel="3" x14ac:dyDescent="0.2">
      <c r="A15" s="99" t="s">
        <v>77</v>
      </c>
      <c r="B15" s="195">
        <v>1.0365402828900001</v>
      </c>
      <c r="C15" s="195">
        <v>1.0340283961600001</v>
      </c>
      <c r="D15" s="117"/>
      <c r="E15" s="117"/>
      <c r="F15" s="117"/>
    </row>
    <row r="16" spans="1:8" ht="12.75" outlineLevel="3" x14ac:dyDescent="0.2">
      <c r="A16" s="99" t="s">
        <v>117</v>
      </c>
      <c r="B16" s="195">
        <v>1.69385845206</v>
      </c>
      <c r="C16" s="195">
        <v>1.68975366168</v>
      </c>
      <c r="D16" s="117"/>
      <c r="E16" s="117"/>
      <c r="F16" s="117"/>
    </row>
    <row r="17" spans="1:6" ht="12.75" outlineLevel="3" x14ac:dyDescent="0.2">
      <c r="A17" s="99" t="s">
        <v>177</v>
      </c>
      <c r="B17" s="195">
        <v>3.3746665013200001</v>
      </c>
      <c r="C17" s="195">
        <v>3.3664885459899998</v>
      </c>
      <c r="D17" s="117"/>
      <c r="E17" s="117"/>
      <c r="F17" s="117"/>
    </row>
    <row r="18" spans="1:6" ht="12.75" outlineLevel="3" x14ac:dyDescent="0.2">
      <c r="A18" s="99" t="s">
        <v>25</v>
      </c>
      <c r="B18" s="195">
        <v>0.43692677880000003</v>
      </c>
      <c r="C18" s="195">
        <v>0.43586795781999998</v>
      </c>
      <c r="D18" s="117"/>
      <c r="E18" s="117"/>
      <c r="F18" s="117"/>
    </row>
    <row r="19" spans="1:6" ht="12.75" outlineLevel="3" x14ac:dyDescent="0.2">
      <c r="A19" s="99" t="s">
        <v>72</v>
      </c>
      <c r="B19" s="195">
        <v>0.43692677880000003</v>
      </c>
      <c r="C19" s="195">
        <v>0.43586795781999998</v>
      </c>
      <c r="D19" s="117"/>
      <c r="E19" s="117"/>
      <c r="F19" s="117"/>
    </row>
    <row r="20" spans="1:6" ht="12.75" outlineLevel="3" x14ac:dyDescent="0.2">
      <c r="A20" s="99" t="s">
        <v>155</v>
      </c>
      <c r="B20" s="195">
        <v>1.3515315323999999</v>
      </c>
      <c r="C20" s="195">
        <v>1.35889222559</v>
      </c>
      <c r="D20" s="117"/>
      <c r="E20" s="117"/>
      <c r="F20" s="117"/>
    </row>
    <row r="21" spans="1:6" ht="12.75" outlineLevel="3" x14ac:dyDescent="0.2">
      <c r="A21" s="99" t="s">
        <v>113</v>
      </c>
      <c r="B21" s="195">
        <v>0.43692677880000003</v>
      </c>
      <c r="C21" s="195">
        <v>0.43586795781999998</v>
      </c>
      <c r="D21" s="117"/>
      <c r="E21" s="117"/>
      <c r="F21" s="117"/>
    </row>
    <row r="22" spans="1:6" ht="12.75" outlineLevel="3" x14ac:dyDescent="0.2">
      <c r="A22" s="99" t="s">
        <v>174</v>
      </c>
      <c r="B22" s="195">
        <v>0.43692677880000003</v>
      </c>
      <c r="C22" s="195">
        <v>0.43586795781999998</v>
      </c>
      <c r="D22" s="117"/>
      <c r="E22" s="117"/>
      <c r="F22" s="117"/>
    </row>
    <row r="23" spans="1:6" ht="12.75" outlineLevel="3" x14ac:dyDescent="0.2">
      <c r="A23" s="99" t="s">
        <v>195</v>
      </c>
      <c r="B23" s="195">
        <v>0.69286224135999996</v>
      </c>
      <c r="C23" s="195">
        <v>0.79476530299000003</v>
      </c>
      <c r="D23" s="117"/>
      <c r="E23" s="117"/>
      <c r="F23" s="117"/>
    </row>
    <row r="24" spans="1:6" ht="12.75" outlineLevel="3" x14ac:dyDescent="0.2">
      <c r="A24" s="99" t="s">
        <v>135</v>
      </c>
      <c r="B24" s="195">
        <v>0.43692677880000003</v>
      </c>
      <c r="C24" s="195">
        <v>0.43586795781999998</v>
      </c>
      <c r="D24" s="117"/>
      <c r="E24" s="117"/>
      <c r="F24" s="117"/>
    </row>
    <row r="25" spans="1:6" ht="12.75" outlineLevel="3" x14ac:dyDescent="0.2">
      <c r="A25" s="99" t="s">
        <v>99</v>
      </c>
      <c r="B25" s="195">
        <v>0.43692677880000003</v>
      </c>
      <c r="C25" s="195">
        <v>0.43586795781999998</v>
      </c>
      <c r="D25" s="117"/>
      <c r="E25" s="117"/>
      <c r="F25" s="117"/>
    </row>
    <row r="26" spans="1:6" ht="12.75" outlineLevel="3" x14ac:dyDescent="0.2">
      <c r="A26" s="99" t="s">
        <v>159</v>
      </c>
      <c r="B26" s="195">
        <v>0.43692677880000003</v>
      </c>
      <c r="C26" s="195">
        <v>0.43586795781999998</v>
      </c>
      <c r="D26" s="117"/>
      <c r="E26" s="117"/>
      <c r="F26" s="117"/>
    </row>
    <row r="27" spans="1:6" ht="12.75" outlineLevel="3" x14ac:dyDescent="0.2">
      <c r="A27" s="99" t="s">
        <v>5</v>
      </c>
      <c r="B27" s="195">
        <v>0.43692677880000003</v>
      </c>
      <c r="C27" s="195">
        <v>0.43586795781999998</v>
      </c>
      <c r="D27" s="117"/>
      <c r="E27" s="117"/>
      <c r="F27" s="117"/>
    </row>
    <row r="28" spans="1:6" ht="12.75" outlineLevel="3" x14ac:dyDescent="0.2">
      <c r="A28" s="99" t="s">
        <v>49</v>
      </c>
      <c r="B28" s="195">
        <v>0.43692677880000003</v>
      </c>
      <c r="C28" s="195">
        <v>0.43586795781999998</v>
      </c>
      <c r="D28" s="117"/>
      <c r="E28" s="117"/>
      <c r="F28" s="117"/>
    </row>
    <row r="29" spans="1:6" ht="12.75" outlineLevel="3" x14ac:dyDescent="0.2">
      <c r="A29" s="99" t="s">
        <v>92</v>
      </c>
      <c r="B29" s="195">
        <v>0.43692677880000003</v>
      </c>
      <c r="C29" s="195">
        <v>0.43586795781999998</v>
      </c>
      <c r="D29" s="117"/>
      <c r="E29" s="117"/>
      <c r="F29" s="117"/>
    </row>
    <row r="30" spans="1:6" ht="12.75" outlineLevel="3" x14ac:dyDescent="0.2">
      <c r="A30" s="99" t="s">
        <v>84</v>
      </c>
      <c r="B30" s="195">
        <v>0.43692677880000003</v>
      </c>
      <c r="C30" s="195">
        <v>0.43586795781999998</v>
      </c>
      <c r="D30" s="117"/>
      <c r="E30" s="117"/>
      <c r="F30" s="117"/>
    </row>
    <row r="31" spans="1:6" ht="12.75" outlineLevel="3" x14ac:dyDescent="0.2">
      <c r="A31" s="99" t="s">
        <v>132</v>
      </c>
      <c r="B31" s="195">
        <v>0.43692677880000003</v>
      </c>
      <c r="C31" s="195">
        <v>0.43586795781999998</v>
      </c>
      <c r="D31" s="117"/>
      <c r="E31" s="117"/>
      <c r="F31" s="117"/>
    </row>
    <row r="32" spans="1:6" ht="12.75" outlineLevel="3" x14ac:dyDescent="0.2">
      <c r="A32" s="99" t="s">
        <v>185</v>
      </c>
      <c r="B32" s="195">
        <v>0.43692677880000003</v>
      </c>
      <c r="C32" s="195">
        <v>0.43586795781999998</v>
      </c>
      <c r="D32" s="117"/>
      <c r="E32" s="117"/>
      <c r="F32" s="117"/>
    </row>
    <row r="33" spans="1:6" ht="12.75" outlineLevel="3" x14ac:dyDescent="0.2">
      <c r="A33" s="99" t="s">
        <v>30</v>
      </c>
      <c r="B33" s="195">
        <v>0.43692677880000003</v>
      </c>
      <c r="C33" s="195">
        <v>0.43586795781999998</v>
      </c>
      <c r="D33" s="117"/>
      <c r="E33" s="117"/>
      <c r="F33" s="117"/>
    </row>
    <row r="34" spans="1:6" ht="12.75" outlineLevel="3" x14ac:dyDescent="0.2">
      <c r="A34" s="99" t="s">
        <v>54</v>
      </c>
      <c r="B34" s="195">
        <v>0.23983854674999999</v>
      </c>
      <c r="C34" s="195">
        <v>1.0913348501</v>
      </c>
      <c r="D34" s="117"/>
      <c r="E34" s="117"/>
      <c r="F34" s="117"/>
    </row>
    <row r="35" spans="1:6" ht="12.75" outlineLevel="3" x14ac:dyDescent="0.2">
      <c r="A35" s="99" t="s">
        <v>43</v>
      </c>
      <c r="B35" s="195">
        <v>2.2713122724199999</v>
      </c>
      <c r="C35" s="195">
        <v>2.2826117155599999</v>
      </c>
      <c r="D35" s="117"/>
      <c r="E35" s="117"/>
      <c r="F35" s="117"/>
    </row>
    <row r="36" spans="1:6" ht="12.75" outlineLevel="3" x14ac:dyDescent="0.2">
      <c r="A36" s="99" t="s">
        <v>42</v>
      </c>
      <c r="B36" s="195">
        <v>0.43692703161000002</v>
      </c>
      <c r="C36" s="195">
        <v>0.43586821001999998</v>
      </c>
      <c r="D36" s="117"/>
      <c r="E36" s="117"/>
      <c r="F36" s="117"/>
    </row>
    <row r="37" spans="1:6" ht="12.75" outlineLevel="3" x14ac:dyDescent="0.2">
      <c r="A37" s="99" t="s">
        <v>85</v>
      </c>
      <c r="B37" s="195">
        <v>1.08349155E-3</v>
      </c>
      <c r="C37" s="195">
        <v>1.08086588E-3</v>
      </c>
      <c r="D37" s="117"/>
      <c r="E37" s="117"/>
      <c r="F37" s="117"/>
    </row>
    <row r="38" spans="1:6" ht="12.75" outlineLevel="3" x14ac:dyDescent="0.2">
      <c r="A38" s="99" t="s">
        <v>137</v>
      </c>
      <c r="B38" s="195">
        <v>1.4219136382299999</v>
      </c>
      <c r="C38" s="195">
        <v>1.0943104264700001</v>
      </c>
      <c r="D38" s="117"/>
      <c r="E38" s="117"/>
      <c r="F38" s="117"/>
    </row>
    <row r="39" spans="1:6" ht="12.75" outlineLevel="3" x14ac:dyDescent="0.2">
      <c r="A39" s="99" t="s">
        <v>143</v>
      </c>
      <c r="B39" s="195">
        <v>0.32409117412999999</v>
      </c>
      <c r="C39" s="195">
        <v>0.25464024426999998</v>
      </c>
      <c r="D39" s="117"/>
      <c r="E39" s="117"/>
      <c r="F39" s="117"/>
    </row>
    <row r="40" spans="1:6" ht="12.75" outlineLevel="3" x14ac:dyDescent="0.2">
      <c r="A40" s="99" t="s">
        <v>189</v>
      </c>
      <c r="B40" s="195">
        <v>0.20947864409</v>
      </c>
      <c r="C40" s="195">
        <v>0.20897100666999999</v>
      </c>
      <c r="D40" s="117"/>
      <c r="E40" s="117"/>
      <c r="F40" s="117"/>
    </row>
    <row r="41" spans="1:6" ht="12.75" outlineLevel="3" x14ac:dyDescent="0.2">
      <c r="A41" s="99" t="s">
        <v>37</v>
      </c>
      <c r="B41" s="195">
        <v>0.64552002972</v>
      </c>
      <c r="C41" s="195">
        <v>0.64395571687999997</v>
      </c>
      <c r="D41" s="117"/>
      <c r="E41" s="117"/>
      <c r="F41" s="117"/>
    </row>
    <row r="42" spans="1:6" ht="12.75" outlineLevel="3" x14ac:dyDescent="0.2">
      <c r="A42" s="99" t="s">
        <v>81</v>
      </c>
      <c r="B42" s="195">
        <v>0.63203673581999997</v>
      </c>
      <c r="C42" s="195">
        <v>0.63050509759999995</v>
      </c>
      <c r="D42" s="117"/>
      <c r="E42" s="117"/>
      <c r="F42" s="117"/>
    </row>
    <row r="43" spans="1:6" ht="12.75" outlineLevel="3" x14ac:dyDescent="0.2">
      <c r="A43" s="99" t="s">
        <v>175</v>
      </c>
      <c r="B43" s="195">
        <v>0.87330551556000002</v>
      </c>
      <c r="C43" s="195">
        <v>0.87435816939</v>
      </c>
      <c r="D43" s="117"/>
      <c r="E43" s="117"/>
      <c r="F43" s="117"/>
    </row>
    <row r="44" spans="1:6" ht="12.75" outlineLevel="3" x14ac:dyDescent="0.2">
      <c r="A44" s="99" t="s">
        <v>127</v>
      </c>
      <c r="B44" s="195">
        <v>0.70065786715</v>
      </c>
      <c r="C44" s="195">
        <v>0.69895993678000001</v>
      </c>
      <c r="D44" s="117"/>
      <c r="E44" s="117"/>
      <c r="F44" s="117"/>
    </row>
    <row r="45" spans="1:6" ht="12.75" outlineLevel="2" x14ac:dyDescent="0.2">
      <c r="A45" s="119" t="s">
        <v>102</v>
      </c>
      <c r="B45" s="175">
        <f t="shared" ref="B45" si="4">SUM(B$46:B$46)</f>
        <v>8.1200211130000005E-2</v>
      </c>
      <c r="C45" s="175">
        <v>8.1003435629999995E-2</v>
      </c>
      <c r="D45" s="117"/>
      <c r="E45" s="117"/>
      <c r="F45" s="117"/>
    </row>
    <row r="46" spans="1:6" ht="12.75" outlineLevel="3" x14ac:dyDescent="0.2">
      <c r="A46" s="99" t="s">
        <v>27</v>
      </c>
      <c r="B46" s="195">
        <v>8.1200211130000005E-2</v>
      </c>
      <c r="C46" s="195">
        <v>8.1003435629999995E-2</v>
      </c>
      <c r="D46" s="117"/>
      <c r="E46" s="117"/>
      <c r="F46" s="117"/>
    </row>
    <row r="47" spans="1:6" ht="15" outlineLevel="1" x14ac:dyDescent="0.25">
      <c r="A47" s="141" t="s">
        <v>12</v>
      </c>
      <c r="B47" s="147">
        <f t="shared" ref="B47:C47" si="5">B$48+B$53+B$57</f>
        <v>0.37273379988999999</v>
      </c>
      <c r="C47" s="147">
        <f t="shared" si="5"/>
        <v>0.36723644762000002</v>
      </c>
      <c r="D47" s="117"/>
      <c r="E47" s="117"/>
      <c r="F47" s="117"/>
    </row>
    <row r="48" spans="1:6" ht="12.75" outlineLevel="2" x14ac:dyDescent="0.2">
      <c r="A48" s="119" t="s">
        <v>176</v>
      </c>
      <c r="B48" s="175">
        <f t="shared" ref="B48" si="6">SUM(B$49:B$52)</f>
        <v>0.21669872839999998</v>
      </c>
      <c r="C48" s="175">
        <v>0.21617359424999999</v>
      </c>
      <c r="D48" s="117"/>
      <c r="E48" s="117"/>
      <c r="F48" s="117"/>
    </row>
    <row r="49" spans="1:6" ht="12.75" outlineLevel="3" x14ac:dyDescent="0.2">
      <c r="A49" s="99" t="s">
        <v>98</v>
      </c>
      <c r="B49" s="195">
        <v>4.1894999999999998E-7</v>
      </c>
      <c r="C49" s="195">
        <v>4.1792999999999998E-7</v>
      </c>
      <c r="D49" s="117"/>
      <c r="E49" s="117"/>
      <c r="F49" s="117"/>
    </row>
    <row r="50" spans="1:6" ht="12.75" outlineLevel="3" x14ac:dyDescent="0.2">
      <c r="A50" s="99" t="s">
        <v>69</v>
      </c>
      <c r="B50" s="195">
        <v>3.611638491E-2</v>
      </c>
      <c r="C50" s="195">
        <v>3.6028862719999999E-2</v>
      </c>
      <c r="D50" s="117"/>
      <c r="E50" s="117"/>
      <c r="F50" s="117"/>
    </row>
    <row r="51" spans="1:6" ht="12.75" outlineLevel="3" x14ac:dyDescent="0.2">
      <c r="A51" s="99" t="s">
        <v>1</v>
      </c>
      <c r="B51" s="195">
        <v>0.10834915472999999</v>
      </c>
      <c r="C51" s="195">
        <v>0.10808658816</v>
      </c>
      <c r="D51" s="117"/>
      <c r="E51" s="117"/>
      <c r="F51" s="117"/>
    </row>
    <row r="52" spans="1:6" ht="12.75" outlineLevel="3" x14ac:dyDescent="0.2">
      <c r="A52" s="99" t="s">
        <v>0</v>
      </c>
      <c r="B52" s="195">
        <v>7.223276981E-2</v>
      </c>
      <c r="C52" s="195">
        <v>7.2057725439999998E-2</v>
      </c>
      <c r="D52" s="117"/>
      <c r="E52" s="117"/>
      <c r="F52" s="117"/>
    </row>
    <row r="53" spans="1:6" ht="12.75" outlineLevel="2" x14ac:dyDescent="0.2">
      <c r="A53" s="119" t="s">
        <v>102</v>
      </c>
      <c r="B53" s="175">
        <f t="shared" ref="B53" si="7">SUM(B$54:B$56)</f>
        <v>0.15600059298000002</v>
      </c>
      <c r="C53" s="175">
        <v>0.15102845842000001</v>
      </c>
      <c r="D53" s="117"/>
      <c r="E53" s="117"/>
      <c r="F53" s="117"/>
    </row>
    <row r="54" spans="1:6" ht="12.75" outlineLevel="3" x14ac:dyDescent="0.2">
      <c r="A54" s="99" t="s">
        <v>45</v>
      </c>
      <c r="B54" s="195">
        <v>3.492868834E-2</v>
      </c>
      <c r="C54" s="195">
        <v>3.1931413390000003E-2</v>
      </c>
      <c r="D54" s="117"/>
      <c r="E54" s="117"/>
      <c r="F54" s="117"/>
    </row>
    <row r="55" spans="1:6" ht="12.75" outlineLevel="3" x14ac:dyDescent="0.2">
      <c r="A55" s="99" t="s">
        <v>109</v>
      </c>
      <c r="B55" s="195">
        <v>0.11839534242999999</v>
      </c>
      <c r="C55" s="195">
        <v>0.11656507721999999</v>
      </c>
      <c r="D55" s="117"/>
      <c r="E55" s="117"/>
      <c r="F55" s="117"/>
    </row>
    <row r="56" spans="1:6" ht="12.75" outlineLevel="3" x14ac:dyDescent="0.2">
      <c r="A56" s="99" t="s">
        <v>86</v>
      </c>
      <c r="B56" s="195">
        <v>2.67656221E-3</v>
      </c>
      <c r="C56" s="195">
        <v>2.5319678099999998E-3</v>
      </c>
      <c r="D56" s="117"/>
      <c r="E56" s="117"/>
      <c r="F56" s="117"/>
    </row>
    <row r="57" spans="1:6" ht="12.75" outlineLevel="2" x14ac:dyDescent="0.2">
      <c r="A57" s="119" t="s">
        <v>120</v>
      </c>
      <c r="B57" s="175">
        <f t="shared" ref="B57" si="8">SUM(B$58:B$58)</f>
        <v>3.4478509999999999E-5</v>
      </c>
      <c r="C57" s="175">
        <v>3.4394950000000002E-5</v>
      </c>
      <c r="D57" s="117"/>
      <c r="E57" s="117"/>
      <c r="F57" s="117"/>
    </row>
    <row r="58" spans="1:6" ht="12.75" outlineLevel="3" x14ac:dyDescent="0.2">
      <c r="A58" s="99" t="s">
        <v>63</v>
      </c>
      <c r="B58" s="195">
        <v>3.4478509999999999E-5</v>
      </c>
      <c r="C58" s="195">
        <v>3.4394950000000002E-5</v>
      </c>
      <c r="D58" s="117"/>
      <c r="E58" s="117"/>
      <c r="F58" s="117"/>
    </row>
    <row r="59" spans="1:6" ht="15" x14ac:dyDescent="0.25">
      <c r="A59" s="136" t="s">
        <v>58</v>
      </c>
      <c r="B59" s="107">
        <f t="shared" ref="B59:C59" si="9">B$60+B$86</f>
        <v>50.454987860069998</v>
      </c>
      <c r="C59" s="107">
        <f t="shared" si="9"/>
        <v>50.334748400629991</v>
      </c>
      <c r="D59" s="117"/>
      <c r="E59" s="117"/>
      <c r="F59" s="117"/>
    </row>
    <row r="60" spans="1:6" ht="15" outlineLevel="1" x14ac:dyDescent="0.25">
      <c r="A60" s="141" t="s">
        <v>62</v>
      </c>
      <c r="B60" s="147">
        <f t="shared" ref="B60:C60" si="10">B$61+B$68+B$74+B$77+B$84</f>
        <v>39.699162929109995</v>
      </c>
      <c r="C60" s="147">
        <f t="shared" si="10"/>
        <v>39.700120408439993</v>
      </c>
      <c r="D60" s="117"/>
      <c r="E60" s="117"/>
      <c r="F60" s="117"/>
    </row>
    <row r="61" spans="1:6" ht="12.75" outlineLevel="2" x14ac:dyDescent="0.2">
      <c r="A61" s="119" t="s">
        <v>160</v>
      </c>
      <c r="B61" s="175">
        <f t="shared" ref="B61" si="11">SUM(B$62:B$67)</f>
        <v>13.39273211223</v>
      </c>
      <c r="C61" s="175">
        <v>13.369349369229999</v>
      </c>
      <c r="D61" s="117"/>
      <c r="E61" s="117"/>
      <c r="F61" s="117"/>
    </row>
    <row r="62" spans="1:6" ht="12.75" outlineLevel="3" x14ac:dyDescent="0.2">
      <c r="A62" s="99" t="s">
        <v>16</v>
      </c>
      <c r="B62" s="195">
        <v>3.7912740495400001</v>
      </c>
      <c r="C62" s="195">
        <v>3.78299905693</v>
      </c>
      <c r="D62" s="117"/>
      <c r="E62" s="117"/>
      <c r="F62" s="117"/>
    </row>
    <row r="63" spans="1:6" ht="12.75" outlineLevel="3" x14ac:dyDescent="0.2">
      <c r="A63" s="99" t="s">
        <v>50</v>
      </c>
      <c r="B63" s="195">
        <v>0.57780990312000002</v>
      </c>
      <c r="C63" s="195">
        <v>0.57654875119000004</v>
      </c>
      <c r="D63" s="117"/>
      <c r="E63" s="117"/>
      <c r="F63" s="117"/>
    </row>
    <row r="64" spans="1:6" ht="12.75" outlineLevel="3" x14ac:dyDescent="0.2">
      <c r="A64" s="99" t="s">
        <v>87</v>
      </c>
      <c r="B64" s="195">
        <v>0.68077226917</v>
      </c>
      <c r="C64" s="195">
        <v>0.67928638727000001</v>
      </c>
      <c r="D64" s="117"/>
      <c r="E64" s="117"/>
      <c r="F64" s="117"/>
    </row>
    <row r="65" spans="1:6" ht="12.75" outlineLevel="3" x14ac:dyDescent="0.2">
      <c r="A65" s="99" t="s">
        <v>115</v>
      </c>
      <c r="B65" s="195">
        <v>4.8777570288099996</v>
      </c>
      <c r="C65" s="195">
        <v>4.8400781628400003</v>
      </c>
      <c r="D65" s="117"/>
      <c r="E65" s="117"/>
      <c r="F65" s="117"/>
    </row>
    <row r="66" spans="1:6" ht="12.75" outlineLevel="3" x14ac:dyDescent="0.2">
      <c r="A66" s="99" t="s">
        <v>130</v>
      </c>
      <c r="B66" s="195">
        <v>3.4507485817300001</v>
      </c>
      <c r="C66" s="195">
        <v>3.47532673114</v>
      </c>
      <c r="D66" s="117"/>
      <c r="E66" s="117"/>
      <c r="F66" s="117"/>
    </row>
    <row r="67" spans="1:6" ht="12.75" outlineLevel="3" x14ac:dyDescent="0.2">
      <c r="A67" s="99" t="s">
        <v>124</v>
      </c>
      <c r="B67" s="195">
        <v>1.437027986E-2</v>
      </c>
      <c r="C67" s="195">
        <v>1.5110279860000001E-2</v>
      </c>
      <c r="D67" s="117"/>
      <c r="E67" s="117"/>
      <c r="F67" s="117"/>
    </row>
    <row r="68" spans="1:6" ht="12.75" outlineLevel="2" x14ac:dyDescent="0.2">
      <c r="A68" s="119" t="s">
        <v>41</v>
      </c>
      <c r="B68" s="175">
        <f t="shared" ref="B68" si="12">SUM(B$69:B$73)</f>
        <v>1.7311024130200001</v>
      </c>
      <c r="C68" s="175">
        <v>1.7441514921700001</v>
      </c>
      <c r="D68" s="117"/>
      <c r="E68" s="117"/>
      <c r="F68" s="117"/>
    </row>
    <row r="69" spans="1:6" ht="12.75" outlineLevel="3" x14ac:dyDescent="0.2">
      <c r="A69" s="99" t="s">
        <v>26</v>
      </c>
      <c r="B69" s="195">
        <v>0.29365465454</v>
      </c>
      <c r="C69" s="195">
        <v>0.30253457643999998</v>
      </c>
      <c r="D69" s="117"/>
      <c r="E69" s="117"/>
      <c r="F69" s="117"/>
    </row>
    <row r="70" spans="1:6" ht="12.75" outlineLevel="3" x14ac:dyDescent="0.2">
      <c r="A70" s="99" t="s">
        <v>47</v>
      </c>
      <c r="B70" s="195">
        <v>0.25954321514000001</v>
      </c>
      <c r="C70" s="195">
        <v>0.25897672530999999</v>
      </c>
      <c r="D70" s="117"/>
      <c r="E70" s="117"/>
      <c r="F70" s="117"/>
    </row>
    <row r="71" spans="1:6" ht="12.75" outlineLevel="3" x14ac:dyDescent="0.2">
      <c r="A71" s="99" t="s">
        <v>108</v>
      </c>
      <c r="B71" s="195">
        <v>0.60585586000000002</v>
      </c>
      <c r="C71" s="195">
        <v>0.60585586000000002</v>
      </c>
      <c r="D71" s="117"/>
      <c r="E71" s="117"/>
      <c r="F71" s="117"/>
    </row>
    <row r="72" spans="1:6" ht="12.75" outlineLevel="3" x14ac:dyDescent="0.2">
      <c r="A72" s="99" t="s">
        <v>119</v>
      </c>
      <c r="B72" s="195">
        <v>4.7472759500000001E-3</v>
      </c>
      <c r="C72" s="195">
        <v>4.7472759500000001E-3</v>
      </c>
      <c r="D72" s="117"/>
      <c r="E72" s="117"/>
      <c r="F72" s="117"/>
    </row>
    <row r="73" spans="1:6" ht="12.75" outlineLevel="3" x14ac:dyDescent="0.2">
      <c r="A73" s="99" t="s">
        <v>24</v>
      </c>
      <c r="B73" s="195">
        <v>0.56730140739000001</v>
      </c>
      <c r="C73" s="195">
        <v>0.57203705446999997</v>
      </c>
      <c r="D73" s="117"/>
      <c r="E73" s="117"/>
      <c r="F73" s="117"/>
    </row>
    <row r="74" spans="1:6" ht="12.75" outlineLevel="2" x14ac:dyDescent="0.2">
      <c r="A74" s="119" t="s">
        <v>196</v>
      </c>
      <c r="B74" s="175">
        <f t="shared" ref="B74" si="13">SUM(B$75:B$76)</f>
        <v>0.40016336295999999</v>
      </c>
      <c r="C74" s="175">
        <v>0.39928994972999998</v>
      </c>
      <c r="D74" s="117"/>
      <c r="E74" s="117"/>
      <c r="F74" s="117"/>
    </row>
    <row r="75" spans="1:6" ht="12.75" outlineLevel="3" x14ac:dyDescent="0.2">
      <c r="A75" s="99" t="s">
        <v>171</v>
      </c>
      <c r="B75" s="195">
        <v>5.8563390000000002E-5</v>
      </c>
      <c r="C75" s="195">
        <v>5.8435559999999997E-5</v>
      </c>
      <c r="D75" s="117"/>
      <c r="E75" s="117"/>
      <c r="F75" s="117"/>
    </row>
    <row r="76" spans="1:6" ht="12.75" outlineLevel="3" x14ac:dyDescent="0.2">
      <c r="A76" s="99" t="s">
        <v>191</v>
      </c>
      <c r="B76" s="195">
        <v>0.40010479957</v>
      </c>
      <c r="C76" s="195">
        <v>0.39923151417000002</v>
      </c>
      <c r="D76" s="117"/>
      <c r="E76" s="117"/>
      <c r="F76" s="117"/>
    </row>
    <row r="77" spans="1:6" ht="12.75" outlineLevel="2" x14ac:dyDescent="0.2">
      <c r="A77" s="119" t="s">
        <v>51</v>
      </c>
      <c r="B77" s="175">
        <f t="shared" ref="B77" si="14">SUM(B$78:B$83)</f>
        <v>22.467272999999999</v>
      </c>
      <c r="C77" s="175">
        <v>22.467272999999999</v>
      </c>
      <c r="D77" s="117"/>
      <c r="E77" s="117"/>
      <c r="F77" s="117"/>
    </row>
    <row r="78" spans="1:6" ht="12.75" outlineLevel="3" x14ac:dyDescent="0.2">
      <c r="A78" s="99" t="s">
        <v>104</v>
      </c>
      <c r="B78" s="195">
        <v>3</v>
      </c>
      <c r="C78" s="195">
        <v>3</v>
      </c>
      <c r="D78" s="117"/>
      <c r="E78" s="117"/>
      <c r="F78" s="117"/>
    </row>
    <row r="79" spans="1:6" ht="12.75" outlineLevel="3" x14ac:dyDescent="0.2">
      <c r="A79" s="99" t="s">
        <v>150</v>
      </c>
      <c r="B79" s="195">
        <v>1</v>
      </c>
      <c r="C79" s="195">
        <v>1</v>
      </c>
      <c r="D79" s="117"/>
      <c r="E79" s="117"/>
      <c r="F79" s="117"/>
    </row>
    <row r="80" spans="1:6" ht="12.75" outlineLevel="3" x14ac:dyDescent="0.2">
      <c r="A80" s="99" t="s">
        <v>183</v>
      </c>
      <c r="B80" s="195">
        <v>12.467273</v>
      </c>
      <c r="C80" s="195">
        <v>12.467273</v>
      </c>
      <c r="D80" s="117"/>
      <c r="E80" s="117"/>
      <c r="F80" s="117"/>
    </row>
    <row r="81" spans="1:6" ht="12.75" outlineLevel="3" x14ac:dyDescent="0.2">
      <c r="A81" s="99" t="s">
        <v>161</v>
      </c>
      <c r="B81" s="195">
        <v>1</v>
      </c>
      <c r="C81" s="195">
        <v>1</v>
      </c>
      <c r="D81" s="117"/>
      <c r="E81" s="117"/>
      <c r="F81" s="117"/>
    </row>
    <row r="82" spans="1:6" ht="12.75" outlineLevel="3" x14ac:dyDescent="0.2">
      <c r="A82" s="99" t="s">
        <v>197</v>
      </c>
      <c r="B82" s="195">
        <v>3</v>
      </c>
      <c r="C82" s="195">
        <v>3</v>
      </c>
      <c r="D82" s="117"/>
      <c r="E82" s="117"/>
      <c r="F82" s="117"/>
    </row>
    <row r="83" spans="1:6" ht="12.75" outlineLevel="3" x14ac:dyDescent="0.2">
      <c r="A83" s="99" t="s">
        <v>23</v>
      </c>
      <c r="B83" s="195">
        <v>2</v>
      </c>
      <c r="C83" s="195">
        <v>2</v>
      </c>
      <c r="D83" s="117"/>
      <c r="E83" s="117"/>
      <c r="F83" s="117"/>
    </row>
    <row r="84" spans="1:6" ht="12.75" outlineLevel="2" x14ac:dyDescent="0.2">
      <c r="A84" s="119" t="s">
        <v>163</v>
      </c>
      <c r="B84" s="175">
        <f t="shared" ref="B84" si="15">SUM(B$85:B$85)</f>
        <v>1.7078920409</v>
      </c>
      <c r="C84" s="175">
        <v>1.7200565973099999</v>
      </c>
      <c r="D84" s="117"/>
      <c r="E84" s="117"/>
      <c r="F84" s="117"/>
    </row>
    <row r="85" spans="1:6" ht="12.75" outlineLevel="3" x14ac:dyDescent="0.2">
      <c r="A85" s="99" t="s">
        <v>130</v>
      </c>
      <c r="B85" s="195">
        <v>1.7078920409</v>
      </c>
      <c r="C85" s="195">
        <v>1.7200565973099999</v>
      </c>
      <c r="D85" s="117"/>
      <c r="E85" s="117"/>
      <c r="F85" s="117"/>
    </row>
    <row r="86" spans="1:6" ht="15" outlineLevel="1" x14ac:dyDescent="0.25">
      <c r="A86" s="141" t="s">
        <v>12</v>
      </c>
      <c r="B86" s="147">
        <f t="shared" ref="B86:C86" si="16">B$87+B$93+B$95+B$103+B$104</f>
        <v>10.755824930960001</v>
      </c>
      <c r="C86" s="147">
        <f t="shared" si="16"/>
        <v>10.63462799219</v>
      </c>
      <c r="D86" s="117"/>
      <c r="E86" s="117"/>
      <c r="F86" s="117"/>
    </row>
    <row r="87" spans="1:6" ht="12.75" outlineLevel="2" x14ac:dyDescent="0.2">
      <c r="A87" s="119" t="s">
        <v>160</v>
      </c>
      <c r="B87" s="175">
        <f t="shared" ref="B87" si="17">SUM(B$88:B$92)</f>
        <v>8.5593320389300001</v>
      </c>
      <c r="C87" s="175">
        <v>8.62842410841</v>
      </c>
      <c r="D87" s="117"/>
      <c r="E87" s="117"/>
      <c r="F87" s="117"/>
    </row>
    <row r="88" spans="1:6" ht="12.75" outlineLevel="3" x14ac:dyDescent="0.2">
      <c r="A88" s="99" t="s">
        <v>59</v>
      </c>
      <c r="B88" s="195">
        <v>0.1145400015</v>
      </c>
      <c r="C88" s="195">
        <v>0.11429000172000001</v>
      </c>
      <c r="D88" s="117"/>
      <c r="E88" s="117"/>
      <c r="F88" s="117"/>
    </row>
    <row r="89" spans="1:6" ht="12.75" outlineLevel="3" x14ac:dyDescent="0.2">
      <c r="A89" s="99" t="s">
        <v>50</v>
      </c>
      <c r="B89" s="195">
        <v>0.20628031303</v>
      </c>
      <c r="C89" s="195">
        <v>0.21044569602999999</v>
      </c>
      <c r="D89" s="117"/>
      <c r="E89" s="117"/>
      <c r="F89" s="117"/>
    </row>
    <row r="90" spans="1:6" ht="12.75" outlineLevel="3" x14ac:dyDescent="0.2">
      <c r="A90" s="99" t="s">
        <v>87</v>
      </c>
      <c r="B90" s="195">
        <v>5.6124600730000002E-2</v>
      </c>
      <c r="C90" s="195">
        <v>5.6002100839999999E-2</v>
      </c>
      <c r="D90" s="117"/>
      <c r="E90" s="117"/>
      <c r="F90" s="117"/>
    </row>
    <row r="91" spans="1:6" ht="12.75" outlineLevel="3" x14ac:dyDescent="0.2">
      <c r="A91" s="99" t="s">
        <v>115</v>
      </c>
      <c r="B91" s="195">
        <v>0.45706674655000001</v>
      </c>
      <c r="C91" s="195">
        <v>0.46734190704</v>
      </c>
      <c r="D91" s="117"/>
      <c r="E91" s="117"/>
      <c r="F91" s="117"/>
    </row>
    <row r="92" spans="1:6" ht="12.75" outlineLevel="3" x14ac:dyDescent="0.2">
      <c r="A92" s="99" t="s">
        <v>130</v>
      </c>
      <c r="B92" s="195">
        <v>7.7253203771200001</v>
      </c>
      <c r="C92" s="195">
        <v>7.7803444027799999</v>
      </c>
      <c r="D92" s="117"/>
      <c r="E92" s="117"/>
      <c r="F92" s="117"/>
    </row>
    <row r="93" spans="1:6" ht="12.75" outlineLevel="2" x14ac:dyDescent="0.2">
      <c r="A93" s="119" t="s">
        <v>41</v>
      </c>
      <c r="B93" s="175">
        <f t="shared" ref="B93" si="18">SUM(B$94:B$94)</f>
        <v>4.8738926600000003E-2</v>
      </c>
      <c r="C93" s="175">
        <v>2.4369463260000002E-2</v>
      </c>
      <c r="D93" s="117"/>
      <c r="E93" s="117"/>
      <c r="F93" s="117"/>
    </row>
    <row r="94" spans="1:6" ht="12.75" outlineLevel="3" x14ac:dyDescent="0.2">
      <c r="A94" s="99" t="s">
        <v>26</v>
      </c>
      <c r="B94" s="195">
        <v>4.8738926600000003E-2</v>
      </c>
      <c r="C94" s="195">
        <v>2.4369463260000002E-2</v>
      </c>
      <c r="D94" s="117"/>
      <c r="E94" s="117"/>
      <c r="F94" s="117"/>
    </row>
    <row r="95" spans="1:6" ht="12.75" outlineLevel="2" x14ac:dyDescent="0.2">
      <c r="A95" s="119" t="s">
        <v>196</v>
      </c>
      <c r="B95" s="175">
        <f t="shared" ref="B95" si="19">SUM(B$96:B$102)</f>
        <v>2.0344831620099999</v>
      </c>
      <c r="C95" s="175">
        <v>1.8677568394799999</v>
      </c>
      <c r="D95" s="117"/>
      <c r="E95" s="117"/>
      <c r="F95" s="117"/>
    </row>
    <row r="96" spans="1:6" ht="12.75" outlineLevel="3" x14ac:dyDescent="0.2">
      <c r="A96" s="99" t="s">
        <v>68</v>
      </c>
      <c r="B96" s="195">
        <v>7.991643658E-2</v>
      </c>
      <c r="C96" s="195">
        <v>7.991643658E-2</v>
      </c>
      <c r="D96" s="117"/>
      <c r="E96" s="117"/>
      <c r="F96" s="117"/>
    </row>
    <row r="97" spans="1:6" ht="12.75" outlineLevel="3" x14ac:dyDescent="0.2">
      <c r="A97" s="99" t="s">
        <v>157</v>
      </c>
      <c r="B97" s="195">
        <v>0.45260618235</v>
      </c>
      <c r="C97" s="195">
        <v>0.36099641953</v>
      </c>
      <c r="D97" s="117"/>
      <c r="E97" s="117"/>
      <c r="F97" s="117"/>
    </row>
    <row r="98" spans="1:6" ht="12.75" outlineLevel="3" x14ac:dyDescent="0.2">
      <c r="A98" s="99" t="s">
        <v>191</v>
      </c>
      <c r="B98" s="195">
        <v>3.3931242969999997E-2</v>
      </c>
      <c r="C98" s="195">
        <v>3.3857183229999997E-2</v>
      </c>
      <c r="D98" s="117"/>
      <c r="E98" s="117"/>
      <c r="F98" s="117"/>
    </row>
    <row r="99" spans="1:6" ht="12.75" outlineLevel="3" x14ac:dyDescent="0.2">
      <c r="A99" s="99" t="s">
        <v>112</v>
      </c>
      <c r="B99" s="195">
        <v>1.947180011E-2</v>
      </c>
      <c r="C99" s="195">
        <v>1.9429300140000001E-2</v>
      </c>
      <c r="D99" s="117"/>
      <c r="E99" s="117"/>
      <c r="F99" s="117"/>
    </row>
    <row r="100" spans="1:6" ht="12.75" outlineLevel="3" x14ac:dyDescent="0.2">
      <c r="A100" s="99" t="s">
        <v>134</v>
      </c>
      <c r="B100" s="195">
        <v>3.3320000000000002E-2</v>
      </c>
      <c r="C100" s="195">
        <v>3.3320000000000002E-2</v>
      </c>
      <c r="D100" s="117"/>
      <c r="E100" s="117"/>
      <c r="F100" s="117"/>
    </row>
    <row r="101" spans="1:6" ht="12.75" outlineLevel="3" x14ac:dyDescent="0.2">
      <c r="A101" s="99" t="s">
        <v>107</v>
      </c>
      <c r="B101" s="195">
        <v>1.35</v>
      </c>
      <c r="C101" s="195">
        <v>1.2749999999999999</v>
      </c>
      <c r="D101" s="117"/>
      <c r="E101" s="117"/>
      <c r="F101" s="117"/>
    </row>
    <row r="102" spans="1:6" ht="12.75" outlineLevel="3" x14ac:dyDescent="0.2">
      <c r="A102" s="99" t="s">
        <v>93</v>
      </c>
      <c r="B102" s="195">
        <v>6.5237500000000004E-2</v>
      </c>
      <c r="C102" s="195">
        <v>6.5237500000000004E-2</v>
      </c>
      <c r="D102" s="117"/>
      <c r="E102" s="117"/>
      <c r="F102" s="117"/>
    </row>
    <row r="103" spans="1:6" ht="12.75" outlineLevel="2" x14ac:dyDescent="0.2">
      <c r="A103" s="119" t="s">
        <v>51</v>
      </c>
      <c r="B103" s="175"/>
      <c r="C103" s="175"/>
      <c r="D103" s="117"/>
      <c r="E103" s="117"/>
      <c r="F103" s="117"/>
    </row>
    <row r="104" spans="1:6" ht="12.75" outlineLevel="2" x14ac:dyDescent="0.2">
      <c r="A104" s="119" t="s">
        <v>163</v>
      </c>
      <c r="B104" s="175">
        <f t="shared" ref="B104" si="20">SUM(B$105:B$105)</f>
        <v>0.11327080342</v>
      </c>
      <c r="C104" s="175">
        <v>0.11407758104</v>
      </c>
      <c r="D104" s="117"/>
      <c r="E104" s="117"/>
      <c r="F104" s="117"/>
    </row>
    <row r="105" spans="1:6" ht="12.75" outlineLevel="3" x14ac:dyDescent="0.2">
      <c r="A105" s="99" t="s">
        <v>130</v>
      </c>
      <c r="B105" s="195">
        <v>0.11327080342</v>
      </c>
      <c r="C105" s="195">
        <v>0.11407758104</v>
      </c>
      <c r="D105" s="117"/>
      <c r="E105" s="117"/>
      <c r="F105" s="117"/>
    </row>
    <row r="106" spans="1:6" x14ac:dyDescent="0.2">
      <c r="B106" s="213"/>
      <c r="C106" s="213"/>
      <c r="D106" s="117"/>
      <c r="E106" s="117"/>
      <c r="F106" s="117"/>
    </row>
    <row r="107" spans="1:6" x14ac:dyDescent="0.2">
      <c r="B107" s="213"/>
      <c r="C107" s="213"/>
      <c r="D107" s="117"/>
      <c r="E107" s="117"/>
      <c r="F107" s="117"/>
    </row>
    <row r="108" spans="1:6" x14ac:dyDescent="0.2">
      <c r="B108" s="213"/>
      <c r="C108" s="213"/>
      <c r="D108" s="117"/>
      <c r="E108" s="117"/>
      <c r="F108" s="117"/>
    </row>
    <row r="109" spans="1:6" x14ac:dyDescent="0.2">
      <c r="B109" s="213"/>
      <c r="C109" s="213"/>
      <c r="D109" s="117"/>
      <c r="E109" s="117"/>
      <c r="F109" s="117"/>
    </row>
    <row r="110" spans="1:6" x14ac:dyDescent="0.2">
      <c r="B110" s="213"/>
      <c r="C110" s="213"/>
      <c r="D110" s="117"/>
      <c r="E110" s="117"/>
      <c r="F110" s="117"/>
    </row>
    <row r="111" spans="1:6" x14ac:dyDescent="0.2">
      <c r="B111" s="213"/>
      <c r="C111" s="213"/>
      <c r="D111" s="117"/>
      <c r="E111" s="117"/>
      <c r="F111" s="117"/>
    </row>
    <row r="112" spans="1:6" x14ac:dyDescent="0.2">
      <c r="B112" s="213"/>
      <c r="C112" s="213"/>
      <c r="D112" s="117"/>
      <c r="E112" s="117"/>
      <c r="F112" s="117"/>
    </row>
    <row r="113" spans="2:6" x14ac:dyDescent="0.2">
      <c r="B113" s="213"/>
      <c r="C113" s="213"/>
      <c r="D113" s="117"/>
      <c r="E113" s="117"/>
      <c r="F113" s="117"/>
    </row>
    <row r="114" spans="2:6" x14ac:dyDescent="0.2">
      <c r="B114" s="213"/>
      <c r="C114" s="213"/>
      <c r="D114" s="117"/>
      <c r="E114" s="117"/>
      <c r="F114" s="117"/>
    </row>
    <row r="115" spans="2:6" x14ac:dyDescent="0.2">
      <c r="B115" s="213"/>
      <c r="C115" s="213"/>
      <c r="D115" s="117"/>
      <c r="E115" s="117"/>
      <c r="F115" s="117"/>
    </row>
    <row r="116" spans="2:6" x14ac:dyDescent="0.2">
      <c r="B116" s="213"/>
      <c r="C116" s="213"/>
      <c r="D116" s="117"/>
      <c r="E116" s="117"/>
      <c r="F116" s="117"/>
    </row>
    <row r="117" spans="2:6" x14ac:dyDescent="0.2">
      <c r="B117" s="213"/>
      <c r="C117" s="213"/>
      <c r="D117" s="117"/>
      <c r="E117" s="117"/>
      <c r="F117" s="117"/>
    </row>
    <row r="118" spans="2:6" x14ac:dyDescent="0.2">
      <c r="B118" s="213"/>
      <c r="C118" s="213"/>
      <c r="D118" s="117"/>
      <c r="E118" s="117"/>
      <c r="F118" s="117"/>
    </row>
    <row r="119" spans="2:6" x14ac:dyDescent="0.2">
      <c r="B119" s="213"/>
      <c r="C119" s="213"/>
      <c r="D119" s="117"/>
      <c r="E119" s="117"/>
      <c r="F119" s="117"/>
    </row>
    <row r="120" spans="2:6" x14ac:dyDescent="0.2">
      <c r="B120" s="213"/>
      <c r="C120" s="213"/>
      <c r="D120" s="117"/>
      <c r="E120" s="117"/>
      <c r="F120" s="117"/>
    </row>
    <row r="121" spans="2:6" x14ac:dyDescent="0.2">
      <c r="B121" s="213"/>
      <c r="C121" s="213"/>
      <c r="D121" s="117"/>
      <c r="E121" s="117"/>
      <c r="F121" s="117"/>
    </row>
    <row r="122" spans="2:6" x14ac:dyDescent="0.2">
      <c r="B122" s="213"/>
      <c r="C122" s="213"/>
      <c r="D122" s="117"/>
      <c r="E122" s="117"/>
      <c r="F122" s="117"/>
    </row>
    <row r="123" spans="2:6" x14ac:dyDescent="0.2">
      <c r="B123" s="213"/>
      <c r="C123" s="213"/>
      <c r="D123" s="117"/>
      <c r="E123" s="117"/>
      <c r="F123" s="117"/>
    </row>
    <row r="124" spans="2:6" x14ac:dyDescent="0.2">
      <c r="B124" s="213"/>
      <c r="C124" s="213"/>
      <c r="D124" s="117"/>
      <c r="E124" s="117"/>
      <c r="F124" s="117"/>
    </row>
    <row r="125" spans="2:6" x14ac:dyDescent="0.2">
      <c r="B125" s="213"/>
      <c r="C125" s="213"/>
      <c r="D125" s="117"/>
      <c r="E125" s="117"/>
      <c r="F125" s="117"/>
    </row>
    <row r="126" spans="2:6" x14ac:dyDescent="0.2">
      <c r="B126" s="213"/>
      <c r="C126" s="213"/>
      <c r="D126" s="117"/>
      <c r="E126" s="117"/>
      <c r="F126" s="117"/>
    </row>
    <row r="127" spans="2:6" x14ac:dyDescent="0.2">
      <c r="B127" s="213"/>
      <c r="C127" s="213"/>
      <c r="D127" s="117"/>
      <c r="E127" s="117"/>
      <c r="F127" s="117"/>
    </row>
    <row r="128" spans="2:6" x14ac:dyDescent="0.2">
      <c r="B128" s="213"/>
      <c r="C128" s="213"/>
      <c r="D128" s="117"/>
      <c r="E128" s="117"/>
      <c r="F128" s="117"/>
    </row>
    <row r="129" spans="2:6" x14ac:dyDescent="0.2">
      <c r="B129" s="213"/>
      <c r="C129" s="213"/>
      <c r="D129" s="117"/>
      <c r="E129" s="117"/>
      <c r="F129" s="117"/>
    </row>
    <row r="130" spans="2:6" x14ac:dyDescent="0.2">
      <c r="B130" s="213"/>
      <c r="C130" s="213"/>
      <c r="D130" s="117"/>
      <c r="E130" s="117"/>
      <c r="F130" s="117"/>
    </row>
    <row r="131" spans="2:6" x14ac:dyDescent="0.2">
      <c r="B131" s="213"/>
      <c r="C131" s="213"/>
      <c r="D131" s="117"/>
      <c r="E131" s="117"/>
      <c r="F131" s="117"/>
    </row>
    <row r="132" spans="2:6" x14ac:dyDescent="0.2">
      <c r="B132" s="213"/>
      <c r="C132" s="213"/>
      <c r="D132" s="117"/>
      <c r="E132" s="117"/>
      <c r="F132" s="117"/>
    </row>
    <row r="133" spans="2:6" x14ac:dyDescent="0.2">
      <c r="B133" s="213"/>
      <c r="C133" s="213"/>
      <c r="D133" s="117"/>
      <c r="E133" s="117"/>
      <c r="F133" s="117"/>
    </row>
    <row r="134" spans="2:6" x14ac:dyDescent="0.2">
      <c r="B134" s="213"/>
      <c r="C134" s="213"/>
      <c r="D134" s="117"/>
      <c r="E134" s="117"/>
      <c r="F134" s="117"/>
    </row>
    <row r="135" spans="2:6" x14ac:dyDescent="0.2">
      <c r="B135" s="213"/>
      <c r="C135" s="213"/>
      <c r="D135" s="117"/>
      <c r="E135" s="117"/>
      <c r="F135" s="117"/>
    </row>
    <row r="136" spans="2:6" x14ac:dyDescent="0.2">
      <c r="B136" s="213"/>
      <c r="C136" s="213"/>
      <c r="D136" s="117"/>
      <c r="E136" s="117"/>
      <c r="F136" s="117"/>
    </row>
    <row r="137" spans="2:6" x14ac:dyDescent="0.2">
      <c r="B137" s="213"/>
      <c r="C137" s="213"/>
      <c r="D137" s="117"/>
      <c r="E137" s="117"/>
      <c r="F137" s="117"/>
    </row>
    <row r="138" spans="2:6" x14ac:dyDescent="0.2">
      <c r="B138" s="213"/>
      <c r="C138" s="213"/>
      <c r="D138" s="117"/>
      <c r="E138" s="117"/>
      <c r="F138" s="117"/>
    </row>
    <row r="139" spans="2:6" x14ac:dyDescent="0.2">
      <c r="B139" s="213"/>
      <c r="C139" s="213"/>
      <c r="D139" s="117"/>
      <c r="E139" s="117"/>
      <c r="F139" s="117"/>
    </row>
    <row r="140" spans="2:6" x14ac:dyDescent="0.2">
      <c r="B140" s="213"/>
      <c r="C140" s="213"/>
      <c r="D140" s="117"/>
      <c r="E140" s="117"/>
      <c r="F140" s="117"/>
    </row>
    <row r="141" spans="2:6" x14ac:dyDescent="0.2">
      <c r="B141" s="213"/>
      <c r="C141" s="213"/>
      <c r="D141" s="117"/>
      <c r="E141" s="117"/>
      <c r="F141" s="117"/>
    </row>
    <row r="142" spans="2:6" x14ac:dyDescent="0.2">
      <c r="B142" s="213"/>
      <c r="C142" s="213"/>
      <c r="D142" s="117"/>
      <c r="E142" s="117"/>
      <c r="F142" s="117"/>
    </row>
    <row r="143" spans="2:6" x14ac:dyDescent="0.2">
      <c r="B143" s="213"/>
      <c r="C143" s="213"/>
      <c r="D143" s="117"/>
      <c r="E143" s="117"/>
      <c r="F143" s="117"/>
    </row>
    <row r="144" spans="2:6" x14ac:dyDescent="0.2">
      <c r="B144" s="213"/>
      <c r="C144" s="213"/>
      <c r="D144" s="117"/>
      <c r="E144" s="117"/>
      <c r="F144" s="117"/>
    </row>
    <row r="145" spans="2:6" x14ac:dyDescent="0.2">
      <c r="B145" s="213"/>
      <c r="C145" s="213"/>
      <c r="D145" s="117"/>
      <c r="E145" s="117"/>
      <c r="F145" s="117"/>
    </row>
    <row r="146" spans="2:6" x14ac:dyDescent="0.2">
      <c r="B146" s="213"/>
      <c r="C146" s="213"/>
      <c r="D146" s="117"/>
      <c r="E146" s="117"/>
      <c r="F146" s="117"/>
    </row>
    <row r="147" spans="2:6" x14ac:dyDescent="0.2">
      <c r="B147" s="213"/>
      <c r="C147" s="213"/>
      <c r="D147" s="117"/>
      <c r="E147" s="117"/>
      <c r="F147" s="117"/>
    </row>
    <row r="148" spans="2:6" x14ac:dyDescent="0.2">
      <c r="B148" s="213"/>
      <c r="C148" s="213"/>
      <c r="D148" s="117"/>
      <c r="E148" s="117"/>
      <c r="F148" s="117"/>
    </row>
    <row r="149" spans="2:6" x14ac:dyDescent="0.2">
      <c r="B149" s="213"/>
      <c r="C149" s="213"/>
      <c r="D149" s="117"/>
      <c r="E149" s="117"/>
      <c r="F149" s="117"/>
    </row>
    <row r="150" spans="2:6" x14ac:dyDescent="0.2">
      <c r="B150" s="213"/>
      <c r="C150" s="213"/>
      <c r="D150" s="117"/>
      <c r="E150" s="117"/>
      <c r="F150" s="117"/>
    </row>
    <row r="151" spans="2:6" x14ac:dyDescent="0.2">
      <c r="B151" s="213"/>
      <c r="C151" s="213"/>
      <c r="D151" s="117"/>
      <c r="E151" s="117"/>
      <c r="F151" s="117"/>
    </row>
    <row r="152" spans="2:6" x14ac:dyDescent="0.2">
      <c r="B152" s="213"/>
      <c r="C152" s="213"/>
      <c r="D152" s="117"/>
      <c r="E152" s="117"/>
      <c r="F152" s="117"/>
    </row>
    <row r="153" spans="2:6" x14ac:dyDescent="0.2">
      <c r="B153" s="213"/>
      <c r="C153" s="213"/>
      <c r="D153" s="117"/>
      <c r="E153" s="117"/>
      <c r="F153" s="117"/>
    </row>
    <row r="154" spans="2:6" x14ac:dyDescent="0.2">
      <c r="B154" s="213"/>
      <c r="C154" s="213"/>
      <c r="D154" s="117"/>
      <c r="E154" s="117"/>
      <c r="F154" s="117"/>
    </row>
    <row r="155" spans="2:6" x14ac:dyDescent="0.2">
      <c r="B155" s="213"/>
      <c r="C155" s="213"/>
      <c r="D155" s="117"/>
      <c r="E155" s="117"/>
      <c r="F155" s="117"/>
    </row>
    <row r="156" spans="2:6" x14ac:dyDescent="0.2">
      <c r="B156" s="213"/>
      <c r="C156" s="213"/>
      <c r="D156" s="117"/>
      <c r="E156" s="117"/>
      <c r="F156" s="117"/>
    </row>
    <row r="157" spans="2:6" x14ac:dyDescent="0.2">
      <c r="B157" s="213"/>
      <c r="C157" s="213"/>
      <c r="D157" s="117"/>
      <c r="E157" s="117"/>
      <c r="F157" s="117"/>
    </row>
    <row r="158" spans="2:6" x14ac:dyDescent="0.2">
      <c r="B158" s="213"/>
      <c r="C158" s="213"/>
      <c r="D158" s="117"/>
      <c r="E158" s="117"/>
      <c r="F158" s="117"/>
    </row>
    <row r="159" spans="2:6" x14ac:dyDescent="0.2">
      <c r="B159" s="213"/>
      <c r="C159" s="213"/>
      <c r="D159" s="117"/>
      <c r="E159" s="117"/>
      <c r="F159" s="117"/>
    </row>
    <row r="160" spans="2:6" x14ac:dyDescent="0.2">
      <c r="B160" s="213"/>
      <c r="C160" s="213"/>
      <c r="D160" s="117"/>
      <c r="E160" s="117"/>
      <c r="F160" s="117"/>
    </row>
    <row r="161" spans="2:6" x14ac:dyDescent="0.2">
      <c r="B161" s="213"/>
      <c r="C161" s="213"/>
      <c r="D161" s="117"/>
      <c r="E161" s="117"/>
      <c r="F161" s="117"/>
    </row>
    <row r="162" spans="2:6" x14ac:dyDescent="0.2">
      <c r="B162" s="213"/>
      <c r="C162" s="213"/>
      <c r="D162" s="117"/>
      <c r="E162" s="117"/>
      <c r="F162" s="117"/>
    </row>
    <row r="163" spans="2:6" x14ac:dyDescent="0.2">
      <c r="B163" s="213"/>
      <c r="C163" s="213"/>
      <c r="D163" s="117"/>
      <c r="E163" s="117"/>
      <c r="F163" s="117"/>
    </row>
    <row r="164" spans="2:6" x14ac:dyDescent="0.2">
      <c r="B164" s="213"/>
      <c r="C164" s="213"/>
      <c r="D164" s="117"/>
      <c r="E164" s="117"/>
      <c r="F164" s="117"/>
    </row>
    <row r="165" spans="2:6" x14ac:dyDescent="0.2">
      <c r="B165" s="213"/>
      <c r="C165" s="213"/>
      <c r="D165" s="117"/>
      <c r="E165" s="117"/>
      <c r="F165" s="117"/>
    </row>
    <row r="166" spans="2:6" x14ac:dyDescent="0.2">
      <c r="B166" s="213"/>
      <c r="C166" s="213"/>
      <c r="D166" s="117"/>
      <c r="E166" s="117"/>
      <c r="F166" s="117"/>
    </row>
    <row r="167" spans="2:6" x14ac:dyDescent="0.2">
      <c r="B167" s="213"/>
      <c r="C167" s="213"/>
      <c r="D167" s="117"/>
      <c r="E167" s="117"/>
      <c r="F167" s="117"/>
    </row>
    <row r="168" spans="2:6" x14ac:dyDescent="0.2">
      <c r="B168" s="213"/>
      <c r="C168" s="213"/>
      <c r="D168" s="117"/>
      <c r="E168" s="117"/>
      <c r="F168" s="117"/>
    </row>
    <row r="169" spans="2:6" x14ac:dyDescent="0.2">
      <c r="B169" s="213"/>
      <c r="C169" s="213"/>
      <c r="D169" s="117"/>
      <c r="E169" s="117"/>
      <c r="F169" s="117"/>
    </row>
    <row r="170" spans="2:6" x14ac:dyDescent="0.2">
      <c r="B170" s="213"/>
      <c r="C170" s="213"/>
      <c r="D170" s="117"/>
      <c r="E170" s="117"/>
      <c r="F170" s="117"/>
    </row>
    <row r="171" spans="2:6" x14ac:dyDescent="0.2">
      <c r="B171" s="213"/>
      <c r="C171" s="213"/>
      <c r="D171" s="117"/>
      <c r="E171" s="117"/>
      <c r="F171" s="117"/>
    </row>
    <row r="172" spans="2:6" x14ac:dyDescent="0.2">
      <c r="B172" s="213"/>
      <c r="C172" s="213"/>
      <c r="D172" s="117"/>
      <c r="E172" s="117"/>
      <c r="F172" s="117"/>
    </row>
    <row r="173" spans="2:6" x14ac:dyDescent="0.2">
      <c r="B173" s="213"/>
      <c r="C173" s="213"/>
      <c r="D173" s="117"/>
      <c r="E173" s="117"/>
      <c r="F173" s="117"/>
    </row>
    <row r="174" spans="2:6" x14ac:dyDescent="0.2">
      <c r="B174" s="213"/>
      <c r="C174" s="213"/>
      <c r="D174" s="117"/>
      <c r="E174" s="117"/>
      <c r="F174" s="117"/>
    </row>
    <row r="175" spans="2:6" x14ac:dyDescent="0.2">
      <c r="B175" s="213"/>
      <c r="C175" s="213"/>
      <c r="D175" s="117"/>
      <c r="E175" s="117"/>
      <c r="F175" s="117"/>
    </row>
    <row r="176" spans="2:6" x14ac:dyDescent="0.2">
      <c r="B176" s="213"/>
      <c r="C176" s="213"/>
      <c r="D176" s="117"/>
      <c r="E176" s="117"/>
      <c r="F176" s="117"/>
    </row>
    <row r="177" spans="2:6" x14ac:dyDescent="0.2">
      <c r="B177" s="213"/>
      <c r="C177" s="213"/>
      <c r="D177" s="117"/>
      <c r="E177" s="117"/>
      <c r="F177" s="117"/>
    </row>
    <row r="178" spans="2:6" x14ac:dyDescent="0.2">
      <c r="B178" s="213"/>
      <c r="C178" s="213"/>
      <c r="D178" s="117"/>
      <c r="E178" s="117"/>
      <c r="F178" s="117"/>
    </row>
    <row r="179" spans="2:6" x14ac:dyDescent="0.2">
      <c r="B179" s="213"/>
      <c r="C179" s="213"/>
      <c r="D179" s="117"/>
      <c r="E179" s="117"/>
      <c r="F179" s="117"/>
    </row>
    <row r="180" spans="2:6" x14ac:dyDescent="0.2">
      <c r="B180" s="213"/>
      <c r="C180" s="213"/>
      <c r="D180" s="117"/>
      <c r="E180" s="117"/>
      <c r="F180" s="117"/>
    </row>
  </sheetData>
  <mergeCells count="1">
    <mergeCell ref="A2:C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indexed="12"/>
    <outlinePr applyStyles="1" summaryBelow="0"/>
    <pageSetUpPr fitToPage="1"/>
  </sheetPr>
  <dimension ref="A2:S183"/>
  <sheetViews>
    <sheetView tabSelected="1" topLeftCell="A28" workbookViewId="0">
      <selection activeCell="A48" sqref="A48:A105"/>
    </sheetView>
  </sheetViews>
  <sheetFormatPr defaultRowHeight="12.75" outlineLevelRow="3" x14ac:dyDescent="0.2"/>
  <cols>
    <col min="1" max="1" width="81.42578125" style="92" customWidth="1"/>
    <col min="2" max="2" width="14.28515625" style="208" customWidth="1"/>
    <col min="3" max="3" width="15.42578125" style="208" customWidth="1"/>
    <col min="4" max="4" width="10.28515625" style="8" customWidth="1"/>
    <col min="5" max="16384" width="9.140625" style="92"/>
  </cols>
  <sheetData>
    <row r="2" spans="1:19" ht="18.75" x14ac:dyDescent="0.3">
      <c r="A2" s="4" t="s">
        <v>281</v>
      </c>
      <c r="B2" s="3"/>
      <c r="C2" s="3"/>
      <c r="D2" s="3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19" ht="18.75" x14ac:dyDescent="0.3">
      <c r="A3" s="2" t="s">
        <v>298</v>
      </c>
      <c r="B3" s="2"/>
      <c r="C3" s="2"/>
      <c r="D3" s="2"/>
    </row>
    <row r="4" spans="1:19" x14ac:dyDescent="0.2">
      <c r="B4" s="172"/>
      <c r="C4" s="172"/>
      <c r="D4" s="249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</row>
    <row r="5" spans="1:19" s="61" customFormat="1" x14ac:dyDescent="0.2">
      <c r="B5" s="150"/>
      <c r="C5" s="150"/>
      <c r="D5" s="61" t="s">
        <v>283</v>
      </c>
    </row>
    <row r="6" spans="1:19" s="16" customFormat="1" x14ac:dyDescent="0.2">
      <c r="A6" s="170"/>
      <c r="B6" s="135" t="s">
        <v>52</v>
      </c>
      <c r="C6" s="135" t="s">
        <v>67</v>
      </c>
      <c r="D6" s="148" t="s">
        <v>173</v>
      </c>
    </row>
    <row r="7" spans="1:19" s="104" customFormat="1" ht="15.75" x14ac:dyDescent="0.2">
      <c r="A7" s="268" t="s">
        <v>299</v>
      </c>
      <c r="B7" s="74">
        <f t="shared" ref="B7:C7" si="0">B$59+B$8</f>
        <v>78.251692946719999</v>
      </c>
      <c r="C7" s="74">
        <f t="shared" si="0"/>
        <v>2171.9168198795201</v>
      </c>
      <c r="D7" s="176">
        <v>0.99999700000000002</v>
      </c>
    </row>
    <row r="8" spans="1:19" s="153" customFormat="1" ht="15" x14ac:dyDescent="0.2">
      <c r="A8" s="261" t="s">
        <v>203</v>
      </c>
      <c r="B8" s="251">
        <f t="shared" ref="B8:D8" si="1">B$9+B$47</f>
        <v>27.916944546090001</v>
      </c>
      <c r="C8" s="251">
        <f t="shared" si="1"/>
        <v>774.84945227643982</v>
      </c>
      <c r="D8" s="86">
        <f t="shared" si="1"/>
        <v>0.35675399999999996</v>
      </c>
    </row>
    <row r="9" spans="1:19" s="169" customFormat="1" ht="15" outlineLevel="1" x14ac:dyDescent="0.2">
      <c r="A9" s="269" t="s">
        <v>202</v>
      </c>
      <c r="B9" s="25">
        <f t="shared" ref="B9:D9" si="2">B$10+B$45</f>
        <v>27.549708098469999</v>
      </c>
      <c r="C9" s="25">
        <f t="shared" si="2"/>
        <v>764.65661187314981</v>
      </c>
      <c r="D9" s="102">
        <f t="shared" si="2"/>
        <v>0.35206199999999999</v>
      </c>
    </row>
    <row r="10" spans="1:19" s="171" customFormat="1" ht="14.25" outlineLevel="2" x14ac:dyDescent="0.25">
      <c r="A10" s="28" t="s">
        <v>204</v>
      </c>
      <c r="B10" s="158">
        <f t="shared" ref="B10:C10" si="3">SUM(B$11:B$44)</f>
        <v>27.46870466284</v>
      </c>
      <c r="C10" s="158">
        <f t="shared" si="3"/>
        <v>762.40831899048976</v>
      </c>
      <c r="D10" s="73">
        <v>0.35102699999999998</v>
      </c>
    </row>
    <row r="11" spans="1:19" outlineLevel="3" x14ac:dyDescent="0.2">
      <c r="A11" s="270" t="s">
        <v>206</v>
      </c>
      <c r="B11" s="65">
        <v>2.25722406616</v>
      </c>
      <c r="C11" s="65">
        <v>62.650438999999999</v>
      </c>
      <c r="D11" s="216">
        <v>2.8846E-2</v>
      </c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</row>
    <row r="12" spans="1:19" outlineLevel="3" x14ac:dyDescent="0.2">
      <c r="A12" s="270" t="s">
        <v>207</v>
      </c>
      <c r="B12" s="195">
        <v>0.68573734417999999</v>
      </c>
      <c r="C12" s="195">
        <v>19.033000000000001</v>
      </c>
      <c r="D12" s="255">
        <v>8.763E-3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</row>
    <row r="13" spans="1:19" outlineLevel="3" x14ac:dyDescent="0.2">
      <c r="A13" s="270" t="s">
        <v>208</v>
      </c>
      <c r="B13" s="195">
        <v>0.64801398164000001</v>
      </c>
      <c r="C13" s="195">
        <v>17.98596826839</v>
      </c>
      <c r="D13" s="255">
        <v>8.2810000000000002E-3</v>
      </c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</row>
    <row r="14" spans="1:19" outlineLevel="3" x14ac:dyDescent="0.2">
      <c r="A14" s="270" t="s">
        <v>209</v>
      </c>
      <c r="B14" s="195">
        <v>1.3150534893500001</v>
      </c>
      <c r="C14" s="195">
        <v>36.5</v>
      </c>
      <c r="D14" s="255">
        <v>1.6805E-2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</row>
    <row r="15" spans="1:19" outlineLevel="3" x14ac:dyDescent="0.2">
      <c r="A15" s="270" t="s">
        <v>210</v>
      </c>
      <c r="B15" s="195">
        <v>1.0340283961600001</v>
      </c>
      <c r="C15" s="195">
        <v>28.700001</v>
      </c>
      <c r="D15" s="255">
        <v>1.3214E-2</v>
      </c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</row>
    <row r="16" spans="1:19" outlineLevel="3" x14ac:dyDescent="0.2">
      <c r="A16" s="270" t="s">
        <v>211</v>
      </c>
      <c r="B16" s="195">
        <v>1.68975366168</v>
      </c>
      <c r="C16" s="195">
        <v>46.9</v>
      </c>
      <c r="D16" s="255">
        <v>2.1593999999999999E-2</v>
      </c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</row>
    <row r="17" spans="1:17" outlineLevel="3" x14ac:dyDescent="0.2">
      <c r="A17" s="270" t="s">
        <v>212</v>
      </c>
      <c r="B17" s="195">
        <v>3.3664885459899998</v>
      </c>
      <c r="C17" s="195">
        <v>93.438657000000006</v>
      </c>
      <c r="D17" s="255">
        <v>4.3020999999999997E-2</v>
      </c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</row>
    <row r="18" spans="1:17" outlineLevel="3" x14ac:dyDescent="0.2">
      <c r="A18" s="270" t="s">
        <v>213</v>
      </c>
      <c r="B18" s="195">
        <v>0.43586795781999998</v>
      </c>
      <c r="C18" s="195">
        <v>12.097744</v>
      </c>
      <c r="D18" s="255">
        <v>5.5700000000000003E-3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</row>
    <row r="19" spans="1:17" outlineLevel="3" x14ac:dyDescent="0.2">
      <c r="A19" s="270" t="s">
        <v>214</v>
      </c>
      <c r="B19" s="195">
        <v>0.43586795781999998</v>
      </c>
      <c r="C19" s="195">
        <v>12.097744</v>
      </c>
      <c r="D19" s="255">
        <v>5.5700000000000003E-3</v>
      </c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</row>
    <row r="20" spans="1:17" outlineLevel="3" x14ac:dyDescent="0.2">
      <c r="A20" s="270" t="s">
        <v>215</v>
      </c>
      <c r="B20" s="195">
        <v>1.35889222559</v>
      </c>
      <c r="C20" s="195">
        <v>37.716767139650003</v>
      </c>
      <c r="D20" s="255">
        <v>1.7365999999999999E-2</v>
      </c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</row>
    <row r="21" spans="1:17" outlineLevel="3" x14ac:dyDescent="0.2">
      <c r="A21" s="270" t="s">
        <v>216</v>
      </c>
      <c r="B21" s="195">
        <v>0.43586795781999998</v>
      </c>
      <c r="C21" s="195">
        <v>12.097744</v>
      </c>
      <c r="D21" s="255">
        <v>5.5700000000000003E-3</v>
      </c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</row>
    <row r="22" spans="1:17" outlineLevel="3" x14ac:dyDescent="0.2">
      <c r="A22" s="270" t="s">
        <v>217</v>
      </c>
      <c r="B22" s="195">
        <v>0.43586795781999998</v>
      </c>
      <c r="C22" s="195">
        <v>12.097744</v>
      </c>
      <c r="D22" s="255">
        <v>5.5700000000000003E-3</v>
      </c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</row>
    <row r="23" spans="1:17" outlineLevel="3" x14ac:dyDescent="0.2">
      <c r="A23" s="270" t="s">
        <v>218</v>
      </c>
      <c r="B23" s="195">
        <v>0.79476530299000003</v>
      </c>
      <c r="C23" s="195">
        <v>22.059128236700001</v>
      </c>
      <c r="D23" s="255">
        <v>1.0156999999999999E-2</v>
      </c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</row>
    <row r="24" spans="1:17" outlineLevel="3" x14ac:dyDescent="0.2">
      <c r="A24" s="270" t="s">
        <v>219</v>
      </c>
      <c r="B24" s="195">
        <v>0.43586795781999998</v>
      </c>
      <c r="C24" s="195">
        <v>12.097744</v>
      </c>
      <c r="D24" s="255">
        <v>5.5700000000000003E-3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</row>
    <row r="25" spans="1:17" outlineLevel="3" x14ac:dyDescent="0.2">
      <c r="A25" s="270" t="s">
        <v>220</v>
      </c>
      <c r="B25" s="195">
        <v>0.43586795781999998</v>
      </c>
      <c r="C25" s="195">
        <v>12.097744</v>
      </c>
      <c r="D25" s="255">
        <v>5.5700000000000003E-3</v>
      </c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</row>
    <row r="26" spans="1:17" outlineLevel="3" x14ac:dyDescent="0.2">
      <c r="A26" s="270" t="s">
        <v>221</v>
      </c>
      <c r="B26" s="195">
        <v>0.43586795781999998</v>
      </c>
      <c r="C26" s="195">
        <v>12.097744</v>
      </c>
      <c r="D26" s="255">
        <v>5.5700000000000003E-3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</row>
    <row r="27" spans="1:17" outlineLevel="3" x14ac:dyDescent="0.2">
      <c r="A27" s="270" t="s">
        <v>222</v>
      </c>
      <c r="B27" s="195">
        <v>0.43586795781999998</v>
      </c>
      <c r="C27" s="195">
        <v>12.097744</v>
      </c>
      <c r="D27" s="255">
        <v>5.5700000000000003E-3</v>
      </c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</row>
    <row r="28" spans="1:17" outlineLevel="3" x14ac:dyDescent="0.2">
      <c r="A28" s="270" t="s">
        <v>223</v>
      </c>
      <c r="B28" s="195">
        <v>0.43586795781999998</v>
      </c>
      <c r="C28" s="195">
        <v>12.097744</v>
      </c>
      <c r="D28" s="255">
        <v>5.5700000000000003E-3</v>
      </c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</row>
    <row r="29" spans="1:17" outlineLevel="3" x14ac:dyDescent="0.2">
      <c r="A29" s="270" t="s">
        <v>224</v>
      </c>
      <c r="B29" s="195">
        <v>0.43586795781999998</v>
      </c>
      <c r="C29" s="195">
        <v>12.097744</v>
      </c>
      <c r="D29" s="255">
        <v>5.5700000000000003E-3</v>
      </c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</row>
    <row r="30" spans="1:17" outlineLevel="3" x14ac:dyDescent="0.2">
      <c r="A30" s="270" t="s">
        <v>225</v>
      </c>
      <c r="B30" s="195">
        <v>0.43586795781999998</v>
      </c>
      <c r="C30" s="195">
        <v>12.097744</v>
      </c>
      <c r="D30" s="255">
        <v>5.5700000000000003E-3</v>
      </c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</row>
    <row r="31" spans="1:17" outlineLevel="3" x14ac:dyDescent="0.2">
      <c r="A31" s="270" t="s">
        <v>226</v>
      </c>
      <c r="B31" s="195">
        <v>0.43586795781999998</v>
      </c>
      <c r="C31" s="195">
        <v>12.097744</v>
      </c>
      <c r="D31" s="255">
        <v>5.5700000000000003E-3</v>
      </c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</row>
    <row r="32" spans="1:17" outlineLevel="3" x14ac:dyDescent="0.2">
      <c r="A32" s="270" t="s">
        <v>227</v>
      </c>
      <c r="B32" s="195">
        <v>0.43586795781999998</v>
      </c>
      <c r="C32" s="195">
        <v>12.097744</v>
      </c>
      <c r="D32" s="255">
        <v>5.5700000000000003E-3</v>
      </c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</row>
    <row r="33" spans="1:17" outlineLevel="3" x14ac:dyDescent="0.2">
      <c r="A33" s="270" t="s">
        <v>228</v>
      </c>
      <c r="B33" s="195">
        <v>0.43586795781999998</v>
      </c>
      <c r="C33" s="195">
        <v>12.097744</v>
      </c>
      <c r="D33" s="255">
        <v>5.5700000000000003E-3</v>
      </c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</row>
    <row r="34" spans="1:17" outlineLevel="3" x14ac:dyDescent="0.2">
      <c r="A34" s="270" t="s">
        <v>229</v>
      </c>
      <c r="B34" s="195">
        <v>1.0913348501</v>
      </c>
      <c r="C34" s="195">
        <v>30.290571715159999</v>
      </c>
      <c r="D34" s="255">
        <v>1.3946E-2</v>
      </c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</row>
    <row r="35" spans="1:17" outlineLevel="3" x14ac:dyDescent="0.2">
      <c r="A35" s="270" t="s">
        <v>230</v>
      </c>
      <c r="B35" s="195">
        <v>2.2826117155599999</v>
      </c>
      <c r="C35" s="195">
        <v>63.355086535550001</v>
      </c>
      <c r="D35" s="255">
        <v>2.9170000000000001E-2</v>
      </c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</row>
    <row r="36" spans="1:17" outlineLevel="3" x14ac:dyDescent="0.2">
      <c r="A36" s="270" t="s">
        <v>231</v>
      </c>
      <c r="B36" s="195">
        <v>0.43586821001999998</v>
      </c>
      <c r="C36" s="195">
        <v>12.097751000000001</v>
      </c>
      <c r="D36" s="255">
        <v>5.5700000000000003E-3</v>
      </c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</row>
    <row r="37" spans="1:17" outlineLevel="3" x14ac:dyDescent="0.2">
      <c r="A37" s="270" t="s">
        <v>232</v>
      </c>
      <c r="B37" s="195">
        <v>1.08086588E-3</v>
      </c>
      <c r="C37" s="195">
        <v>0.03</v>
      </c>
      <c r="D37" s="255">
        <v>1.4E-5</v>
      </c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</row>
    <row r="38" spans="1:17" outlineLevel="3" x14ac:dyDescent="0.2">
      <c r="A38" s="270" t="s">
        <v>233</v>
      </c>
      <c r="B38" s="195">
        <v>1.0943104264700001</v>
      </c>
      <c r="C38" s="195">
        <v>30.3731604</v>
      </c>
      <c r="D38" s="255">
        <v>1.3984E-2</v>
      </c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</row>
    <row r="39" spans="1:17" outlineLevel="3" x14ac:dyDescent="0.2">
      <c r="A39" s="270" t="s">
        <v>234</v>
      </c>
      <c r="B39" s="195">
        <v>0.25464024426999998</v>
      </c>
      <c r="C39" s="195">
        <v>7.0676736657800001</v>
      </c>
      <c r="D39" s="255">
        <v>3.2539999999999999E-3</v>
      </c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</row>
    <row r="40" spans="1:17" outlineLevel="3" x14ac:dyDescent="0.2">
      <c r="A40" s="270" t="s">
        <v>235</v>
      </c>
      <c r="B40" s="195">
        <v>0.20897100666999999</v>
      </c>
      <c r="C40" s="195">
        <v>5.8000999999999996</v>
      </c>
      <c r="D40" s="255">
        <v>2.6700000000000001E-3</v>
      </c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</row>
    <row r="41" spans="1:17" outlineLevel="3" x14ac:dyDescent="0.2">
      <c r="A41" s="270" t="s">
        <v>236</v>
      </c>
      <c r="B41" s="195">
        <v>0.64395571687999997</v>
      </c>
      <c r="C41" s="195">
        <v>17.873328999999998</v>
      </c>
      <c r="D41" s="255">
        <v>8.2290000000000002E-3</v>
      </c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</row>
    <row r="42" spans="1:17" outlineLevel="3" x14ac:dyDescent="0.2">
      <c r="A42" s="270" t="s">
        <v>237</v>
      </c>
      <c r="B42" s="195">
        <v>0.63050509759999995</v>
      </c>
      <c r="C42" s="195">
        <v>17.5</v>
      </c>
      <c r="D42" s="255">
        <v>8.0569999999999999E-3</v>
      </c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</row>
    <row r="43" spans="1:17" outlineLevel="3" x14ac:dyDescent="0.2">
      <c r="A43" s="270" t="s">
        <v>238</v>
      </c>
      <c r="B43" s="195">
        <v>0.87435816939</v>
      </c>
      <c r="C43" s="195">
        <v>24.268270029260002</v>
      </c>
      <c r="D43" s="255">
        <v>1.1174E-2</v>
      </c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</row>
    <row r="44" spans="1:17" outlineLevel="3" x14ac:dyDescent="0.2">
      <c r="A44" s="270" t="s">
        <v>239</v>
      </c>
      <c r="B44" s="195">
        <v>0.69895993678000001</v>
      </c>
      <c r="C44" s="195">
        <v>19.399999999999999</v>
      </c>
      <c r="D44" s="255">
        <v>8.9320000000000007E-3</v>
      </c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</row>
    <row r="45" spans="1:17" ht="14.25" outlineLevel="2" x14ac:dyDescent="0.25">
      <c r="A45" s="28" t="s">
        <v>270</v>
      </c>
      <c r="B45" s="66">
        <f t="shared" ref="B45:C45" si="4">SUM(B$46:B$46)</f>
        <v>8.1003435629999995E-2</v>
      </c>
      <c r="C45" s="66">
        <f t="shared" si="4"/>
        <v>2.2482928826599999</v>
      </c>
      <c r="D45" s="115">
        <v>1.0349999999999999E-3</v>
      </c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</row>
    <row r="46" spans="1:17" outlineLevel="3" x14ac:dyDescent="0.2">
      <c r="A46" s="270" t="s">
        <v>284</v>
      </c>
      <c r="B46" s="195">
        <v>8.1003435629999995E-2</v>
      </c>
      <c r="C46" s="195">
        <v>2.2482928826599999</v>
      </c>
      <c r="D46" s="255">
        <v>1.0349999999999999E-3</v>
      </c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</row>
    <row r="47" spans="1:17" ht="15" outlineLevel="1" x14ac:dyDescent="0.25">
      <c r="A47" s="76" t="s">
        <v>263</v>
      </c>
      <c r="B47" s="87">
        <f t="shared" ref="B47:D47" si="5">B$48+B$53+B$57</f>
        <v>0.36723644762000002</v>
      </c>
      <c r="C47" s="87">
        <f t="shared" si="5"/>
        <v>10.192840403289999</v>
      </c>
      <c r="D47" s="145">
        <f t="shared" si="5"/>
        <v>4.692E-3</v>
      </c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</row>
    <row r="48" spans="1:17" ht="14.25" outlineLevel="2" x14ac:dyDescent="0.25">
      <c r="A48" s="28" t="s">
        <v>300</v>
      </c>
      <c r="B48" s="66">
        <f t="shared" ref="B48:C48" si="6">SUM(B$49:B$52)</f>
        <v>0.21617359424999999</v>
      </c>
      <c r="C48" s="66">
        <f t="shared" si="6"/>
        <v>6.0000115999999997</v>
      </c>
      <c r="D48" s="115">
        <v>2.7620000000000001E-3</v>
      </c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</row>
    <row r="49" spans="1:17" outlineLevel="3" x14ac:dyDescent="0.2">
      <c r="A49" s="270" t="s">
        <v>265</v>
      </c>
      <c r="B49" s="195">
        <v>4.1792999999999998E-7</v>
      </c>
      <c r="C49" s="195">
        <v>1.1600000000000001E-5</v>
      </c>
      <c r="D49" s="255">
        <v>0</v>
      </c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</row>
    <row r="50" spans="1:17" outlineLevel="3" x14ac:dyDescent="0.2">
      <c r="A50" s="270" t="s">
        <v>266</v>
      </c>
      <c r="B50" s="195">
        <v>3.6028862719999999E-2</v>
      </c>
      <c r="C50" s="195">
        <v>1</v>
      </c>
      <c r="D50" s="255">
        <v>4.6000000000000001E-4</v>
      </c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</row>
    <row r="51" spans="1:17" outlineLevel="3" x14ac:dyDescent="0.2">
      <c r="A51" s="270" t="s">
        <v>268</v>
      </c>
      <c r="B51" s="195">
        <v>0.10808658816</v>
      </c>
      <c r="C51" s="195">
        <v>3</v>
      </c>
      <c r="D51" s="255">
        <v>1.3810000000000001E-3</v>
      </c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</row>
    <row r="52" spans="1:17" outlineLevel="3" x14ac:dyDescent="0.2">
      <c r="A52" s="270" t="s">
        <v>269</v>
      </c>
      <c r="B52" s="195">
        <v>7.2057725439999998E-2</v>
      </c>
      <c r="C52" s="195">
        <v>2</v>
      </c>
      <c r="D52" s="255">
        <v>9.2100000000000005E-4</v>
      </c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</row>
    <row r="53" spans="1:17" ht="14.25" outlineLevel="2" x14ac:dyDescent="0.25">
      <c r="A53" s="28" t="s">
        <v>270</v>
      </c>
      <c r="B53" s="66">
        <f t="shared" ref="B53:C53" si="7">SUM(B$54:B$56)</f>
        <v>0.15102845842000001</v>
      </c>
      <c r="C53" s="66">
        <f t="shared" si="7"/>
        <v>4.1918741532899997</v>
      </c>
      <c r="D53" s="115">
        <v>1.9300000000000001E-3</v>
      </c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</row>
    <row r="54" spans="1:17" outlineLevel="3" x14ac:dyDescent="0.2">
      <c r="A54" s="99" t="s">
        <v>271</v>
      </c>
      <c r="B54" s="195">
        <v>3.1931413390000003E-2</v>
      </c>
      <c r="C54" s="195">
        <v>0.88627314268000001</v>
      </c>
      <c r="D54" s="255">
        <v>4.08E-4</v>
      </c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</row>
    <row r="55" spans="1:17" outlineLevel="3" x14ac:dyDescent="0.2">
      <c r="A55" s="99" t="s">
        <v>272</v>
      </c>
      <c r="B55" s="195">
        <v>0.11656507721999999</v>
      </c>
      <c r="C55" s="195">
        <v>3.2353249148700001</v>
      </c>
      <c r="D55" s="255">
        <v>1.49E-3</v>
      </c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</row>
    <row r="56" spans="1:17" outlineLevel="3" x14ac:dyDescent="0.2">
      <c r="A56" s="99" t="s">
        <v>273</v>
      </c>
      <c r="B56" s="195">
        <v>2.5319678099999998E-3</v>
      </c>
      <c r="C56" s="195">
        <v>7.0276095740000002E-2</v>
      </c>
      <c r="D56" s="255">
        <v>3.1999999999999999E-5</v>
      </c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</row>
    <row r="57" spans="1:17" ht="14.25" outlineLevel="2" x14ac:dyDescent="0.25">
      <c r="A57" s="28" t="s">
        <v>274</v>
      </c>
      <c r="B57" s="66">
        <f t="shared" ref="B57:C57" si="8">SUM(B$58:B$58)</f>
        <v>3.4394950000000002E-5</v>
      </c>
      <c r="C57" s="66">
        <f t="shared" si="8"/>
        <v>9.5465000000000003E-4</v>
      </c>
      <c r="D57" s="115">
        <v>0</v>
      </c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</row>
    <row r="58" spans="1:17" outlineLevel="3" x14ac:dyDescent="0.2">
      <c r="A58" s="99" t="s">
        <v>275</v>
      </c>
      <c r="B58" s="195">
        <v>3.4394950000000002E-5</v>
      </c>
      <c r="C58" s="195">
        <v>9.5465000000000003E-4</v>
      </c>
      <c r="D58" s="255">
        <v>0</v>
      </c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</row>
    <row r="59" spans="1:17" ht="15" x14ac:dyDescent="0.25">
      <c r="A59" s="96" t="s">
        <v>240</v>
      </c>
      <c r="B59" s="72">
        <f t="shared" ref="B59:D59" si="9">B$60+B$86</f>
        <v>50.334748400629998</v>
      </c>
      <c r="C59" s="72">
        <f t="shared" si="9"/>
        <v>1397.0673676030801</v>
      </c>
      <c r="D59" s="134">
        <f t="shared" si="9"/>
        <v>0.64324300000000001</v>
      </c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</row>
    <row r="60" spans="1:17" ht="15" outlineLevel="1" x14ac:dyDescent="0.25">
      <c r="A60" s="76" t="s">
        <v>202</v>
      </c>
      <c r="B60" s="87">
        <f t="shared" ref="B60:D60" si="10">B$61+B$68+B$74+B$77+B$84</f>
        <v>39.70012040844</v>
      </c>
      <c r="C60" s="87">
        <f t="shared" si="10"/>
        <v>1101.89768450013</v>
      </c>
      <c r="D60" s="145">
        <f t="shared" si="10"/>
        <v>0.50734000000000001</v>
      </c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</row>
    <row r="61" spans="1:17" ht="14.25" outlineLevel="2" x14ac:dyDescent="0.25">
      <c r="A61" s="28" t="s">
        <v>241</v>
      </c>
      <c r="B61" s="66">
        <f t="shared" ref="B61:C61" si="11">SUM(B$62:B$67)</f>
        <v>13.369349369230001</v>
      </c>
      <c r="C61" s="66">
        <f t="shared" si="11"/>
        <v>371.07331065199998</v>
      </c>
      <c r="D61" s="115">
        <v>0.170851</v>
      </c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</row>
    <row r="62" spans="1:17" outlineLevel="3" x14ac:dyDescent="0.2">
      <c r="A62" s="99" t="s">
        <v>242</v>
      </c>
      <c r="B62" s="195">
        <v>3.78299905693</v>
      </c>
      <c r="C62" s="195">
        <v>104.9991249</v>
      </c>
      <c r="D62" s="255">
        <v>4.8343999999999998E-2</v>
      </c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</row>
    <row r="63" spans="1:17" outlineLevel="3" x14ac:dyDescent="0.2">
      <c r="A63" s="99" t="s">
        <v>243</v>
      </c>
      <c r="B63" s="195">
        <v>0.57654875119000004</v>
      </c>
      <c r="C63" s="195">
        <v>16.00241327701</v>
      </c>
      <c r="D63" s="255">
        <v>7.3680000000000004E-3</v>
      </c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</row>
    <row r="64" spans="1:17" outlineLevel="3" x14ac:dyDescent="0.2">
      <c r="A64" s="99" t="s">
        <v>244</v>
      </c>
      <c r="B64" s="195">
        <v>0.67928638727000001</v>
      </c>
      <c r="C64" s="195">
        <v>18.853950304480001</v>
      </c>
      <c r="D64" s="255">
        <v>8.6809999999999995E-3</v>
      </c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</row>
    <row r="65" spans="1:17" outlineLevel="3" x14ac:dyDescent="0.2">
      <c r="A65" s="99" t="s">
        <v>245</v>
      </c>
      <c r="B65" s="195">
        <v>4.8400781628400003</v>
      </c>
      <c r="C65" s="195">
        <v>134.33891045065999</v>
      </c>
      <c r="D65" s="255">
        <v>6.1852999999999998E-2</v>
      </c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</row>
    <row r="66" spans="1:17" outlineLevel="3" x14ac:dyDescent="0.2">
      <c r="A66" s="99" t="s">
        <v>246</v>
      </c>
      <c r="B66" s="195">
        <v>3.47532673114</v>
      </c>
      <c r="C66" s="195">
        <v>96.45951796944</v>
      </c>
      <c r="D66" s="255">
        <v>4.4412E-2</v>
      </c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</row>
    <row r="67" spans="1:17" outlineLevel="3" x14ac:dyDescent="0.2">
      <c r="A67" s="99" t="s">
        <v>247</v>
      </c>
      <c r="B67" s="195">
        <v>1.5110279860000001E-2</v>
      </c>
      <c r="C67" s="195">
        <v>0.41939375040999999</v>
      </c>
      <c r="D67" s="255">
        <v>1.93E-4</v>
      </c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</row>
    <row r="68" spans="1:17" ht="14.25" outlineLevel="2" x14ac:dyDescent="0.25">
      <c r="A68" s="28" t="s">
        <v>248</v>
      </c>
      <c r="B68" s="66">
        <f t="shared" ref="B68:C68" si="12">SUM(B$69:B$73)</f>
        <v>1.7441514921700001</v>
      </c>
      <c r="C68" s="66">
        <f t="shared" si="12"/>
        <v>48.409840344629998</v>
      </c>
      <c r="D68" s="115">
        <v>2.2289E-2</v>
      </c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</row>
    <row r="69" spans="1:17" outlineLevel="3" x14ac:dyDescent="0.2">
      <c r="A69" s="99" t="s">
        <v>249</v>
      </c>
      <c r="B69" s="195">
        <v>0.30253457643999998</v>
      </c>
      <c r="C69" s="195">
        <v>8.3970059999999993</v>
      </c>
      <c r="D69" s="255">
        <v>3.8660000000000001E-3</v>
      </c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</row>
    <row r="70" spans="1:17" outlineLevel="3" x14ac:dyDescent="0.2">
      <c r="A70" s="99" t="s">
        <v>250</v>
      </c>
      <c r="B70" s="195">
        <v>0.25897672530999999</v>
      </c>
      <c r="C70" s="195">
        <v>7.1880349737499998</v>
      </c>
      <c r="D70" s="255">
        <v>3.31E-3</v>
      </c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</row>
    <row r="71" spans="1:17" outlineLevel="3" x14ac:dyDescent="0.2">
      <c r="A71" s="99" t="s">
        <v>251</v>
      </c>
      <c r="B71" s="195">
        <v>0.60585586000000002</v>
      </c>
      <c r="C71" s="195">
        <v>16.81584746863</v>
      </c>
      <c r="D71" s="255">
        <v>7.7419999999999998E-3</v>
      </c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</row>
    <row r="72" spans="1:17" outlineLevel="3" x14ac:dyDescent="0.2">
      <c r="A72" s="99" t="s">
        <v>252</v>
      </c>
      <c r="B72" s="195">
        <v>4.7472759500000001E-3</v>
      </c>
      <c r="C72" s="195">
        <v>0.13176313631</v>
      </c>
      <c r="D72" s="255">
        <v>6.0999999999999999E-5</v>
      </c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</row>
    <row r="73" spans="1:17" outlineLevel="3" x14ac:dyDescent="0.2">
      <c r="A73" s="99" t="s">
        <v>253</v>
      </c>
      <c r="B73" s="195">
        <v>0.57203705446999997</v>
      </c>
      <c r="C73" s="195">
        <v>15.87718876594</v>
      </c>
      <c r="D73" s="255">
        <v>7.3099999999999997E-3</v>
      </c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</row>
    <row r="74" spans="1:17" ht="14.25" outlineLevel="2" x14ac:dyDescent="0.25">
      <c r="A74" s="28" t="s">
        <v>254</v>
      </c>
      <c r="B74" s="66">
        <f t="shared" ref="B74:C74" si="13">SUM(B$75:B$76)</f>
        <v>0.39928994973000004</v>
      </c>
      <c r="C74" s="66">
        <f t="shared" si="13"/>
        <v>11.08250218215</v>
      </c>
      <c r="D74" s="115">
        <v>5.1029999999999999E-3</v>
      </c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</row>
    <row r="75" spans="1:17" outlineLevel="3" x14ac:dyDescent="0.2">
      <c r="A75" s="99" t="s">
        <v>171</v>
      </c>
      <c r="B75" s="195">
        <v>5.8435559999999997E-5</v>
      </c>
      <c r="C75" s="195">
        <v>1.62190975E-3</v>
      </c>
      <c r="D75" s="255">
        <v>9.9999999999999995E-7</v>
      </c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</row>
    <row r="76" spans="1:17" outlineLevel="3" x14ac:dyDescent="0.2">
      <c r="A76" s="99" t="s">
        <v>191</v>
      </c>
      <c r="B76" s="195">
        <v>0.39923151417000002</v>
      </c>
      <c r="C76" s="195">
        <v>11.0808802724</v>
      </c>
      <c r="D76" s="255">
        <v>5.1019999999999998E-3</v>
      </c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</row>
    <row r="77" spans="1:17" ht="14.25" outlineLevel="2" x14ac:dyDescent="0.25">
      <c r="A77" s="28" t="s">
        <v>255</v>
      </c>
      <c r="B77" s="66">
        <f t="shared" ref="B77:C77" si="14">SUM(B$78:B$83)</f>
        <v>22.467272999999999</v>
      </c>
      <c r="C77" s="66">
        <f t="shared" si="14"/>
        <v>623.59095743335001</v>
      </c>
      <c r="D77" s="115">
        <v>0.28711599999999998</v>
      </c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</row>
    <row r="78" spans="1:17" outlineLevel="3" x14ac:dyDescent="0.2">
      <c r="A78" s="99" t="s">
        <v>256</v>
      </c>
      <c r="B78" s="195">
        <v>3</v>
      </c>
      <c r="C78" s="195">
        <v>83.266575000000003</v>
      </c>
      <c r="D78" s="255">
        <v>3.8337999999999997E-2</v>
      </c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</row>
    <row r="79" spans="1:17" outlineLevel="3" x14ac:dyDescent="0.2">
      <c r="A79" s="99" t="s">
        <v>257</v>
      </c>
      <c r="B79" s="195">
        <v>1</v>
      </c>
      <c r="C79" s="195">
        <v>27.755524999999999</v>
      </c>
      <c r="D79" s="255">
        <v>1.2779E-2</v>
      </c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</row>
    <row r="80" spans="1:17" outlineLevel="3" x14ac:dyDescent="0.2">
      <c r="A80" s="99" t="s">
        <v>258</v>
      </c>
      <c r="B80" s="195">
        <v>12.467273</v>
      </c>
      <c r="C80" s="195">
        <v>346.03570743335001</v>
      </c>
      <c r="D80" s="255">
        <v>0.15932299999999999</v>
      </c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</row>
    <row r="81" spans="1:17" outlineLevel="3" x14ac:dyDescent="0.2">
      <c r="A81" s="99" t="s">
        <v>259</v>
      </c>
      <c r="B81" s="195">
        <v>1</v>
      </c>
      <c r="C81" s="195">
        <v>27.755524999999999</v>
      </c>
      <c r="D81" s="255">
        <v>1.2779E-2</v>
      </c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</row>
    <row r="82" spans="1:17" outlineLevel="3" x14ac:dyDescent="0.2">
      <c r="A82" s="99" t="s">
        <v>260</v>
      </c>
      <c r="B82" s="195">
        <v>3</v>
      </c>
      <c r="C82" s="195">
        <v>83.266575000000003</v>
      </c>
      <c r="D82" s="255">
        <v>3.8337999999999997E-2</v>
      </c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</row>
    <row r="83" spans="1:17" outlineLevel="3" x14ac:dyDescent="0.2">
      <c r="A83" s="99" t="s">
        <v>261</v>
      </c>
      <c r="B83" s="195">
        <v>2</v>
      </c>
      <c r="C83" s="195">
        <v>55.511049999999997</v>
      </c>
      <c r="D83" s="255">
        <v>2.5558999999999998E-2</v>
      </c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</row>
    <row r="84" spans="1:17" ht="14.25" outlineLevel="2" x14ac:dyDescent="0.25">
      <c r="A84" s="28" t="s">
        <v>262</v>
      </c>
      <c r="B84" s="66">
        <f t="shared" ref="B84:C84" si="15">SUM(B$85:B$85)</f>
        <v>1.7200565973099999</v>
      </c>
      <c r="C84" s="66">
        <f t="shared" si="15"/>
        <v>47.741073888000003</v>
      </c>
      <c r="D84" s="115">
        <v>2.1981000000000001E-2</v>
      </c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</row>
    <row r="85" spans="1:17" outlineLevel="3" x14ac:dyDescent="0.2">
      <c r="A85" s="99" t="s">
        <v>246</v>
      </c>
      <c r="B85" s="195">
        <v>1.7200565973099999</v>
      </c>
      <c r="C85" s="195">
        <v>47.741073888000003</v>
      </c>
      <c r="D85" s="255">
        <v>2.1981000000000001E-2</v>
      </c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</row>
    <row r="86" spans="1:17" ht="15" outlineLevel="1" x14ac:dyDescent="0.25">
      <c r="A86" s="76" t="s">
        <v>263</v>
      </c>
      <c r="B86" s="87">
        <f t="shared" ref="B86:D86" si="16">B$87+B$93+B$95+B$103+B$104</f>
        <v>10.63462799219</v>
      </c>
      <c r="C86" s="87">
        <f t="shared" si="16"/>
        <v>295.16968310294999</v>
      </c>
      <c r="D86" s="145">
        <f t="shared" si="16"/>
        <v>0.135903</v>
      </c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</row>
    <row r="87" spans="1:17" ht="14.25" outlineLevel="2" x14ac:dyDescent="0.25">
      <c r="A87" s="28" t="s">
        <v>241</v>
      </c>
      <c r="B87" s="66">
        <f t="shared" ref="B87:C87" si="17">SUM(B$88:B$92)</f>
        <v>8.62842410841</v>
      </c>
      <c r="C87" s="66">
        <f t="shared" si="17"/>
        <v>239.48644105167</v>
      </c>
      <c r="D87" s="115">
        <v>0.110265</v>
      </c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</row>
    <row r="88" spans="1:17" outlineLevel="3" x14ac:dyDescent="0.2">
      <c r="A88" s="99" t="s">
        <v>276</v>
      </c>
      <c r="B88" s="195">
        <v>0.11429000172000001</v>
      </c>
      <c r="C88" s="195">
        <v>3.1721789999999999</v>
      </c>
      <c r="D88" s="255">
        <v>1.4610000000000001E-3</v>
      </c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</row>
    <row r="89" spans="1:17" outlineLevel="3" x14ac:dyDescent="0.2">
      <c r="A89" s="99" t="s">
        <v>243</v>
      </c>
      <c r="B89" s="195">
        <v>0.21044569602999999</v>
      </c>
      <c r="C89" s="195">
        <v>5.8410307773700003</v>
      </c>
      <c r="D89" s="255">
        <v>2.689E-3</v>
      </c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</row>
    <row r="90" spans="1:17" outlineLevel="3" x14ac:dyDescent="0.2">
      <c r="A90" s="99" t="s">
        <v>244</v>
      </c>
      <c r="B90" s="195">
        <v>5.6002100839999999E-2</v>
      </c>
      <c r="C90" s="195">
        <v>1.55436771</v>
      </c>
      <c r="D90" s="255">
        <v>7.1599999999999995E-4</v>
      </c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</row>
    <row r="91" spans="1:17" outlineLevel="3" x14ac:dyDescent="0.2">
      <c r="A91" s="99" t="s">
        <v>245</v>
      </c>
      <c r="B91" s="195">
        <v>0.46734190704</v>
      </c>
      <c r="C91" s="195">
        <v>12.97131998441</v>
      </c>
      <c r="D91" s="255">
        <v>5.9719999999999999E-3</v>
      </c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</row>
    <row r="92" spans="1:17" outlineLevel="3" x14ac:dyDescent="0.2">
      <c r="A92" s="99" t="s">
        <v>246</v>
      </c>
      <c r="B92" s="195">
        <v>7.7803444027799999</v>
      </c>
      <c r="C92" s="195">
        <v>215.94754357989001</v>
      </c>
      <c r="D92" s="255">
        <v>9.9427000000000001E-2</v>
      </c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</row>
    <row r="93" spans="1:17" ht="14.25" outlineLevel="2" x14ac:dyDescent="0.25">
      <c r="A93" s="28" t="s">
        <v>248</v>
      </c>
      <c r="B93" s="66">
        <f t="shared" ref="B93:C93" si="18">SUM(B$94:B$94)</f>
        <v>2.4369463260000002E-2</v>
      </c>
      <c r="C93" s="66">
        <f t="shared" si="18"/>
        <v>0.67638724674999995</v>
      </c>
      <c r="D93" s="115">
        <v>3.1100000000000002E-4</v>
      </c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</row>
    <row r="94" spans="1:17" outlineLevel="3" x14ac:dyDescent="0.2">
      <c r="A94" s="99" t="s">
        <v>249</v>
      </c>
      <c r="B94" s="195">
        <v>2.4369463260000002E-2</v>
      </c>
      <c r="C94" s="195">
        <v>0.67638724674999995</v>
      </c>
      <c r="D94" s="255">
        <v>3.1100000000000002E-4</v>
      </c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</row>
    <row r="95" spans="1:17" ht="14.25" outlineLevel="2" x14ac:dyDescent="0.25">
      <c r="A95" s="28" t="s">
        <v>254</v>
      </c>
      <c r="B95" s="66">
        <f t="shared" ref="B95:C95" si="19">SUM(B$96:B$102)</f>
        <v>1.8677568394799999</v>
      </c>
      <c r="C95" s="66">
        <f t="shared" si="19"/>
        <v>51.840571652019996</v>
      </c>
      <c r="D95" s="115">
        <v>2.3869000000000001E-2</v>
      </c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</row>
    <row r="96" spans="1:17" outlineLevel="3" x14ac:dyDescent="0.2">
      <c r="A96" s="99" t="s">
        <v>68</v>
      </c>
      <c r="B96" s="195">
        <v>7.991643658E-2</v>
      </c>
      <c r="C96" s="195">
        <v>2.21812265341</v>
      </c>
      <c r="D96" s="255">
        <v>1.021E-3</v>
      </c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</row>
    <row r="97" spans="1:17" outlineLevel="3" x14ac:dyDescent="0.2">
      <c r="A97" s="99" t="s">
        <v>157</v>
      </c>
      <c r="B97" s="195">
        <v>0.36099641953</v>
      </c>
      <c r="C97" s="195">
        <v>10.019645147069999</v>
      </c>
      <c r="D97" s="255">
        <v>4.6129999999999999E-3</v>
      </c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</row>
    <row r="98" spans="1:17" outlineLevel="3" x14ac:dyDescent="0.2">
      <c r="A98" s="99" t="s">
        <v>191</v>
      </c>
      <c r="B98" s="195">
        <v>3.3857183229999997E-2</v>
      </c>
      <c r="C98" s="195">
        <v>0.93972389547000001</v>
      </c>
      <c r="D98" s="255">
        <v>4.3300000000000001E-4</v>
      </c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</row>
    <row r="99" spans="1:17" outlineLevel="3" x14ac:dyDescent="0.2">
      <c r="A99" s="99" t="s">
        <v>112</v>
      </c>
      <c r="B99" s="195">
        <v>1.9429300140000001E-2</v>
      </c>
      <c r="C99" s="195">
        <v>0.53927042587999996</v>
      </c>
      <c r="D99" s="255">
        <v>2.4800000000000001E-4</v>
      </c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</row>
    <row r="100" spans="1:17" outlineLevel="3" x14ac:dyDescent="0.2">
      <c r="A100" s="99" t="s">
        <v>277</v>
      </c>
      <c r="B100" s="195">
        <v>3.3320000000000002E-2</v>
      </c>
      <c r="C100" s="195">
        <v>0.92481409299999995</v>
      </c>
      <c r="D100" s="255">
        <v>4.26E-4</v>
      </c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</row>
    <row r="101" spans="1:17" outlineLevel="3" x14ac:dyDescent="0.2">
      <c r="A101" s="99" t="s">
        <v>278</v>
      </c>
      <c r="B101" s="195">
        <v>1.2749999999999999</v>
      </c>
      <c r="C101" s="195">
        <v>35.388294375000001</v>
      </c>
      <c r="D101" s="255">
        <v>1.6293999999999999E-2</v>
      </c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</row>
    <row r="102" spans="1:17" outlineLevel="3" x14ac:dyDescent="0.2">
      <c r="A102" s="99" t="s">
        <v>279</v>
      </c>
      <c r="B102" s="195">
        <v>6.5237500000000004E-2</v>
      </c>
      <c r="C102" s="195">
        <v>1.8107010621899999</v>
      </c>
      <c r="D102" s="255">
        <v>8.34E-4</v>
      </c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</row>
    <row r="103" spans="1:17" ht="14.25" outlineLevel="2" x14ac:dyDescent="0.25">
      <c r="A103" s="28" t="s">
        <v>280</v>
      </c>
      <c r="B103" s="66"/>
      <c r="C103" s="66"/>
      <c r="D103" s="115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</row>
    <row r="104" spans="1:17" ht="14.25" outlineLevel="2" x14ac:dyDescent="0.25">
      <c r="A104" s="28" t="s">
        <v>262</v>
      </c>
      <c r="B104" s="66">
        <f t="shared" ref="B104:C104" si="20">SUM(B$105:B$105)</f>
        <v>0.11407758104</v>
      </c>
      <c r="C104" s="66">
        <f t="shared" si="20"/>
        <v>3.1662831525100001</v>
      </c>
      <c r="D104" s="115">
        <v>1.4580000000000001E-3</v>
      </c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</row>
    <row r="105" spans="1:17" outlineLevel="3" x14ac:dyDescent="0.2">
      <c r="A105" s="99" t="s">
        <v>246</v>
      </c>
      <c r="B105" s="195">
        <v>0.11407758104</v>
      </c>
      <c r="C105" s="195">
        <v>3.1662831525100001</v>
      </c>
      <c r="D105" s="255">
        <v>1.4580000000000001E-3</v>
      </c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</row>
    <row r="106" spans="1:17" x14ac:dyDescent="0.2">
      <c r="B106" s="172"/>
      <c r="C106" s="172"/>
      <c r="D106" s="249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</row>
    <row r="107" spans="1:17" x14ac:dyDescent="0.2">
      <c r="B107" s="172"/>
      <c r="C107" s="172"/>
      <c r="D107" s="249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</row>
    <row r="108" spans="1:17" x14ac:dyDescent="0.2">
      <c r="B108" s="172"/>
      <c r="C108" s="172"/>
      <c r="D108" s="249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</row>
    <row r="109" spans="1:17" x14ac:dyDescent="0.2">
      <c r="B109" s="172"/>
      <c r="C109" s="172"/>
      <c r="D109" s="249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</row>
    <row r="110" spans="1:17" x14ac:dyDescent="0.2">
      <c r="B110" s="172"/>
      <c r="C110" s="172"/>
      <c r="D110" s="249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</row>
    <row r="111" spans="1:17" x14ac:dyDescent="0.2">
      <c r="B111" s="172"/>
      <c r="C111" s="172"/>
      <c r="D111" s="249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</row>
    <row r="112" spans="1:17" x14ac:dyDescent="0.2">
      <c r="B112" s="172"/>
      <c r="C112" s="172"/>
      <c r="D112" s="249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</row>
    <row r="113" spans="2:17" x14ac:dyDescent="0.2">
      <c r="B113" s="172"/>
      <c r="C113" s="172"/>
      <c r="D113" s="249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</row>
    <row r="114" spans="2:17" x14ac:dyDescent="0.2">
      <c r="B114" s="172"/>
      <c r="C114" s="172"/>
      <c r="D114" s="249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</row>
    <row r="115" spans="2:17" x14ac:dyDescent="0.2">
      <c r="B115" s="172"/>
      <c r="C115" s="172"/>
      <c r="D115" s="249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</row>
    <row r="116" spans="2:17" x14ac:dyDescent="0.2">
      <c r="B116" s="172"/>
      <c r="C116" s="172"/>
      <c r="D116" s="249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</row>
    <row r="117" spans="2:17" x14ac:dyDescent="0.2">
      <c r="B117" s="172"/>
      <c r="C117" s="172"/>
      <c r="D117" s="249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</row>
    <row r="118" spans="2:17" x14ac:dyDescent="0.2">
      <c r="B118" s="172"/>
      <c r="C118" s="172"/>
      <c r="D118" s="249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</row>
    <row r="119" spans="2:17" x14ac:dyDescent="0.2">
      <c r="B119" s="172"/>
      <c r="C119" s="172"/>
      <c r="D119" s="249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</row>
    <row r="120" spans="2:17" x14ac:dyDescent="0.2">
      <c r="B120" s="172"/>
      <c r="C120" s="172"/>
      <c r="D120" s="249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</row>
    <row r="121" spans="2:17" x14ac:dyDescent="0.2">
      <c r="B121" s="172"/>
      <c r="C121" s="172"/>
      <c r="D121" s="249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</row>
    <row r="122" spans="2:17" x14ac:dyDescent="0.2">
      <c r="B122" s="172"/>
      <c r="C122" s="172"/>
      <c r="D122" s="249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</row>
    <row r="123" spans="2:17" x14ac:dyDescent="0.2">
      <c r="B123" s="172"/>
      <c r="C123" s="172"/>
      <c r="D123" s="249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</row>
    <row r="124" spans="2:17" x14ac:dyDescent="0.2">
      <c r="B124" s="172"/>
      <c r="C124" s="172"/>
      <c r="D124" s="249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</row>
    <row r="125" spans="2:17" x14ac:dyDescent="0.2">
      <c r="B125" s="172"/>
      <c r="C125" s="172"/>
      <c r="D125" s="249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</row>
    <row r="126" spans="2:17" x14ac:dyDescent="0.2">
      <c r="B126" s="172"/>
      <c r="C126" s="172"/>
      <c r="D126" s="249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</row>
    <row r="127" spans="2:17" x14ac:dyDescent="0.2">
      <c r="B127" s="172"/>
      <c r="C127" s="172"/>
      <c r="D127" s="249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</row>
    <row r="128" spans="2:17" x14ac:dyDescent="0.2">
      <c r="B128" s="172"/>
      <c r="C128" s="172"/>
      <c r="D128" s="249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</row>
    <row r="129" spans="2:17" x14ac:dyDescent="0.2">
      <c r="B129" s="172"/>
      <c r="C129" s="172"/>
      <c r="D129" s="249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</row>
    <row r="130" spans="2:17" x14ac:dyDescent="0.2">
      <c r="B130" s="172"/>
      <c r="C130" s="172"/>
      <c r="D130" s="249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</row>
    <row r="131" spans="2:17" x14ac:dyDescent="0.2">
      <c r="B131" s="172"/>
      <c r="C131" s="172"/>
      <c r="D131" s="249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</row>
    <row r="132" spans="2:17" x14ac:dyDescent="0.2">
      <c r="B132" s="172"/>
      <c r="C132" s="172"/>
      <c r="D132" s="249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</row>
    <row r="133" spans="2:17" x14ac:dyDescent="0.2">
      <c r="B133" s="172"/>
      <c r="C133" s="172"/>
      <c r="D133" s="249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</row>
    <row r="134" spans="2:17" x14ac:dyDescent="0.2">
      <c r="B134" s="172"/>
      <c r="C134" s="172"/>
      <c r="D134" s="249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</row>
    <row r="135" spans="2:17" x14ac:dyDescent="0.2">
      <c r="B135" s="172"/>
      <c r="C135" s="172"/>
      <c r="D135" s="249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</row>
    <row r="136" spans="2:17" x14ac:dyDescent="0.2">
      <c r="B136" s="172"/>
      <c r="C136" s="172"/>
      <c r="D136" s="249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</row>
    <row r="137" spans="2:17" x14ac:dyDescent="0.2">
      <c r="B137" s="172"/>
      <c r="C137" s="172"/>
      <c r="D137" s="249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</row>
    <row r="138" spans="2:17" x14ac:dyDescent="0.2">
      <c r="B138" s="172"/>
      <c r="C138" s="172"/>
      <c r="D138" s="249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</row>
    <row r="139" spans="2:17" x14ac:dyDescent="0.2">
      <c r="B139" s="172"/>
      <c r="C139" s="172"/>
      <c r="D139" s="249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</row>
    <row r="140" spans="2:17" x14ac:dyDescent="0.2">
      <c r="B140" s="172"/>
      <c r="C140" s="172"/>
      <c r="D140" s="249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</row>
    <row r="141" spans="2:17" x14ac:dyDescent="0.2">
      <c r="B141" s="172"/>
      <c r="C141" s="172"/>
      <c r="D141" s="249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</row>
    <row r="142" spans="2:17" x14ac:dyDescent="0.2">
      <c r="B142" s="172"/>
      <c r="C142" s="172"/>
      <c r="D142" s="249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1"/>
      <c r="P142" s="81"/>
      <c r="Q142" s="81"/>
    </row>
    <row r="143" spans="2:17" x14ac:dyDescent="0.2">
      <c r="B143" s="172"/>
      <c r="C143" s="172"/>
      <c r="D143" s="249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1"/>
      <c r="P143" s="81"/>
      <c r="Q143" s="81"/>
    </row>
    <row r="144" spans="2:17" x14ac:dyDescent="0.2">
      <c r="B144" s="172"/>
      <c r="C144" s="172"/>
      <c r="D144" s="249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1"/>
      <c r="P144" s="81"/>
      <c r="Q144" s="81"/>
    </row>
    <row r="145" spans="2:17" x14ac:dyDescent="0.2">
      <c r="B145" s="172"/>
      <c r="C145" s="172"/>
      <c r="D145" s="249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1"/>
      <c r="P145" s="81"/>
      <c r="Q145" s="81"/>
    </row>
    <row r="146" spans="2:17" x14ac:dyDescent="0.2">
      <c r="B146" s="172"/>
      <c r="C146" s="172"/>
      <c r="D146" s="249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81"/>
      <c r="Q146" s="81"/>
    </row>
    <row r="147" spans="2:17" x14ac:dyDescent="0.2">
      <c r="B147" s="172"/>
      <c r="C147" s="172"/>
      <c r="D147" s="249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/>
    </row>
    <row r="148" spans="2:17" x14ac:dyDescent="0.2">
      <c r="B148" s="172"/>
      <c r="C148" s="172"/>
      <c r="D148" s="249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  <c r="Q148" s="81"/>
    </row>
    <row r="149" spans="2:17" x14ac:dyDescent="0.2">
      <c r="B149" s="172"/>
      <c r="C149" s="172"/>
      <c r="D149" s="249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1"/>
      <c r="P149" s="81"/>
      <c r="Q149" s="81"/>
    </row>
    <row r="150" spans="2:17" x14ac:dyDescent="0.2">
      <c r="B150" s="172"/>
      <c r="C150" s="172"/>
      <c r="D150" s="249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1"/>
      <c r="P150" s="81"/>
      <c r="Q150" s="81"/>
    </row>
    <row r="151" spans="2:17" x14ac:dyDescent="0.2">
      <c r="B151" s="172"/>
      <c r="C151" s="172"/>
      <c r="D151" s="249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81"/>
      <c r="Q151" s="81"/>
    </row>
    <row r="152" spans="2:17" x14ac:dyDescent="0.2">
      <c r="B152" s="172"/>
      <c r="C152" s="172"/>
      <c r="D152" s="249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  <c r="Q152" s="81"/>
    </row>
    <row r="153" spans="2:17" x14ac:dyDescent="0.2">
      <c r="B153" s="172"/>
      <c r="C153" s="172"/>
      <c r="D153" s="249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81"/>
    </row>
    <row r="154" spans="2:17" x14ac:dyDescent="0.2">
      <c r="B154" s="172"/>
      <c r="C154" s="172"/>
      <c r="D154" s="249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1"/>
      <c r="P154" s="81"/>
      <c r="Q154" s="81"/>
    </row>
    <row r="155" spans="2:17" x14ac:dyDescent="0.2">
      <c r="B155" s="172"/>
      <c r="C155" s="172"/>
      <c r="D155" s="249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81"/>
      <c r="Q155" s="81"/>
    </row>
    <row r="156" spans="2:17" x14ac:dyDescent="0.2">
      <c r="B156" s="172"/>
      <c r="C156" s="172"/>
      <c r="D156" s="249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81"/>
      <c r="Q156" s="81"/>
    </row>
    <row r="157" spans="2:17" x14ac:dyDescent="0.2">
      <c r="B157" s="172"/>
      <c r="C157" s="172"/>
      <c r="D157" s="249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81"/>
      <c r="Q157" s="81"/>
    </row>
    <row r="158" spans="2:17" x14ac:dyDescent="0.2">
      <c r="B158" s="172"/>
      <c r="C158" s="172"/>
      <c r="D158" s="249"/>
      <c r="E158" s="81"/>
      <c r="F158" s="81"/>
      <c r="G158" s="81"/>
      <c r="H158" s="81"/>
      <c r="I158" s="81"/>
      <c r="J158" s="81"/>
      <c r="K158" s="81"/>
      <c r="L158" s="81"/>
      <c r="M158" s="81"/>
      <c r="N158" s="81"/>
      <c r="O158" s="81"/>
      <c r="P158" s="81"/>
      <c r="Q158" s="81"/>
    </row>
    <row r="159" spans="2:17" x14ac:dyDescent="0.2">
      <c r="B159" s="172"/>
      <c r="C159" s="172"/>
      <c r="D159" s="249"/>
      <c r="E159" s="81"/>
      <c r="F159" s="81"/>
      <c r="G159" s="81"/>
      <c r="H159" s="81"/>
      <c r="I159" s="81"/>
      <c r="J159" s="81"/>
      <c r="K159" s="81"/>
      <c r="L159" s="81"/>
      <c r="M159" s="81"/>
      <c r="N159" s="81"/>
      <c r="O159" s="81"/>
      <c r="P159" s="81"/>
      <c r="Q159" s="81"/>
    </row>
    <row r="160" spans="2:17" x14ac:dyDescent="0.2">
      <c r="B160" s="172"/>
      <c r="C160" s="172"/>
      <c r="D160" s="249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  <c r="Q160" s="81"/>
    </row>
    <row r="161" spans="2:17" x14ac:dyDescent="0.2">
      <c r="B161" s="172"/>
      <c r="C161" s="172"/>
      <c r="D161" s="249"/>
      <c r="E161" s="81"/>
      <c r="F161" s="81"/>
      <c r="G161" s="81"/>
      <c r="H161" s="81"/>
      <c r="I161" s="81"/>
      <c r="J161" s="81"/>
      <c r="K161" s="81"/>
      <c r="L161" s="81"/>
      <c r="M161" s="81"/>
      <c r="N161" s="81"/>
      <c r="O161" s="81"/>
      <c r="P161" s="81"/>
      <c r="Q161" s="81"/>
    </row>
    <row r="162" spans="2:17" x14ac:dyDescent="0.2">
      <c r="B162" s="172"/>
      <c r="C162" s="172"/>
      <c r="D162" s="249"/>
      <c r="E162" s="81"/>
      <c r="F162" s="81"/>
      <c r="G162" s="81"/>
      <c r="H162" s="81"/>
      <c r="I162" s="81"/>
      <c r="J162" s="81"/>
      <c r="K162" s="81"/>
      <c r="L162" s="81"/>
      <c r="M162" s="81"/>
      <c r="N162" s="81"/>
      <c r="O162" s="81"/>
      <c r="P162" s="81"/>
      <c r="Q162" s="81"/>
    </row>
    <row r="163" spans="2:17" x14ac:dyDescent="0.2">
      <c r="B163" s="172"/>
      <c r="C163" s="172"/>
      <c r="D163" s="249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81"/>
      <c r="Q163" s="81"/>
    </row>
    <row r="164" spans="2:17" x14ac:dyDescent="0.2">
      <c r="B164" s="172"/>
      <c r="C164" s="172"/>
      <c r="D164" s="249"/>
      <c r="E164" s="81"/>
      <c r="F164" s="81"/>
      <c r="G164" s="81"/>
      <c r="H164" s="81"/>
      <c r="I164" s="81"/>
      <c r="J164" s="81"/>
      <c r="K164" s="81"/>
      <c r="L164" s="81"/>
      <c r="M164" s="81"/>
      <c r="N164" s="81"/>
      <c r="O164" s="81"/>
      <c r="P164" s="81"/>
      <c r="Q164" s="81"/>
    </row>
    <row r="165" spans="2:17" x14ac:dyDescent="0.2">
      <c r="B165" s="172"/>
      <c r="C165" s="172"/>
      <c r="D165" s="249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  <c r="Q165" s="81"/>
    </row>
    <row r="166" spans="2:17" x14ac:dyDescent="0.2">
      <c r="B166" s="172"/>
      <c r="C166" s="172"/>
      <c r="D166" s="249"/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81"/>
      <c r="Q166" s="81"/>
    </row>
    <row r="167" spans="2:17" x14ac:dyDescent="0.2">
      <c r="B167" s="172"/>
      <c r="C167" s="172"/>
      <c r="D167" s="249"/>
      <c r="E167" s="81"/>
      <c r="F167" s="81"/>
      <c r="G167" s="81"/>
      <c r="H167" s="81"/>
      <c r="I167" s="81"/>
      <c r="J167" s="81"/>
      <c r="K167" s="81"/>
      <c r="L167" s="81"/>
      <c r="M167" s="81"/>
      <c r="N167" s="81"/>
      <c r="O167" s="81"/>
      <c r="P167" s="81"/>
      <c r="Q167" s="81"/>
    </row>
    <row r="168" spans="2:17" x14ac:dyDescent="0.2">
      <c r="B168" s="172"/>
      <c r="C168" s="172"/>
      <c r="D168" s="249"/>
      <c r="E168" s="81"/>
      <c r="F168" s="81"/>
      <c r="G168" s="81"/>
      <c r="H168" s="81"/>
      <c r="I168" s="81"/>
      <c r="J168" s="81"/>
      <c r="K168" s="81"/>
      <c r="L168" s="81"/>
      <c r="M168" s="81"/>
      <c r="N168" s="81"/>
      <c r="O168" s="81"/>
      <c r="P168" s="81"/>
      <c r="Q168" s="81"/>
    </row>
    <row r="169" spans="2:17" x14ac:dyDescent="0.2">
      <c r="B169" s="172"/>
      <c r="C169" s="172"/>
      <c r="D169" s="249"/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81"/>
      <c r="Q169" s="81"/>
    </row>
    <row r="170" spans="2:17" x14ac:dyDescent="0.2">
      <c r="B170" s="172"/>
      <c r="C170" s="172"/>
      <c r="D170" s="249"/>
      <c r="E170" s="81"/>
      <c r="F170" s="81"/>
      <c r="G170" s="81"/>
      <c r="H170" s="81"/>
      <c r="I170" s="81"/>
      <c r="J170" s="81"/>
      <c r="K170" s="81"/>
      <c r="L170" s="81"/>
      <c r="M170" s="81"/>
      <c r="N170" s="81"/>
      <c r="O170" s="81"/>
      <c r="P170" s="81"/>
      <c r="Q170" s="81"/>
    </row>
    <row r="171" spans="2:17" x14ac:dyDescent="0.2">
      <c r="B171" s="172"/>
      <c r="C171" s="172"/>
      <c r="D171" s="249"/>
      <c r="E171" s="81"/>
      <c r="F171" s="81"/>
      <c r="G171" s="81"/>
      <c r="H171" s="81"/>
      <c r="I171" s="81"/>
      <c r="J171" s="81"/>
      <c r="K171" s="81"/>
      <c r="L171" s="81"/>
      <c r="M171" s="81"/>
      <c r="N171" s="81"/>
      <c r="O171" s="81"/>
      <c r="P171" s="81"/>
      <c r="Q171" s="81"/>
    </row>
    <row r="172" spans="2:17" x14ac:dyDescent="0.2">
      <c r="B172" s="172"/>
      <c r="C172" s="172"/>
      <c r="D172" s="249"/>
      <c r="E172" s="81"/>
      <c r="F172" s="81"/>
      <c r="G172" s="81"/>
      <c r="H172" s="81"/>
      <c r="I172" s="81"/>
      <c r="J172" s="81"/>
      <c r="K172" s="81"/>
      <c r="L172" s="81"/>
      <c r="M172" s="81"/>
      <c r="N172" s="81"/>
      <c r="O172" s="81"/>
      <c r="P172" s="81"/>
      <c r="Q172" s="81"/>
    </row>
    <row r="173" spans="2:17" x14ac:dyDescent="0.2">
      <c r="B173" s="172"/>
      <c r="C173" s="172"/>
      <c r="D173" s="249"/>
      <c r="E173" s="81"/>
      <c r="F173" s="81"/>
      <c r="G173" s="81"/>
      <c r="H173" s="81"/>
      <c r="I173" s="81"/>
      <c r="J173" s="81"/>
      <c r="K173" s="81"/>
      <c r="L173" s="81"/>
      <c r="M173" s="81"/>
      <c r="N173" s="81"/>
      <c r="O173" s="81"/>
      <c r="P173" s="81"/>
      <c r="Q173" s="81"/>
    </row>
    <row r="174" spans="2:17" x14ac:dyDescent="0.2">
      <c r="B174" s="172"/>
      <c r="C174" s="172"/>
      <c r="D174" s="249"/>
      <c r="E174" s="81"/>
      <c r="F174" s="81"/>
      <c r="G174" s="81"/>
      <c r="H174" s="81"/>
      <c r="I174" s="81"/>
      <c r="J174" s="81"/>
      <c r="K174" s="81"/>
      <c r="L174" s="81"/>
      <c r="M174" s="81"/>
      <c r="N174" s="81"/>
      <c r="O174" s="81"/>
      <c r="P174" s="81"/>
      <c r="Q174" s="81"/>
    </row>
    <row r="175" spans="2:17" x14ac:dyDescent="0.2">
      <c r="B175" s="172"/>
      <c r="C175" s="172"/>
      <c r="D175" s="249"/>
      <c r="E175" s="81"/>
      <c r="F175" s="81"/>
      <c r="G175" s="81"/>
      <c r="H175" s="81"/>
      <c r="I175" s="81"/>
      <c r="J175" s="81"/>
      <c r="K175" s="81"/>
      <c r="L175" s="81"/>
      <c r="M175" s="81"/>
      <c r="N175" s="81"/>
      <c r="O175" s="81"/>
      <c r="P175" s="81"/>
      <c r="Q175" s="81"/>
    </row>
    <row r="176" spans="2:17" x14ac:dyDescent="0.2">
      <c r="B176" s="172"/>
      <c r="C176" s="172"/>
      <c r="D176" s="249"/>
      <c r="E176" s="81"/>
      <c r="F176" s="81"/>
      <c r="G176" s="81"/>
      <c r="H176" s="81"/>
      <c r="I176" s="81"/>
      <c r="J176" s="81"/>
      <c r="K176" s="81"/>
      <c r="L176" s="81"/>
      <c r="M176" s="81"/>
      <c r="N176" s="81"/>
      <c r="O176" s="81"/>
      <c r="P176" s="81"/>
      <c r="Q176" s="81"/>
    </row>
    <row r="177" spans="2:17" x14ac:dyDescent="0.2">
      <c r="B177" s="172"/>
      <c r="C177" s="172"/>
      <c r="D177" s="249"/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81"/>
      <c r="Q177" s="81"/>
    </row>
    <row r="178" spans="2:17" x14ac:dyDescent="0.2">
      <c r="B178" s="172"/>
      <c r="C178" s="172"/>
      <c r="D178" s="249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81"/>
      <c r="Q178" s="81"/>
    </row>
    <row r="179" spans="2:17" x14ac:dyDescent="0.2">
      <c r="B179" s="172"/>
      <c r="C179" s="172"/>
      <c r="D179" s="249"/>
      <c r="E179" s="81"/>
      <c r="F179" s="81"/>
      <c r="G179" s="81"/>
      <c r="H179" s="81"/>
      <c r="I179" s="81"/>
      <c r="J179" s="81"/>
      <c r="K179" s="81"/>
      <c r="L179" s="81"/>
      <c r="M179" s="81"/>
      <c r="N179" s="81"/>
      <c r="O179" s="81"/>
      <c r="P179" s="81"/>
      <c r="Q179" s="81"/>
    </row>
    <row r="180" spans="2:17" x14ac:dyDescent="0.2">
      <c r="B180" s="172"/>
      <c r="C180" s="172"/>
      <c r="D180" s="249"/>
      <c r="E180" s="81"/>
      <c r="F180" s="81"/>
      <c r="G180" s="81"/>
      <c r="H180" s="81"/>
      <c r="I180" s="81"/>
      <c r="J180" s="81"/>
      <c r="K180" s="81"/>
      <c r="L180" s="81"/>
      <c r="M180" s="81"/>
      <c r="N180" s="81"/>
      <c r="O180" s="81"/>
      <c r="P180" s="81"/>
      <c r="Q180" s="81"/>
    </row>
    <row r="181" spans="2:17" x14ac:dyDescent="0.2">
      <c r="B181" s="172"/>
      <c r="C181" s="172"/>
      <c r="D181" s="249"/>
      <c r="E181" s="81"/>
      <c r="F181" s="81"/>
      <c r="G181" s="81"/>
      <c r="H181" s="81"/>
      <c r="I181" s="81"/>
      <c r="J181" s="81"/>
      <c r="K181" s="81"/>
      <c r="L181" s="81"/>
      <c r="M181" s="81"/>
      <c r="N181" s="81"/>
      <c r="O181" s="81"/>
      <c r="P181" s="81"/>
      <c r="Q181" s="81"/>
    </row>
    <row r="182" spans="2:17" x14ac:dyDescent="0.2">
      <c r="B182" s="172"/>
      <c r="C182" s="172"/>
      <c r="D182" s="249"/>
      <c r="E182" s="81"/>
      <c r="F182" s="81"/>
      <c r="G182" s="81"/>
      <c r="H182" s="81"/>
      <c r="I182" s="81"/>
      <c r="J182" s="81"/>
      <c r="K182" s="81"/>
      <c r="L182" s="81"/>
      <c r="M182" s="81"/>
      <c r="N182" s="81"/>
      <c r="O182" s="81"/>
      <c r="P182" s="81"/>
      <c r="Q182" s="81"/>
    </row>
    <row r="183" spans="2:17" x14ac:dyDescent="0.2">
      <c r="B183" s="172"/>
      <c r="C183" s="172"/>
      <c r="D183" s="249"/>
      <c r="E183" s="81"/>
      <c r="F183" s="81"/>
      <c r="G183" s="81"/>
      <c r="H183" s="81"/>
      <c r="I183" s="81"/>
      <c r="J183" s="81"/>
      <c r="K183" s="81"/>
      <c r="L183" s="81"/>
      <c r="M183" s="81"/>
      <c r="N183" s="81"/>
      <c r="O183" s="81"/>
      <c r="P183" s="81"/>
      <c r="Q183" s="81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7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indexed="20"/>
    <outlinePr applyStyles="1" summaryBelow="0"/>
    <pageSetUpPr fitToPage="1"/>
  </sheetPr>
  <dimension ref="A2:S183"/>
  <sheetViews>
    <sheetView workbookViewId="0">
      <selection activeCell="D5" sqref="D5"/>
    </sheetView>
  </sheetViews>
  <sheetFormatPr defaultRowHeight="12.75" x14ac:dyDescent="0.2"/>
  <cols>
    <col min="1" max="1" width="81.42578125" style="92" customWidth="1"/>
    <col min="2" max="2" width="14.28515625" style="208" customWidth="1"/>
    <col min="3" max="3" width="15.42578125" style="208" customWidth="1"/>
    <col min="4" max="4" width="10.28515625" style="8" customWidth="1"/>
    <col min="5" max="16384" width="9.140625" style="92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31.01.2019</v>
      </c>
      <c r="B2" s="3"/>
      <c r="C2" s="3"/>
      <c r="D2" s="3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19" ht="18.75" x14ac:dyDescent="0.3">
      <c r="A3" s="2" t="s">
        <v>152</v>
      </c>
      <c r="B3" s="2"/>
      <c r="C3" s="2"/>
      <c r="D3" s="2"/>
    </row>
    <row r="4" spans="1:19" x14ac:dyDescent="0.2">
      <c r="B4" s="172"/>
      <c r="C4" s="172"/>
      <c r="D4" s="249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</row>
    <row r="5" spans="1:19" s="61" customFormat="1" x14ac:dyDescent="0.2">
      <c r="B5" s="150"/>
      <c r="C5" s="150"/>
      <c r="D5" s="61" t="str">
        <f>VALVAL</f>
        <v>млрд. одиниць</v>
      </c>
    </row>
    <row r="6" spans="1:19" s="16" customFormat="1" x14ac:dyDescent="0.2">
      <c r="A6" s="170"/>
      <c r="B6" s="97" t="s">
        <v>153</v>
      </c>
      <c r="C6" s="97" t="s">
        <v>156</v>
      </c>
      <c r="D6" s="148" t="s">
        <v>173</v>
      </c>
    </row>
    <row r="7" spans="1:19" s="104" customFormat="1" ht="15.75" x14ac:dyDescent="0.2">
      <c r="A7" s="194" t="s">
        <v>136</v>
      </c>
      <c r="B7" s="15">
        <f t="shared" ref="B7:D7" si="0">SUM(B8:B46)</f>
        <v>78.251692946719999</v>
      </c>
      <c r="C7" s="15">
        <f t="shared" si="0"/>
        <v>2171.9168198795201</v>
      </c>
      <c r="D7" s="56">
        <f t="shared" si="0"/>
        <v>0.99999899999999986</v>
      </c>
    </row>
    <row r="8" spans="1:19" s="153" customFormat="1" x14ac:dyDescent="0.2">
      <c r="A8" s="112" t="s">
        <v>74</v>
      </c>
      <c r="B8" s="34">
        <v>27.684878257089998</v>
      </c>
      <c r="C8" s="34">
        <v>768.40833059048998</v>
      </c>
      <c r="D8" s="79">
        <v>0.35379300000000002</v>
      </c>
    </row>
    <row r="9" spans="1:19" s="169" customFormat="1" x14ac:dyDescent="0.2">
      <c r="A9" s="112" t="s">
        <v>162</v>
      </c>
      <c r="B9" s="34">
        <v>0.23203189404999999</v>
      </c>
      <c r="C9" s="34">
        <v>6.4401670359500001</v>
      </c>
      <c r="D9" s="79">
        <v>2.9650000000000002E-3</v>
      </c>
    </row>
    <row r="10" spans="1:19" s="171" customFormat="1" x14ac:dyDescent="0.2">
      <c r="A10" s="159" t="s">
        <v>101</v>
      </c>
      <c r="B10" s="38">
        <v>3.4394950000000002E-5</v>
      </c>
      <c r="C10" s="38">
        <v>9.5465000000000003E-4</v>
      </c>
      <c r="D10" s="80">
        <v>0</v>
      </c>
    </row>
    <row r="11" spans="1:19" x14ac:dyDescent="0.2">
      <c r="A11" s="119" t="s">
        <v>140</v>
      </c>
      <c r="B11" s="175">
        <v>22.467272999999999</v>
      </c>
      <c r="C11" s="175">
        <v>623.59095743335001</v>
      </c>
      <c r="D11" s="229">
        <v>0.28711500000000001</v>
      </c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</row>
    <row r="12" spans="1:19" x14ac:dyDescent="0.2">
      <c r="A12" s="119" t="s">
        <v>11</v>
      </c>
      <c r="B12" s="175">
        <v>2.2670467892100001</v>
      </c>
      <c r="C12" s="175">
        <v>62.923073834169998</v>
      </c>
      <c r="D12" s="229">
        <v>2.8971E-2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</row>
    <row r="13" spans="1:19" x14ac:dyDescent="0.2">
      <c r="A13" s="119" t="s">
        <v>154</v>
      </c>
      <c r="B13" s="175">
        <v>21.997773477639999</v>
      </c>
      <c r="C13" s="175">
        <v>610.55975170367003</v>
      </c>
      <c r="D13" s="229">
        <v>0.28111599999999998</v>
      </c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</row>
    <row r="14" spans="1:19" x14ac:dyDescent="0.2">
      <c r="A14" s="119" t="s">
        <v>111</v>
      </c>
      <c r="B14" s="175">
        <v>1.7685209554300001</v>
      </c>
      <c r="C14" s="175">
        <v>49.086227591380002</v>
      </c>
      <c r="D14" s="229">
        <v>2.2599999999999999E-2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</row>
    <row r="15" spans="1:19" x14ac:dyDescent="0.2">
      <c r="A15" s="119" t="s">
        <v>167</v>
      </c>
      <c r="B15" s="175">
        <v>1.83413417835</v>
      </c>
      <c r="C15" s="175">
        <v>50.90735704051</v>
      </c>
      <c r="D15" s="229">
        <v>2.3439000000000002E-2</v>
      </c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</row>
    <row r="16" spans="1:19" x14ac:dyDescent="0.2">
      <c r="B16" s="172"/>
      <c r="C16" s="172"/>
      <c r="D16" s="249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</row>
    <row r="17" spans="2:17" x14ac:dyDescent="0.2">
      <c r="B17" s="172"/>
      <c r="C17" s="172"/>
      <c r="D17" s="249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</row>
    <row r="18" spans="2:17" x14ac:dyDescent="0.2">
      <c r="B18" s="172"/>
      <c r="C18" s="172"/>
      <c r="D18" s="249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</row>
    <row r="19" spans="2:17" x14ac:dyDescent="0.2">
      <c r="B19" s="172"/>
      <c r="C19" s="172"/>
      <c r="D19" s="249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</row>
    <row r="20" spans="2:17" x14ac:dyDescent="0.2">
      <c r="B20" s="172"/>
      <c r="C20" s="172"/>
      <c r="D20" s="249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</row>
    <row r="21" spans="2:17" x14ac:dyDescent="0.2">
      <c r="B21" s="172"/>
      <c r="C21" s="172"/>
      <c r="D21" s="249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</row>
    <row r="22" spans="2:17" x14ac:dyDescent="0.2">
      <c r="B22" s="172"/>
      <c r="C22" s="172"/>
      <c r="D22" s="249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</row>
    <row r="23" spans="2:17" x14ac:dyDescent="0.2">
      <c r="B23" s="172"/>
      <c r="C23" s="172"/>
      <c r="D23" s="249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</row>
    <row r="24" spans="2:17" x14ac:dyDescent="0.2">
      <c r="B24" s="172"/>
      <c r="C24" s="172"/>
      <c r="D24" s="249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</row>
    <row r="25" spans="2:17" x14ac:dyDescent="0.2">
      <c r="B25" s="172"/>
      <c r="C25" s="172"/>
      <c r="D25" s="249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</row>
    <row r="26" spans="2:17" x14ac:dyDescent="0.2">
      <c r="B26" s="172"/>
      <c r="C26" s="172"/>
      <c r="D26" s="249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</row>
    <row r="27" spans="2:17" x14ac:dyDescent="0.2">
      <c r="B27" s="172"/>
      <c r="C27" s="172"/>
      <c r="D27" s="249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</row>
    <row r="28" spans="2:17" x14ac:dyDescent="0.2">
      <c r="B28" s="172"/>
      <c r="C28" s="172"/>
      <c r="D28" s="249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</row>
    <row r="29" spans="2:17" x14ac:dyDescent="0.2">
      <c r="B29" s="172"/>
      <c r="C29" s="172"/>
      <c r="D29" s="249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</row>
    <row r="30" spans="2:17" x14ac:dyDescent="0.2">
      <c r="B30" s="172"/>
      <c r="C30" s="172"/>
      <c r="D30" s="249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</row>
    <row r="31" spans="2:17" x14ac:dyDescent="0.2">
      <c r="B31" s="172"/>
      <c r="C31" s="172"/>
      <c r="D31" s="249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</row>
    <row r="32" spans="2:17" x14ac:dyDescent="0.2">
      <c r="B32" s="172"/>
      <c r="C32" s="172"/>
      <c r="D32" s="249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</row>
    <row r="33" spans="2:17" x14ac:dyDescent="0.2">
      <c r="B33" s="172"/>
      <c r="C33" s="172"/>
      <c r="D33" s="249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</row>
    <row r="34" spans="2:17" x14ac:dyDescent="0.2">
      <c r="B34" s="172"/>
      <c r="C34" s="172"/>
      <c r="D34" s="249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</row>
    <row r="35" spans="2:17" x14ac:dyDescent="0.2">
      <c r="B35" s="172"/>
      <c r="C35" s="172"/>
      <c r="D35" s="249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</row>
    <row r="36" spans="2:17" x14ac:dyDescent="0.2">
      <c r="B36" s="172"/>
      <c r="C36" s="172"/>
      <c r="D36" s="249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</row>
    <row r="37" spans="2:17" x14ac:dyDescent="0.2">
      <c r="B37" s="172"/>
      <c r="C37" s="172"/>
      <c r="D37" s="249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</row>
    <row r="38" spans="2:17" x14ac:dyDescent="0.2">
      <c r="B38" s="172"/>
      <c r="C38" s="172"/>
      <c r="D38" s="249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</row>
    <row r="39" spans="2:17" x14ac:dyDescent="0.2">
      <c r="B39" s="172"/>
      <c r="C39" s="172"/>
      <c r="D39" s="249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</row>
    <row r="40" spans="2:17" x14ac:dyDescent="0.2">
      <c r="B40" s="172"/>
      <c r="C40" s="172"/>
      <c r="D40" s="249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</row>
    <row r="41" spans="2:17" x14ac:dyDescent="0.2">
      <c r="B41" s="172"/>
      <c r="C41" s="172"/>
      <c r="D41" s="249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</row>
    <row r="42" spans="2:17" x14ac:dyDescent="0.2">
      <c r="B42" s="172"/>
      <c r="C42" s="172"/>
      <c r="D42" s="249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</row>
    <row r="43" spans="2:17" x14ac:dyDescent="0.2">
      <c r="B43" s="172"/>
      <c r="C43" s="172"/>
      <c r="D43" s="249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</row>
    <row r="44" spans="2:17" x14ac:dyDescent="0.2">
      <c r="B44" s="172"/>
      <c r="C44" s="172"/>
      <c r="D44" s="249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</row>
    <row r="45" spans="2:17" x14ac:dyDescent="0.2">
      <c r="B45" s="172"/>
      <c r="C45" s="172"/>
      <c r="D45" s="249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</row>
    <row r="46" spans="2:17" x14ac:dyDescent="0.2">
      <c r="B46" s="172"/>
      <c r="C46" s="172"/>
      <c r="D46" s="249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</row>
    <row r="47" spans="2:17" x14ac:dyDescent="0.2">
      <c r="B47" s="172"/>
      <c r="C47" s="172"/>
      <c r="D47" s="249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</row>
    <row r="48" spans="2:17" x14ac:dyDescent="0.2">
      <c r="B48" s="172"/>
      <c r="C48" s="172"/>
      <c r="D48" s="249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</row>
    <row r="49" spans="2:17" x14ac:dyDescent="0.2">
      <c r="B49" s="172"/>
      <c r="C49" s="172"/>
      <c r="D49" s="249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</row>
    <row r="50" spans="2:17" x14ac:dyDescent="0.2">
      <c r="B50" s="172"/>
      <c r="C50" s="172"/>
      <c r="D50" s="249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</row>
    <row r="51" spans="2:17" x14ac:dyDescent="0.2">
      <c r="B51" s="172"/>
      <c r="C51" s="172"/>
      <c r="D51" s="249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</row>
    <row r="52" spans="2:17" x14ac:dyDescent="0.2">
      <c r="B52" s="172"/>
      <c r="C52" s="172"/>
      <c r="D52" s="249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</row>
    <row r="53" spans="2:17" x14ac:dyDescent="0.2">
      <c r="B53" s="172"/>
      <c r="C53" s="172"/>
      <c r="D53" s="249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</row>
    <row r="54" spans="2:17" x14ac:dyDescent="0.2">
      <c r="B54" s="172"/>
      <c r="C54" s="172"/>
      <c r="D54" s="249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</row>
    <row r="55" spans="2:17" x14ac:dyDescent="0.2">
      <c r="B55" s="172"/>
      <c r="C55" s="172"/>
      <c r="D55" s="249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</row>
    <row r="56" spans="2:17" x14ac:dyDescent="0.2">
      <c r="B56" s="172"/>
      <c r="C56" s="172"/>
      <c r="D56" s="249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</row>
    <row r="57" spans="2:17" x14ac:dyDescent="0.2">
      <c r="B57" s="172"/>
      <c r="C57" s="172"/>
      <c r="D57" s="249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</row>
    <row r="58" spans="2:17" x14ac:dyDescent="0.2">
      <c r="B58" s="172"/>
      <c r="C58" s="172"/>
      <c r="D58" s="249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</row>
    <row r="59" spans="2:17" x14ac:dyDescent="0.2">
      <c r="B59" s="172"/>
      <c r="C59" s="172"/>
      <c r="D59" s="249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</row>
    <row r="60" spans="2:17" x14ac:dyDescent="0.2">
      <c r="B60" s="172"/>
      <c r="C60" s="172"/>
      <c r="D60" s="249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</row>
    <row r="61" spans="2:17" x14ac:dyDescent="0.2">
      <c r="B61" s="172"/>
      <c r="C61" s="172"/>
      <c r="D61" s="249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</row>
    <row r="62" spans="2:17" x14ac:dyDescent="0.2">
      <c r="B62" s="172"/>
      <c r="C62" s="172"/>
      <c r="D62" s="249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</row>
    <row r="63" spans="2:17" x14ac:dyDescent="0.2">
      <c r="B63" s="172"/>
      <c r="C63" s="172"/>
      <c r="D63" s="249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</row>
    <row r="64" spans="2:17" x14ac:dyDescent="0.2">
      <c r="B64" s="172"/>
      <c r="C64" s="172"/>
      <c r="D64" s="249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</row>
    <row r="65" spans="2:17" x14ac:dyDescent="0.2">
      <c r="B65" s="172"/>
      <c r="C65" s="172"/>
      <c r="D65" s="249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</row>
    <row r="66" spans="2:17" x14ac:dyDescent="0.2">
      <c r="B66" s="172"/>
      <c r="C66" s="172"/>
      <c r="D66" s="249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</row>
    <row r="67" spans="2:17" x14ac:dyDescent="0.2">
      <c r="B67" s="172"/>
      <c r="C67" s="172"/>
      <c r="D67" s="249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</row>
    <row r="68" spans="2:17" x14ac:dyDescent="0.2">
      <c r="B68" s="172"/>
      <c r="C68" s="172"/>
      <c r="D68" s="249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</row>
    <row r="69" spans="2:17" x14ac:dyDescent="0.2">
      <c r="B69" s="172"/>
      <c r="C69" s="172"/>
      <c r="D69" s="249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</row>
    <row r="70" spans="2:17" x14ac:dyDescent="0.2">
      <c r="B70" s="172"/>
      <c r="C70" s="172"/>
      <c r="D70" s="249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</row>
    <row r="71" spans="2:17" x14ac:dyDescent="0.2">
      <c r="B71" s="172"/>
      <c r="C71" s="172"/>
      <c r="D71" s="249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</row>
    <row r="72" spans="2:17" x14ac:dyDescent="0.2">
      <c r="B72" s="172"/>
      <c r="C72" s="172"/>
      <c r="D72" s="249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</row>
    <row r="73" spans="2:17" x14ac:dyDescent="0.2">
      <c r="B73" s="172"/>
      <c r="C73" s="172"/>
      <c r="D73" s="249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</row>
    <row r="74" spans="2:17" x14ac:dyDescent="0.2">
      <c r="B74" s="172"/>
      <c r="C74" s="172"/>
      <c r="D74" s="249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</row>
    <row r="75" spans="2:17" x14ac:dyDescent="0.2">
      <c r="B75" s="172"/>
      <c r="C75" s="172"/>
      <c r="D75" s="249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</row>
    <row r="76" spans="2:17" x14ac:dyDescent="0.2">
      <c r="B76" s="172"/>
      <c r="C76" s="172"/>
      <c r="D76" s="249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</row>
    <row r="77" spans="2:17" x14ac:dyDescent="0.2">
      <c r="B77" s="172"/>
      <c r="C77" s="172"/>
      <c r="D77" s="249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</row>
    <row r="78" spans="2:17" x14ac:dyDescent="0.2">
      <c r="B78" s="172"/>
      <c r="C78" s="172"/>
      <c r="D78" s="249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</row>
    <row r="79" spans="2:17" x14ac:dyDescent="0.2">
      <c r="B79" s="172"/>
      <c r="C79" s="172"/>
      <c r="D79" s="249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</row>
    <row r="80" spans="2:17" x14ac:dyDescent="0.2">
      <c r="B80" s="172"/>
      <c r="C80" s="172"/>
      <c r="D80" s="249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</row>
    <row r="81" spans="2:17" x14ac:dyDescent="0.2">
      <c r="B81" s="172"/>
      <c r="C81" s="172"/>
      <c r="D81" s="249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</row>
    <row r="82" spans="2:17" x14ac:dyDescent="0.2">
      <c r="B82" s="172"/>
      <c r="C82" s="172"/>
      <c r="D82" s="249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</row>
    <row r="83" spans="2:17" x14ac:dyDescent="0.2">
      <c r="B83" s="172"/>
      <c r="C83" s="172"/>
      <c r="D83" s="249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</row>
    <row r="84" spans="2:17" x14ac:dyDescent="0.2">
      <c r="B84" s="172"/>
      <c r="C84" s="172"/>
      <c r="D84" s="249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</row>
    <row r="85" spans="2:17" x14ac:dyDescent="0.2">
      <c r="B85" s="172"/>
      <c r="C85" s="172"/>
      <c r="D85" s="249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</row>
    <row r="86" spans="2:17" x14ac:dyDescent="0.2">
      <c r="B86" s="172"/>
      <c r="C86" s="172"/>
      <c r="D86" s="249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</row>
    <row r="87" spans="2:17" x14ac:dyDescent="0.2">
      <c r="B87" s="172"/>
      <c r="C87" s="172"/>
      <c r="D87" s="249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</row>
    <row r="88" spans="2:17" x14ac:dyDescent="0.2">
      <c r="B88" s="172"/>
      <c r="C88" s="172"/>
      <c r="D88" s="249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</row>
    <row r="89" spans="2:17" x14ac:dyDescent="0.2">
      <c r="B89" s="172"/>
      <c r="C89" s="172"/>
      <c r="D89" s="249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</row>
    <row r="90" spans="2:17" x14ac:dyDescent="0.2">
      <c r="B90" s="172"/>
      <c r="C90" s="172"/>
      <c r="D90" s="249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</row>
    <row r="91" spans="2:17" x14ac:dyDescent="0.2">
      <c r="B91" s="172"/>
      <c r="C91" s="172"/>
      <c r="D91" s="249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</row>
    <row r="92" spans="2:17" x14ac:dyDescent="0.2">
      <c r="B92" s="172"/>
      <c r="C92" s="172"/>
      <c r="D92" s="249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</row>
    <row r="93" spans="2:17" x14ac:dyDescent="0.2">
      <c r="B93" s="172"/>
      <c r="C93" s="172"/>
      <c r="D93" s="249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</row>
    <row r="94" spans="2:17" x14ac:dyDescent="0.2">
      <c r="B94" s="172"/>
      <c r="C94" s="172"/>
      <c r="D94" s="249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</row>
    <row r="95" spans="2:17" x14ac:dyDescent="0.2">
      <c r="B95" s="172"/>
      <c r="C95" s="172"/>
      <c r="D95" s="249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</row>
    <row r="96" spans="2:17" x14ac:dyDescent="0.2">
      <c r="B96" s="172"/>
      <c r="C96" s="172"/>
      <c r="D96" s="249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</row>
    <row r="97" spans="2:17" x14ac:dyDescent="0.2">
      <c r="B97" s="172"/>
      <c r="C97" s="172"/>
      <c r="D97" s="249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</row>
    <row r="98" spans="2:17" x14ac:dyDescent="0.2">
      <c r="B98" s="172"/>
      <c r="C98" s="172"/>
      <c r="D98" s="249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</row>
    <row r="99" spans="2:17" x14ac:dyDescent="0.2">
      <c r="B99" s="172"/>
      <c r="C99" s="172"/>
      <c r="D99" s="249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</row>
    <row r="100" spans="2:17" x14ac:dyDescent="0.2">
      <c r="B100" s="172"/>
      <c r="C100" s="172"/>
      <c r="D100" s="249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</row>
    <row r="101" spans="2:17" x14ac:dyDescent="0.2">
      <c r="B101" s="172"/>
      <c r="C101" s="172"/>
      <c r="D101" s="249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</row>
    <row r="102" spans="2:17" x14ac:dyDescent="0.2">
      <c r="B102" s="172"/>
      <c r="C102" s="172"/>
      <c r="D102" s="249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</row>
    <row r="103" spans="2:17" x14ac:dyDescent="0.2">
      <c r="B103" s="172"/>
      <c r="C103" s="172"/>
      <c r="D103" s="249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</row>
    <row r="104" spans="2:17" x14ac:dyDescent="0.2">
      <c r="B104" s="172"/>
      <c r="C104" s="172"/>
      <c r="D104" s="249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</row>
    <row r="105" spans="2:17" x14ac:dyDescent="0.2">
      <c r="B105" s="172"/>
      <c r="C105" s="172"/>
      <c r="D105" s="249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</row>
    <row r="106" spans="2:17" x14ac:dyDescent="0.2">
      <c r="B106" s="172"/>
      <c r="C106" s="172"/>
      <c r="D106" s="249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</row>
    <row r="107" spans="2:17" x14ac:dyDescent="0.2">
      <c r="B107" s="172"/>
      <c r="C107" s="172"/>
      <c r="D107" s="249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</row>
    <row r="108" spans="2:17" x14ac:dyDescent="0.2">
      <c r="B108" s="172"/>
      <c r="C108" s="172"/>
      <c r="D108" s="249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</row>
    <row r="109" spans="2:17" x14ac:dyDescent="0.2">
      <c r="B109" s="172"/>
      <c r="C109" s="172"/>
      <c r="D109" s="249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</row>
    <row r="110" spans="2:17" x14ac:dyDescent="0.2">
      <c r="B110" s="172"/>
      <c r="C110" s="172"/>
      <c r="D110" s="249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</row>
    <row r="111" spans="2:17" x14ac:dyDescent="0.2">
      <c r="B111" s="172"/>
      <c r="C111" s="172"/>
      <c r="D111" s="249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</row>
    <row r="112" spans="2:17" x14ac:dyDescent="0.2">
      <c r="B112" s="172"/>
      <c r="C112" s="172"/>
      <c r="D112" s="249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</row>
    <row r="113" spans="2:17" x14ac:dyDescent="0.2">
      <c r="B113" s="172"/>
      <c r="C113" s="172"/>
      <c r="D113" s="249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</row>
    <row r="114" spans="2:17" x14ac:dyDescent="0.2">
      <c r="B114" s="172"/>
      <c r="C114" s="172"/>
      <c r="D114" s="249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</row>
    <row r="115" spans="2:17" x14ac:dyDescent="0.2">
      <c r="B115" s="172"/>
      <c r="C115" s="172"/>
      <c r="D115" s="249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</row>
    <row r="116" spans="2:17" x14ac:dyDescent="0.2">
      <c r="B116" s="172"/>
      <c r="C116" s="172"/>
      <c r="D116" s="249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</row>
    <row r="117" spans="2:17" x14ac:dyDescent="0.2">
      <c r="B117" s="172"/>
      <c r="C117" s="172"/>
      <c r="D117" s="249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</row>
    <row r="118" spans="2:17" x14ac:dyDescent="0.2">
      <c r="B118" s="172"/>
      <c r="C118" s="172"/>
      <c r="D118" s="249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</row>
    <row r="119" spans="2:17" x14ac:dyDescent="0.2">
      <c r="B119" s="172"/>
      <c r="C119" s="172"/>
      <c r="D119" s="249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</row>
    <row r="120" spans="2:17" x14ac:dyDescent="0.2">
      <c r="B120" s="172"/>
      <c r="C120" s="172"/>
      <c r="D120" s="249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</row>
    <row r="121" spans="2:17" x14ac:dyDescent="0.2">
      <c r="B121" s="172"/>
      <c r="C121" s="172"/>
      <c r="D121" s="249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</row>
    <row r="122" spans="2:17" x14ac:dyDescent="0.2">
      <c r="B122" s="172"/>
      <c r="C122" s="172"/>
      <c r="D122" s="249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</row>
    <row r="123" spans="2:17" x14ac:dyDescent="0.2">
      <c r="B123" s="172"/>
      <c r="C123" s="172"/>
      <c r="D123" s="249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</row>
    <row r="124" spans="2:17" x14ac:dyDescent="0.2">
      <c r="B124" s="172"/>
      <c r="C124" s="172"/>
      <c r="D124" s="249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</row>
    <row r="125" spans="2:17" x14ac:dyDescent="0.2">
      <c r="B125" s="172"/>
      <c r="C125" s="172"/>
      <c r="D125" s="249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</row>
    <row r="126" spans="2:17" x14ac:dyDescent="0.2">
      <c r="B126" s="172"/>
      <c r="C126" s="172"/>
      <c r="D126" s="249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</row>
    <row r="127" spans="2:17" x14ac:dyDescent="0.2">
      <c r="B127" s="172"/>
      <c r="C127" s="172"/>
      <c r="D127" s="249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</row>
    <row r="128" spans="2:17" x14ac:dyDescent="0.2">
      <c r="B128" s="172"/>
      <c r="C128" s="172"/>
      <c r="D128" s="249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</row>
    <row r="129" spans="2:17" x14ac:dyDescent="0.2">
      <c r="B129" s="172"/>
      <c r="C129" s="172"/>
      <c r="D129" s="249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</row>
    <row r="130" spans="2:17" x14ac:dyDescent="0.2">
      <c r="B130" s="172"/>
      <c r="C130" s="172"/>
      <c r="D130" s="249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</row>
    <row r="131" spans="2:17" x14ac:dyDescent="0.2">
      <c r="B131" s="172"/>
      <c r="C131" s="172"/>
      <c r="D131" s="249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</row>
    <row r="132" spans="2:17" x14ac:dyDescent="0.2">
      <c r="B132" s="172"/>
      <c r="C132" s="172"/>
      <c r="D132" s="249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</row>
    <row r="133" spans="2:17" x14ac:dyDescent="0.2">
      <c r="B133" s="172"/>
      <c r="C133" s="172"/>
      <c r="D133" s="249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</row>
    <row r="134" spans="2:17" x14ac:dyDescent="0.2">
      <c r="B134" s="172"/>
      <c r="C134" s="172"/>
      <c r="D134" s="249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</row>
    <row r="135" spans="2:17" x14ac:dyDescent="0.2">
      <c r="B135" s="172"/>
      <c r="C135" s="172"/>
      <c r="D135" s="249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</row>
    <row r="136" spans="2:17" x14ac:dyDescent="0.2">
      <c r="B136" s="172"/>
      <c r="C136" s="172"/>
      <c r="D136" s="249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</row>
    <row r="137" spans="2:17" x14ac:dyDescent="0.2">
      <c r="B137" s="172"/>
      <c r="C137" s="172"/>
      <c r="D137" s="249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</row>
    <row r="138" spans="2:17" x14ac:dyDescent="0.2">
      <c r="B138" s="172"/>
      <c r="C138" s="172"/>
      <c r="D138" s="249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</row>
    <row r="139" spans="2:17" x14ac:dyDescent="0.2">
      <c r="B139" s="172"/>
      <c r="C139" s="172"/>
      <c r="D139" s="249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</row>
    <row r="140" spans="2:17" x14ac:dyDescent="0.2">
      <c r="B140" s="172"/>
      <c r="C140" s="172"/>
      <c r="D140" s="249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</row>
    <row r="141" spans="2:17" x14ac:dyDescent="0.2">
      <c r="B141" s="172"/>
      <c r="C141" s="172"/>
      <c r="D141" s="249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</row>
    <row r="142" spans="2:17" x14ac:dyDescent="0.2">
      <c r="B142" s="172"/>
      <c r="C142" s="172"/>
      <c r="D142" s="249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1"/>
      <c r="P142" s="81"/>
      <c r="Q142" s="81"/>
    </row>
    <row r="143" spans="2:17" x14ac:dyDescent="0.2">
      <c r="B143" s="172"/>
      <c r="C143" s="172"/>
      <c r="D143" s="249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1"/>
      <c r="P143" s="81"/>
      <c r="Q143" s="81"/>
    </row>
    <row r="144" spans="2:17" x14ac:dyDescent="0.2">
      <c r="B144" s="172"/>
      <c r="C144" s="172"/>
      <c r="D144" s="249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1"/>
      <c r="P144" s="81"/>
      <c r="Q144" s="81"/>
    </row>
    <row r="145" spans="2:17" x14ac:dyDescent="0.2">
      <c r="B145" s="172"/>
      <c r="C145" s="172"/>
      <c r="D145" s="249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1"/>
      <c r="P145" s="81"/>
      <c r="Q145" s="81"/>
    </row>
    <row r="146" spans="2:17" x14ac:dyDescent="0.2">
      <c r="B146" s="172"/>
      <c r="C146" s="172"/>
      <c r="D146" s="249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81"/>
      <c r="Q146" s="81"/>
    </row>
    <row r="147" spans="2:17" x14ac:dyDescent="0.2">
      <c r="B147" s="172"/>
      <c r="C147" s="172"/>
      <c r="D147" s="249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/>
    </row>
    <row r="148" spans="2:17" x14ac:dyDescent="0.2">
      <c r="B148" s="172"/>
      <c r="C148" s="172"/>
      <c r="D148" s="249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  <c r="Q148" s="81"/>
    </row>
    <row r="149" spans="2:17" x14ac:dyDescent="0.2">
      <c r="B149" s="172"/>
      <c r="C149" s="172"/>
      <c r="D149" s="249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1"/>
      <c r="P149" s="81"/>
      <c r="Q149" s="81"/>
    </row>
    <row r="150" spans="2:17" x14ac:dyDescent="0.2">
      <c r="B150" s="172"/>
      <c r="C150" s="172"/>
      <c r="D150" s="249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1"/>
      <c r="P150" s="81"/>
      <c r="Q150" s="81"/>
    </row>
    <row r="151" spans="2:17" x14ac:dyDescent="0.2">
      <c r="B151" s="172"/>
      <c r="C151" s="172"/>
      <c r="D151" s="249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81"/>
      <c r="Q151" s="81"/>
    </row>
    <row r="152" spans="2:17" x14ac:dyDescent="0.2">
      <c r="B152" s="172"/>
      <c r="C152" s="172"/>
      <c r="D152" s="249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  <c r="Q152" s="81"/>
    </row>
    <row r="153" spans="2:17" x14ac:dyDescent="0.2">
      <c r="B153" s="172"/>
      <c r="C153" s="172"/>
      <c r="D153" s="249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81"/>
    </row>
    <row r="154" spans="2:17" x14ac:dyDescent="0.2">
      <c r="B154" s="172"/>
      <c r="C154" s="172"/>
      <c r="D154" s="249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1"/>
      <c r="P154" s="81"/>
      <c r="Q154" s="81"/>
    </row>
    <row r="155" spans="2:17" x14ac:dyDescent="0.2">
      <c r="B155" s="172"/>
      <c r="C155" s="172"/>
      <c r="D155" s="249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81"/>
      <c r="Q155" s="81"/>
    </row>
    <row r="156" spans="2:17" x14ac:dyDescent="0.2">
      <c r="B156" s="172"/>
      <c r="C156" s="172"/>
      <c r="D156" s="249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81"/>
      <c r="Q156" s="81"/>
    </row>
    <row r="157" spans="2:17" x14ac:dyDescent="0.2">
      <c r="B157" s="172"/>
      <c r="C157" s="172"/>
      <c r="D157" s="249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81"/>
      <c r="Q157" s="81"/>
    </row>
    <row r="158" spans="2:17" x14ac:dyDescent="0.2">
      <c r="B158" s="172"/>
      <c r="C158" s="172"/>
      <c r="D158" s="249"/>
      <c r="E158" s="81"/>
      <c r="F158" s="81"/>
      <c r="G158" s="81"/>
      <c r="H158" s="81"/>
      <c r="I158" s="81"/>
      <c r="J158" s="81"/>
      <c r="K158" s="81"/>
      <c r="L158" s="81"/>
      <c r="M158" s="81"/>
      <c r="N158" s="81"/>
      <c r="O158" s="81"/>
      <c r="P158" s="81"/>
      <c r="Q158" s="81"/>
    </row>
    <row r="159" spans="2:17" x14ac:dyDescent="0.2">
      <c r="B159" s="172"/>
      <c r="C159" s="172"/>
      <c r="D159" s="249"/>
      <c r="E159" s="81"/>
      <c r="F159" s="81"/>
      <c r="G159" s="81"/>
      <c r="H159" s="81"/>
      <c r="I159" s="81"/>
      <c r="J159" s="81"/>
      <c r="K159" s="81"/>
      <c r="L159" s="81"/>
      <c r="M159" s="81"/>
      <c r="N159" s="81"/>
      <c r="O159" s="81"/>
      <c r="P159" s="81"/>
      <c r="Q159" s="81"/>
    </row>
    <row r="160" spans="2:17" x14ac:dyDescent="0.2">
      <c r="B160" s="172"/>
      <c r="C160" s="172"/>
      <c r="D160" s="249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  <c r="Q160" s="81"/>
    </row>
    <row r="161" spans="2:17" x14ac:dyDescent="0.2">
      <c r="B161" s="172"/>
      <c r="C161" s="172"/>
      <c r="D161" s="249"/>
      <c r="E161" s="81"/>
      <c r="F161" s="81"/>
      <c r="G161" s="81"/>
      <c r="H161" s="81"/>
      <c r="I161" s="81"/>
      <c r="J161" s="81"/>
      <c r="K161" s="81"/>
      <c r="L161" s="81"/>
      <c r="M161" s="81"/>
      <c r="N161" s="81"/>
      <c r="O161" s="81"/>
      <c r="P161" s="81"/>
      <c r="Q161" s="81"/>
    </row>
    <row r="162" spans="2:17" x14ac:dyDescent="0.2">
      <c r="B162" s="172"/>
      <c r="C162" s="172"/>
      <c r="D162" s="249"/>
      <c r="E162" s="81"/>
      <c r="F162" s="81"/>
      <c r="G162" s="81"/>
      <c r="H162" s="81"/>
      <c r="I162" s="81"/>
      <c r="J162" s="81"/>
      <c r="K162" s="81"/>
      <c r="L162" s="81"/>
      <c r="M162" s="81"/>
      <c r="N162" s="81"/>
      <c r="O162" s="81"/>
      <c r="P162" s="81"/>
      <c r="Q162" s="81"/>
    </row>
    <row r="163" spans="2:17" x14ac:dyDescent="0.2">
      <c r="B163" s="172"/>
      <c r="C163" s="172"/>
      <c r="D163" s="249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81"/>
      <c r="Q163" s="81"/>
    </row>
    <row r="164" spans="2:17" x14ac:dyDescent="0.2">
      <c r="B164" s="172"/>
      <c r="C164" s="172"/>
      <c r="D164" s="249"/>
      <c r="E164" s="81"/>
      <c r="F164" s="81"/>
      <c r="G164" s="81"/>
      <c r="H164" s="81"/>
      <c r="I164" s="81"/>
      <c r="J164" s="81"/>
      <c r="K164" s="81"/>
      <c r="L164" s="81"/>
      <c r="M164" s="81"/>
      <c r="N164" s="81"/>
      <c r="O164" s="81"/>
      <c r="P164" s="81"/>
      <c r="Q164" s="81"/>
    </row>
    <row r="165" spans="2:17" x14ac:dyDescent="0.2">
      <c r="B165" s="172"/>
      <c r="C165" s="172"/>
      <c r="D165" s="249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  <c r="Q165" s="81"/>
    </row>
    <row r="166" spans="2:17" x14ac:dyDescent="0.2">
      <c r="B166" s="172"/>
      <c r="C166" s="172"/>
      <c r="D166" s="249"/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81"/>
      <c r="Q166" s="81"/>
    </row>
    <row r="167" spans="2:17" x14ac:dyDescent="0.2">
      <c r="B167" s="172"/>
      <c r="C167" s="172"/>
      <c r="D167" s="249"/>
      <c r="E167" s="81"/>
      <c r="F167" s="81"/>
      <c r="G167" s="81"/>
      <c r="H167" s="81"/>
      <c r="I167" s="81"/>
      <c r="J167" s="81"/>
      <c r="K167" s="81"/>
      <c r="L167" s="81"/>
      <c r="M167" s="81"/>
      <c r="N167" s="81"/>
      <c r="O167" s="81"/>
      <c r="P167" s="81"/>
      <c r="Q167" s="81"/>
    </row>
    <row r="168" spans="2:17" x14ac:dyDescent="0.2">
      <c r="B168" s="172"/>
      <c r="C168" s="172"/>
      <c r="D168" s="249"/>
      <c r="E168" s="81"/>
      <c r="F168" s="81"/>
      <c r="G168" s="81"/>
      <c r="H168" s="81"/>
      <c r="I168" s="81"/>
      <c r="J168" s="81"/>
      <c r="K168" s="81"/>
      <c r="L168" s="81"/>
      <c r="M168" s="81"/>
      <c r="N168" s="81"/>
      <c r="O168" s="81"/>
      <c r="P168" s="81"/>
      <c r="Q168" s="81"/>
    </row>
    <row r="169" spans="2:17" x14ac:dyDescent="0.2">
      <c r="B169" s="172"/>
      <c r="C169" s="172"/>
      <c r="D169" s="249"/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81"/>
      <c r="Q169" s="81"/>
    </row>
    <row r="170" spans="2:17" x14ac:dyDescent="0.2">
      <c r="B170" s="172"/>
      <c r="C170" s="172"/>
      <c r="D170" s="249"/>
      <c r="E170" s="81"/>
      <c r="F170" s="81"/>
      <c r="G170" s="81"/>
      <c r="H170" s="81"/>
      <c r="I170" s="81"/>
      <c r="J170" s="81"/>
      <c r="K170" s="81"/>
      <c r="L170" s="81"/>
      <c r="M170" s="81"/>
      <c r="N170" s="81"/>
      <c r="O170" s="81"/>
      <c r="P170" s="81"/>
      <c r="Q170" s="81"/>
    </row>
    <row r="171" spans="2:17" x14ac:dyDescent="0.2">
      <c r="B171" s="172"/>
      <c r="C171" s="172"/>
      <c r="D171" s="249"/>
      <c r="E171" s="81"/>
      <c r="F171" s="81"/>
      <c r="G171" s="81"/>
      <c r="H171" s="81"/>
      <c r="I171" s="81"/>
      <c r="J171" s="81"/>
      <c r="K171" s="81"/>
      <c r="L171" s="81"/>
      <c r="M171" s="81"/>
      <c r="N171" s="81"/>
      <c r="O171" s="81"/>
      <c r="P171" s="81"/>
      <c r="Q171" s="81"/>
    </row>
    <row r="172" spans="2:17" x14ac:dyDescent="0.2">
      <c r="B172" s="172"/>
      <c r="C172" s="172"/>
      <c r="D172" s="249"/>
      <c r="E172" s="81"/>
      <c r="F172" s="81"/>
      <c r="G172" s="81"/>
      <c r="H172" s="81"/>
      <c r="I172" s="81"/>
      <c r="J172" s="81"/>
      <c r="K172" s="81"/>
      <c r="L172" s="81"/>
      <c r="M172" s="81"/>
      <c r="N172" s="81"/>
      <c r="O172" s="81"/>
      <c r="P172" s="81"/>
      <c r="Q172" s="81"/>
    </row>
    <row r="173" spans="2:17" x14ac:dyDescent="0.2">
      <c r="B173" s="172"/>
      <c r="C173" s="172"/>
      <c r="D173" s="249"/>
      <c r="E173" s="81"/>
      <c r="F173" s="81"/>
      <c r="G173" s="81"/>
      <c r="H173" s="81"/>
      <c r="I173" s="81"/>
      <c r="J173" s="81"/>
      <c r="K173" s="81"/>
      <c r="L173" s="81"/>
      <c r="M173" s="81"/>
      <c r="N173" s="81"/>
      <c r="O173" s="81"/>
      <c r="P173" s="81"/>
      <c r="Q173" s="81"/>
    </row>
    <row r="174" spans="2:17" x14ac:dyDescent="0.2">
      <c r="B174" s="172"/>
      <c r="C174" s="172"/>
      <c r="D174" s="249"/>
      <c r="E174" s="81"/>
      <c r="F174" s="81"/>
      <c r="G174" s="81"/>
      <c r="H174" s="81"/>
      <c r="I174" s="81"/>
      <c r="J174" s="81"/>
      <c r="K174" s="81"/>
      <c r="L174" s="81"/>
      <c r="M174" s="81"/>
      <c r="N174" s="81"/>
      <c r="O174" s="81"/>
      <c r="P174" s="81"/>
      <c r="Q174" s="81"/>
    </row>
    <row r="175" spans="2:17" x14ac:dyDescent="0.2">
      <c r="B175" s="172"/>
      <c r="C175" s="172"/>
      <c r="D175" s="249"/>
      <c r="E175" s="81"/>
      <c r="F175" s="81"/>
      <c r="G175" s="81"/>
      <c r="H175" s="81"/>
      <c r="I175" s="81"/>
      <c r="J175" s="81"/>
      <c r="K175" s="81"/>
      <c r="L175" s="81"/>
      <c r="M175" s="81"/>
      <c r="N175" s="81"/>
      <c r="O175" s="81"/>
      <c r="P175" s="81"/>
      <c r="Q175" s="81"/>
    </row>
    <row r="176" spans="2:17" x14ac:dyDescent="0.2">
      <c r="B176" s="172"/>
      <c r="C176" s="172"/>
      <c r="D176" s="249"/>
      <c r="E176" s="81"/>
      <c r="F176" s="81"/>
      <c r="G176" s="81"/>
      <c r="H176" s="81"/>
      <c r="I176" s="81"/>
      <c r="J176" s="81"/>
      <c r="K176" s="81"/>
      <c r="L176" s="81"/>
      <c r="M176" s="81"/>
      <c r="N176" s="81"/>
      <c r="O176" s="81"/>
      <c r="P176" s="81"/>
      <c r="Q176" s="81"/>
    </row>
    <row r="177" spans="2:17" x14ac:dyDescent="0.2">
      <c r="B177" s="172"/>
      <c r="C177" s="172"/>
      <c r="D177" s="249"/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81"/>
      <c r="Q177" s="81"/>
    </row>
    <row r="178" spans="2:17" x14ac:dyDescent="0.2">
      <c r="B178" s="172"/>
      <c r="C178" s="172"/>
      <c r="D178" s="249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81"/>
      <c r="Q178" s="81"/>
    </row>
    <row r="179" spans="2:17" x14ac:dyDescent="0.2">
      <c r="B179" s="172"/>
      <c r="C179" s="172"/>
      <c r="D179" s="249"/>
      <c r="E179" s="81"/>
      <c r="F179" s="81"/>
      <c r="G179" s="81"/>
      <c r="H179" s="81"/>
      <c r="I179" s="81"/>
      <c r="J179" s="81"/>
      <c r="K179" s="81"/>
      <c r="L179" s="81"/>
      <c r="M179" s="81"/>
      <c r="N179" s="81"/>
      <c r="O179" s="81"/>
      <c r="P179" s="81"/>
      <c r="Q179" s="81"/>
    </row>
    <row r="180" spans="2:17" x14ac:dyDescent="0.2">
      <c r="B180" s="172"/>
      <c r="C180" s="172"/>
      <c r="D180" s="249"/>
      <c r="E180" s="81"/>
      <c r="F180" s="81"/>
      <c r="G180" s="81"/>
      <c r="H180" s="81"/>
      <c r="I180" s="81"/>
      <c r="J180" s="81"/>
      <c r="K180" s="81"/>
      <c r="L180" s="81"/>
      <c r="M180" s="81"/>
      <c r="N180" s="81"/>
      <c r="O180" s="81"/>
      <c r="P180" s="81"/>
      <c r="Q180" s="81"/>
    </row>
    <row r="181" spans="2:17" x14ac:dyDescent="0.2">
      <c r="B181" s="172"/>
      <c r="C181" s="172"/>
      <c r="D181" s="249"/>
      <c r="E181" s="81"/>
      <c r="F181" s="81"/>
      <c r="G181" s="81"/>
      <c r="H181" s="81"/>
      <c r="I181" s="81"/>
      <c r="J181" s="81"/>
      <c r="K181" s="81"/>
      <c r="L181" s="81"/>
      <c r="M181" s="81"/>
      <c r="N181" s="81"/>
      <c r="O181" s="81"/>
      <c r="P181" s="81"/>
      <c r="Q181" s="81"/>
    </row>
    <row r="182" spans="2:17" x14ac:dyDescent="0.2">
      <c r="B182" s="172"/>
      <c r="C182" s="172"/>
      <c r="D182" s="249"/>
      <c r="E182" s="81"/>
      <c r="F182" s="81"/>
      <c r="G182" s="81"/>
      <c r="H182" s="81"/>
      <c r="I182" s="81"/>
      <c r="J182" s="81"/>
      <c r="K182" s="81"/>
      <c r="L182" s="81"/>
      <c r="M182" s="81"/>
      <c r="N182" s="81"/>
      <c r="O182" s="81"/>
      <c r="P182" s="81"/>
      <c r="Q182" s="81"/>
    </row>
    <row r="183" spans="2:17" x14ac:dyDescent="0.2">
      <c r="B183" s="172"/>
      <c r="C183" s="172"/>
      <c r="D183" s="249"/>
      <c r="E183" s="81"/>
      <c r="F183" s="81"/>
      <c r="G183" s="81"/>
      <c r="H183" s="81"/>
      <c r="I183" s="81"/>
      <c r="J183" s="81"/>
      <c r="K183" s="81"/>
      <c r="L183" s="81"/>
      <c r="M183" s="81"/>
      <c r="N183" s="81"/>
      <c r="O183" s="81"/>
      <c r="P183" s="81"/>
      <c r="Q183" s="81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indexed="20"/>
  </sheetPr>
  <dimension ref="A1:S174"/>
  <sheetViews>
    <sheetView workbookViewId="0">
      <selection activeCell="D6" sqref="D6"/>
    </sheetView>
  </sheetViews>
  <sheetFormatPr defaultRowHeight="12.75" outlineLevelRow="1" x14ac:dyDescent="0.2"/>
  <cols>
    <col min="1" max="1" width="81.42578125" style="92" customWidth="1"/>
    <col min="2" max="2" width="14.28515625" style="208" customWidth="1"/>
    <col min="3" max="3" width="15.42578125" style="208" customWidth="1"/>
    <col min="4" max="4" width="10.28515625" style="8" customWidth="1"/>
    <col min="5" max="16384" width="9.140625" style="92"/>
  </cols>
  <sheetData>
    <row r="1" spans="1:19" x14ac:dyDescent="0.2">
      <c r="A1" s="277" t="str">
        <f>"Державний борг України за станом на " &amp; TEXT(DREPORTDATE,"dd.MM.yyyy")</f>
        <v>Державний борг України за станом на 31.01.2019</v>
      </c>
      <c r="B1" s="278"/>
      <c r="C1" s="278"/>
      <c r="D1" s="278"/>
    </row>
    <row r="2" spans="1:19" x14ac:dyDescent="0.2">
      <c r="A2" s="277" t="str">
        <f>"Гарантований державою борг України за станом на " &amp; TEXT(DREPORTDATE,"dd.MM.yyyy")</f>
        <v>Гарантований державою борг України за станом на 31.01.2019</v>
      </c>
      <c r="B2" s="278"/>
      <c r="C2" s="278"/>
      <c r="D2" s="278"/>
    </row>
    <row r="3" spans="1:19" ht="18.75" x14ac:dyDescent="0.3">
      <c r="A3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31.01.2019</v>
      </c>
      <c r="B3" s="3"/>
      <c r="C3" s="3"/>
      <c r="D3" s="3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</row>
    <row r="4" spans="1:19" ht="18.75" x14ac:dyDescent="0.3">
      <c r="A4" s="2" t="s">
        <v>152</v>
      </c>
      <c r="B4" s="2"/>
      <c r="C4" s="2"/>
      <c r="D4" s="2"/>
    </row>
    <row r="5" spans="1:19" x14ac:dyDescent="0.2">
      <c r="B5" s="172"/>
      <c r="C5" s="172"/>
      <c r="D5" s="249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</row>
    <row r="6" spans="1:19" s="61" customFormat="1" x14ac:dyDescent="0.2">
      <c r="B6" s="150"/>
      <c r="C6" s="150"/>
      <c r="D6" s="61" t="str">
        <f>VALVAL</f>
        <v>млрд. одиниць</v>
      </c>
    </row>
    <row r="7" spans="1:19" s="16" customFormat="1" x14ac:dyDescent="0.2">
      <c r="A7" s="170"/>
      <c r="B7" s="97" t="s">
        <v>153</v>
      </c>
      <c r="C7" s="97" t="s">
        <v>156</v>
      </c>
      <c r="D7" s="148" t="s">
        <v>173</v>
      </c>
    </row>
    <row r="8" spans="1:19" s="104" customFormat="1" ht="15" x14ac:dyDescent="0.2">
      <c r="A8" s="224" t="s">
        <v>136</v>
      </c>
      <c r="B8" s="131">
        <f t="shared" ref="B8:C8" si="0">B$9+B$17</f>
        <v>78.251692946719999</v>
      </c>
      <c r="C8" s="131">
        <f t="shared" si="0"/>
        <v>2171.9168198795201</v>
      </c>
      <c r="D8" s="228">
        <v>2.1020599999999998</v>
      </c>
    </row>
    <row r="9" spans="1:19" s="153" customFormat="1" ht="15" x14ac:dyDescent="0.2">
      <c r="A9" s="30" t="s">
        <v>62</v>
      </c>
      <c r="B9" s="143">
        <f t="shared" ref="B9:C9" si="1">SUM(B$10:B$16)</f>
        <v>67.249828506910006</v>
      </c>
      <c r="C9" s="143">
        <f t="shared" si="1"/>
        <v>1866.5542963732801</v>
      </c>
      <c r="D9" s="189">
        <v>1.259404</v>
      </c>
    </row>
    <row r="10" spans="1:19" s="169" customFormat="1" outlineLevel="1" x14ac:dyDescent="0.2">
      <c r="A10" s="112" t="s">
        <v>74</v>
      </c>
      <c r="B10" s="34">
        <v>27.46870466284</v>
      </c>
      <c r="C10" s="34">
        <v>762.40831899048999</v>
      </c>
      <c r="D10" s="79">
        <v>0.35103000000000001</v>
      </c>
    </row>
    <row r="11" spans="1:19" s="171" customFormat="1" outlineLevel="1" x14ac:dyDescent="0.2">
      <c r="A11" s="159" t="s">
        <v>162</v>
      </c>
      <c r="B11" s="38">
        <v>8.1003435629999995E-2</v>
      </c>
      <c r="C11" s="38">
        <v>2.2482928826599999</v>
      </c>
      <c r="D11" s="80">
        <v>1.0349999999999999E-3</v>
      </c>
    </row>
    <row r="12" spans="1:19" outlineLevel="1" x14ac:dyDescent="0.2">
      <c r="A12" s="119" t="s">
        <v>140</v>
      </c>
      <c r="B12" s="175">
        <v>22.467272999999999</v>
      </c>
      <c r="C12" s="175">
        <v>623.59095743335001</v>
      </c>
      <c r="D12" s="229">
        <v>0.28711500000000001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</row>
    <row r="13" spans="1:19" outlineLevel="1" x14ac:dyDescent="0.2">
      <c r="A13" s="119" t="s">
        <v>11</v>
      </c>
      <c r="B13" s="175">
        <v>0.39928994972999998</v>
      </c>
      <c r="C13" s="175">
        <v>11.08250218215</v>
      </c>
      <c r="D13" s="229">
        <v>5.1029999999999999E-3</v>
      </c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</row>
    <row r="14" spans="1:19" outlineLevel="1" x14ac:dyDescent="0.2">
      <c r="A14" s="119" t="s">
        <v>154</v>
      </c>
      <c r="B14" s="175">
        <v>13.369349369229999</v>
      </c>
      <c r="C14" s="175">
        <v>371.07331065199998</v>
      </c>
      <c r="D14" s="229">
        <v>0.170851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</row>
    <row r="15" spans="1:19" outlineLevel="1" x14ac:dyDescent="0.2">
      <c r="A15" s="119" t="s">
        <v>111</v>
      </c>
      <c r="B15" s="175">
        <v>1.7441514921700001</v>
      </c>
      <c r="C15" s="175">
        <v>48.409840344629998</v>
      </c>
      <c r="D15" s="229">
        <v>2.2289E-2</v>
      </c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</row>
    <row r="16" spans="1:19" outlineLevel="1" x14ac:dyDescent="0.2">
      <c r="A16" s="119" t="s">
        <v>167</v>
      </c>
      <c r="B16" s="175">
        <v>1.7200565973099999</v>
      </c>
      <c r="C16" s="175">
        <v>47.741073888000003</v>
      </c>
      <c r="D16" s="229">
        <v>2.1981000000000001E-2</v>
      </c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</row>
    <row r="17" spans="1:17" ht="15" x14ac:dyDescent="0.25">
      <c r="A17" s="214" t="s">
        <v>12</v>
      </c>
      <c r="B17" s="183">
        <f t="shared" ref="B17:C17" si="2">SUM(B$18:B$24)</f>
        <v>11.001864439809999</v>
      </c>
      <c r="C17" s="183">
        <f t="shared" si="2"/>
        <v>305.36252350624</v>
      </c>
      <c r="D17" s="242">
        <v>0.140596</v>
      </c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</row>
    <row r="18" spans="1:17" outlineLevel="1" x14ac:dyDescent="0.2">
      <c r="A18" s="119" t="s">
        <v>74</v>
      </c>
      <c r="B18" s="175">
        <v>0.21617359424999999</v>
      </c>
      <c r="C18" s="175">
        <v>6.0000115999999997</v>
      </c>
      <c r="D18" s="229">
        <v>2.7629999999999998E-3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</row>
    <row r="19" spans="1:17" outlineLevel="1" x14ac:dyDescent="0.2">
      <c r="A19" s="119" t="s">
        <v>162</v>
      </c>
      <c r="B19" s="175">
        <v>0.15102845842000001</v>
      </c>
      <c r="C19" s="175">
        <v>4.1918741532899997</v>
      </c>
      <c r="D19" s="229">
        <v>1.9300000000000001E-3</v>
      </c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</row>
    <row r="20" spans="1:17" outlineLevel="1" x14ac:dyDescent="0.2">
      <c r="A20" s="119" t="s">
        <v>101</v>
      </c>
      <c r="B20" s="175">
        <v>3.4394950000000002E-5</v>
      </c>
      <c r="C20" s="175">
        <v>9.5465000000000003E-4</v>
      </c>
      <c r="D20" s="229">
        <v>0</v>
      </c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</row>
    <row r="21" spans="1:17" outlineLevel="1" x14ac:dyDescent="0.2">
      <c r="A21" s="119" t="s">
        <v>11</v>
      </c>
      <c r="B21" s="175">
        <v>1.8677568394799999</v>
      </c>
      <c r="C21" s="175">
        <v>51.840571652020003</v>
      </c>
      <c r="D21" s="229">
        <v>2.3869000000000001E-2</v>
      </c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</row>
    <row r="22" spans="1:17" outlineLevel="1" x14ac:dyDescent="0.2">
      <c r="A22" s="119" t="s">
        <v>154</v>
      </c>
      <c r="B22" s="175">
        <v>8.62842410841</v>
      </c>
      <c r="C22" s="175">
        <v>239.48644105167</v>
      </c>
      <c r="D22" s="229">
        <v>0.110265</v>
      </c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</row>
    <row r="23" spans="1:17" outlineLevel="1" x14ac:dyDescent="0.2">
      <c r="A23" s="119" t="s">
        <v>111</v>
      </c>
      <c r="B23" s="175">
        <v>2.4369463260000002E-2</v>
      </c>
      <c r="C23" s="175">
        <v>0.67638724674999995</v>
      </c>
      <c r="D23" s="229">
        <v>3.1100000000000002E-4</v>
      </c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</row>
    <row r="24" spans="1:17" outlineLevel="1" x14ac:dyDescent="0.2">
      <c r="A24" s="119" t="s">
        <v>167</v>
      </c>
      <c r="B24" s="175">
        <v>0.11407758104</v>
      </c>
      <c r="C24" s="175">
        <v>3.1662831525100001</v>
      </c>
      <c r="D24" s="229">
        <v>1.4580000000000001E-3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</row>
    <row r="25" spans="1:17" x14ac:dyDescent="0.2">
      <c r="B25" s="172"/>
      <c r="C25" s="172"/>
      <c r="D25" s="249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</row>
    <row r="26" spans="1:17" x14ac:dyDescent="0.2">
      <c r="B26" s="172"/>
      <c r="C26" s="172"/>
      <c r="D26" s="249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</row>
    <row r="27" spans="1:17" x14ac:dyDescent="0.2">
      <c r="B27" s="172"/>
      <c r="C27" s="172"/>
      <c r="D27" s="249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</row>
    <row r="28" spans="1:17" x14ac:dyDescent="0.2">
      <c r="B28" s="172"/>
      <c r="C28" s="172"/>
      <c r="D28" s="249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</row>
    <row r="29" spans="1:17" x14ac:dyDescent="0.2">
      <c r="B29" s="172"/>
      <c r="C29" s="172"/>
      <c r="D29" s="249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</row>
    <row r="30" spans="1:17" x14ac:dyDescent="0.2">
      <c r="B30" s="172"/>
      <c r="C30" s="172"/>
      <c r="D30" s="249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</row>
    <row r="31" spans="1:17" x14ac:dyDescent="0.2">
      <c r="B31" s="172"/>
      <c r="C31" s="172"/>
      <c r="D31" s="249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</row>
    <row r="32" spans="1:17" x14ac:dyDescent="0.2">
      <c r="B32" s="172"/>
      <c r="C32" s="172"/>
      <c r="D32" s="249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</row>
    <row r="33" spans="2:17" x14ac:dyDescent="0.2">
      <c r="B33" s="172"/>
      <c r="C33" s="172"/>
      <c r="D33" s="249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</row>
    <row r="34" spans="2:17" x14ac:dyDescent="0.2">
      <c r="B34" s="172"/>
      <c r="C34" s="172"/>
      <c r="D34" s="249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</row>
    <row r="35" spans="2:17" x14ac:dyDescent="0.2">
      <c r="B35" s="172"/>
      <c r="C35" s="172"/>
      <c r="D35" s="249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</row>
    <row r="36" spans="2:17" x14ac:dyDescent="0.2">
      <c r="B36" s="172"/>
      <c r="C36" s="172"/>
      <c r="D36" s="249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</row>
    <row r="37" spans="2:17" x14ac:dyDescent="0.2">
      <c r="B37" s="172"/>
      <c r="C37" s="172"/>
      <c r="D37" s="249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</row>
    <row r="38" spans="2:17" x14ac:dyDescent="0.2">
      <c r="B38" s="172"/>
      <c r="C38" s="172"/>
      <c r="D38" s="249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</row>
    <row r="39" spans="2:17" x14ac:dyDescent="0.2">
      <c r="B39" s="172"/>
      <c r="C39" s="172"/>
      <c r="D39" s="249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</row>
    <row r="40" spans="2:17" x14ac:dyDescent="0.2">
      <c r="B40" s="172"/>
      <c r="C40" s="172"/>
      <c r="D40" s="249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</row>
    <row r="41" spans="2:17" x14ac:dyDescent="0.2">
      <c r="B41" s="172"/>
      <c r="C41" s="172"/>
      <c r="D41" s="249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</row>
    <row r="42" spans="2:17" x14ac:dyDescent="0.2">
      <c r="B42" s="172"/>
      <c r="C42" s="172"/>
      <c r="D42" s="249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</row>
    <row r="43" spans="2:17" x14ac:dyDescent="0.2">
      <c r="B43" s="172"/>
      <c r="C43" s="172"/>
      <c r="D43" s="249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</row>
    <row r="44" spans="2:17" x14ac:dyDescent="0.2">
      <c r="B44" s="172"/>
      <c r="C44" s="172"/>
      <c r="D44" s="249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</row>
    <row r="45" spans="2:17" x14ac:dyDescent="0.2">
      <c r="B45" s="172"/>
      <c r="C45" s="172"/>
      <c r="D45" s="249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</row>
    <row r="46" spans="2:17" x14ac:dyDescent="0.2">
      <c r="B46" s="172"/>
      <c r="C46" s="172"/>
      <c r="D46" s="249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</row>
    <row r="47" spans="2:17" x14ac:dyDescent="0.2">
      <c r="B47" s="172"/>
      <c r="C47" s="172"/>
      <c r="D47" s="249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</row>
    <row r="48" spans="2:17" x14ac:dyDescent="0.2">
      <c r="B48" s="172"/>
      <c r="C48" s="172"/>
      <c r="D48" s="249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</row>
    <row r="49" spans="2:17" x14ac:dyDescent="0.2">
      <c r="B49" s="172"/>
      <c r="C49" s="172"/>
      <c r="D49" s="249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</row>
    <row r="50" spans="2:17" x14ac:dyDescent="0.2">
      <c r="B50" s="172"/>
      <c r="C50" s="172"/>
      <c r="D50" s="249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</row>
    <row r="51" spans="2:17" x14ac:dyDescent="0.2">
      <c r="B51" s="172"/>
      <c r="C51" s="172"/>
      <c r="D51" s="249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</row>
    <row r="52" spans="2:17" x14ac:dyDescent="0.2">
      <c r="B52" s="172"/>
      <c r="C52" s="172"/>
      <c r="D52" s="249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</row>
    <row r="53" spans="2:17" x14ac:dyDescent="0.2">
      <c r="B53" s="172"/>
      <c r="C53" s="172"/>
      <c r="D53" s="249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</row>
    <row r="54" spans="2:17" x14ac:dyDescent="0.2">
      <c r="B54" s="172"/>
      <c r="C54" s="172"/>
      <c r="D54" s="249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</row>
    <row r="55" spans="2:17" x14ac:dyDescent="0.2">
      <c r="B55" s="172"/>
      <c r="C55" s="172"/>
      <c r="D55" s="249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</row>
    <row r="56" spans="2:17" x14ac:dyDescent="0.2">
      <c r="B56" s="172"/>
      <c r="C56" s="172"/>
      <c r="D56" s="249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</row>
    <row r="57" spans="2:17" x14ac:dyDescent="0.2">
      <c r="B57" s="172"/>
      <c r="C57" s="172"/>
      <c r="D57" s="249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</row>
    <row r="58" spans="2:17" x14ac:dyDescent="0.2">
      <c r="B58" s="172"/>
      <c r="C58" s="172"/>
      <c r="D58" s="249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</row>
    <row r="59" spans="2:17" x14ac:dyDescent="0.2">
      <c r="B59" s="172"/>
      <c r="C59" s="172"/>
      <c r="D59" s="249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</row>
    <row r="60" spans="2:17" x14ac:dyDescent="0.2">
      <c r="B60" s="172"/>
      <c r="C60" s="172"/>
      <c r="D60" s="249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</row>
    <row r="61" spans="2:17" x14ac:dyDescent="0.2">
      <c r="B61" s="172"/>
      <c r="C61" s="172"/>
      <c r="D61" s="249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</row>
    <row r="62" spans="2:17" x14ac:dyDescent="0.2">
      <c r="B62" s="172"/>
      <c r="C62" s="172"/>
      <c r="D62" s="249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</row>
    <row r="63" spans="2:17" x14ac:dyDescent="0.2">
      <c r="B63" s="172"/>
      <c r="C63" s="172"/>
      <c r="D63" s="249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</row>
    <row r="64" spans="2:17" x14ac:dyDescent="0.2">
      <c r="B64" s="172"/>
      <c r="C64" s="172"/>
      <c r="D64" s="249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</row>
    <row r="65" spans="2:17" x14ac:dyDescent="0.2">
      <c r="B65" s="172"/>
      <c r="C65" s="172"/>
      <c r="D65" s="249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</row>
    <row r="66" spans="2:17" x14ac:dyDescent="0.2">
      <c r="B66" s="172"/>
      <c r="C66" s="172"/>
      <c r="D66" s="249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</row>
    <row r="67" spans="2:17" x14ac:dyDescent="0.2">
      <c r="B67" s="172"/>
      <c r="C67" s="172"/>
      <c r="D67" s="249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</row>
    <row r="68" spans="2:17" x14ac:dyDescent="0.2">
      <c r="B68" s="172"/>
      <c r="C68" s="172"/>
      <c r="D68" s="249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</row>
    <row r="69" spans="2:17" x14ac:dyDescent="0.2">
      <c r="B69" s="172"/>
      <c r="C69" s="172"/>
      <c r="D69" s="249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</row>
    <row r="70" spans="2:17" x14ac:dyDescent="0.2">
      <c r="B70" s="172"/>
      <c r="C70" s="172"/>
      <c r="D70" s="249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</row>
    <row r="71" spans="2:17" x14ac:dyDescent="0.2">
      <c r="B71" s="172"/>
      <c r="C71" s="172"/>
      <c r="D71" s="249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</row>
    <row r="72" spans="2:17" x14ac:dyDescent="0.2">
      <c r="B72" s="172"/>
      <c r="C72" s="172"/>
      <c r="D72" s="249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</row>
    <row r="73" spans="2:17" x14ac:dyDescent="0.2">
      <c r="B73" s="172"/>
      <c r="C73" s="172"/>
      <c r="D73" s="249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</row>
    <row r="74" spans="2:17" x14ac:dyDescent="0.2">
      <c r="B74" s="172"/>
      <c r="C74" s="172"/>
      <c r="D74" s="249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</row>
    <row r="75" spans="2:17" x14ac:dyDescent="0.2">
      <c r="B75" s="172"/>
      <c r="C75" s="172"/>
      <c r="D75" s="249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</row>
    <row r="76" spans="2:17" x14ac:dyDescent="0.2">
      <c r="B76" s="172"/>
      <c r="C76" s="172"/>
      <c r="D76" s="249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</row>
    <row r="77" spans="2:17" x14ac:dyDescent="0.2">
      <c r="B77" s="172"/>
      <c r="C77" s="172"/>
      <c r="D77" s="249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</row>
    <row r="78" spans="2:17" x14ac:dyDescent="0.2">
      <c r="B78" s="172"/>
      <c r="C78" s="172"/>
      <c r="D78" s="249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</row>
    <row r="79" spans="2:17" x14ac:dyDescent="0.2">
      <c r="B79" s="172"/>
      <c r="C79" s="172"/>
      <c r="D79" s="249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</row>
    <row r="80" spans="2:17" x14ac:dyDescent="0.2">
      <c r="B80" s="172"/>
      <c r="C80" s="172"/>
      <c r="D80" s="249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</row>
    <row r="81" spans="2:17" x14ac:dyDescent="0.2">
      <c r="B81" s="172"/>
      <c r="C81" s="172"/>
      <c r="D81" s="249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</row>
    <row r="82" spans="2:17" x14ac:dyDescent="0.2">
      <c r="B82" s="172"/>
      <c r="C82" s="172"/>
      <c r="D82" s="249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</row>
    <row r="83" spans="2:17" x14ac:dyDescent="0.2">
      <c r="B83" s="172"/>
      <c r="C83" s="172"/>
      <c r="D83" s="249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</row>
    <row r="84" spans="2:17" x14ac:dyDescent="0.2">
      <c r="B84" s="172"/>
      <c r="C84" s="172"/>
      <c r="D84" s="249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</row>
    <row r="85" spans="2:17" x14ac:dyDescent="0.2">
      <c r="B85" s="172"/>
      <c r="C85" s="172"/>
      <c r="D85" s="249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</row>
    <row r="86" spans="2:17" x14ac:dyDescent="0.2">
      <c r="B86" s="172"/>
      <c r="C86" s="172"/>
      <c r="D86" s="249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</row>
    <row r="87" spans="2:17" x14ac:dyDescent="0.2">
      <c r="B87" s="172"/>
      <c r="C87" s="172"/>
      <c r="D87" s="249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</row>
    <row r="88" spans="2:17" x14ac:dyDescent="0.2">
      <c r="B88" s="172"/>
      <c r="C88" s="172"/>
      <c r="D88" s="249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</row>
    <row r="89" spans="2:17" x14ac:dyDescent="0.2">
      <c r="B89" s="172"/>
      <c r="C89" s="172"/>
      <c r="D89" s="249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</row>
    <row r="90" spans="2:17" x14ac:dyDescent="0.2">
      <c r="B90" s="172"/>
      <c r="C90" s="172"/>
      <c r="D90" s="249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</row>
    <row r="91" spans="2:17" x14ac:dyDescent="0.2">
      <c r="B91" s="172"/>
      <c r="C91" s="172"/>
      <c r="D91" s="249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</row>
    <row r="92" spans="2:17" x14ac:dyDescent="0.2">
      <c r="B92" s="172"/>
      <c r="C92" s="172"/>
      <c r="D92" s="249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</row>
    <row r="93" spans="2:17" x14ac:dyDescent="0.2">
      <c r="B93" s="172"/>
      <c r="C93" s="172"/>
      <c r="D93" s="249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</row>
    <row r="94" spans="2:17" x14ac:dyDescent="0.2">
      <c r="B94" s="172"/>
      <c r="C94" s="172"/>
      <c r="D94" s="249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</row>
    <row r="95" spans="2:17" x14ac:dyDescent="0.2">
      <c r="B95" s="172"/>
      <c r="C95" s="172"/>
      <c r="D95" s="249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</row>
    <row r="96" spans="2:17" x14ac:dyDescent="0.2">
      <c r="B96" s="172"/>
      <c r="C96" s="172"/>
      <c r="D96" s="249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</row>
    <row r="97" spans="2:17" x14ac:dyDescent="0.2">
      <c r="B97" s="172"/>
      <c r="C97" s="172"/>
      <c r="D97" s="249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</row>
    <row r="98" spans="2:17" x14ac:dyDescent="0.2">
      <c r="B98" s="172"/>
      <c r="C98" s="172"/>
      <c r="D98" s="249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</row>
    <row r="99" spans="2:17" x14ac:dyDescent="0.2">
      <c r="B99" s="172"/>
      <c r="C99" s="172"/>
      <c r="D99" s="249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</row>
    <row r="100" spans="2:17" x14ac:dyDescent="0.2">
      <c r="B100" s="172"/>
      <c r="C100" s="172"/>
      <c r="D100" s="249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</row>
    <row r="101" spans="2:17" x14ac:dyDescent="0.2">
      <c r="B101" s="172"/>
      <c r="C101" s="172"/>
      <c r="D101" s="249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</row>
    <row r="102" spans="2:17" x14ac:dyDescent="0.2">
      <c r="B102" s="172"/>
      <c r="C102" s="172"/>
      <c r="D102" s="249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</row>
    <row r="103" spans="2:17" x14ac:dyDescent="0.2">
      <c r="B103" s="172"/>
      <c r="C103" s="172"/>
      <c r="D103" s="249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</row>
    <row r="104" spans="2:17" x14ac:dyDescent="0.2">
      <c r="B104" s="172"/>
      <c r="C104" s="172"/>
      <c r="D104" s="249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</row>
    <row r="105" spans="2:17" x14ac:dyDescent="0.2">
      <c r="B105" s="172"/>
      <c r="C105" s="172"/>
      <c r="D105" s="249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</row>
    <row r="106" spans="2:17" x14ac:dyDescent="0.2">
      <c r="B106" s="172"/>
      <c r="C106" s="172"/>
      <c r="D106" s="249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</row>
    <row r="107" spans="2:17" x14ac:dyDescent="0.2">
      <c r="B107" s="172"/>
      <c r="C107" s="172"/>
      <c r="D107" s="249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</row>
    <row r="108" spans="2:17" x14ac:dyDescent="0.2">
      <c r="B108" s="172"/>
      <c r="C108" s="172"/>
      <c r="D108" s="249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</row>
    <row r="109" spans="2:17" x14ac:dyDescent="0.2">
      <c r="B109" s="172"/>
      <c r="C109" s="172"/>
      <c r="D109" s="249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</row>
    <row r="110" spans="2:17" x14ac:dyDescent="0.2">
      <c r="B110" s="172"/>
      <c r="C110" s="172"/>
      <c r="D110" s="249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</row>
    <row r="111" spans="2:17" x14ac:dyDescent="0.2">
      <c r="B111" s="172"/>
      <c r="C111" s="172"/>
      <c r="D111" s="249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</row>
    <row r="112" spans="2:17" x14ac:dyDescent="0.2">
      <c r="B112" s="172"/>
      <c r="C112" s="172"/>
      <c r="D112" s="249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</row>
    <row r="113" spans="2:17" x14ac:dyDescent="0.2">
      <c r="B113" s="172"/>
      <c r="C113" s="172"/>
      <c r="D113" s="249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</row>
    <row r="114" spans="2:17" x14ac:dyDescent="0.2">
      <c r="B114" s="172"/>
      <c r="C114" s="172"/>
      <c r="D114" s="249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</row>
    <row r="115" spans="2:17" x14ac:dyDescent="0.2">
      <c r="B115" s="172"/>
      <c r="C115" s="172"/>
      <c r="D115" s="249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</row>
    <row r="116" spans="2:17" x14ac:dyDescent="0.2">
      <c r="B116" s="172"/>
      <c r="C116" s="172"/>
      <c r="D116" s="249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</row>
    <row r="117" spans="2:17" x14ac:dyDescent="0.2">
      <c r="B117" s="172"/>
      <c r="C117" s="172"/>
      <c r="D117" s="249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</row>
    <row r="118" spans="2:17" x14ac:dyDescent="0.2">
      <c r="B118" s="172"/>
      <c r="C118" s="172"/>
      <c r="D118" s="249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</row>
    <row r="119" spans="2:17" x14ac:dyDescent="0.2">
      <c r="B119" s="172"/>
      <c r="C119" s="172"/>
      <c r="D119" s="249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</row>
    <row r="120" spans="2:17" x14ac:dyDescent="0.2">
      <c r="B120" s="172"/>
      <c r="C120" s="172"/>
      <c r="D120" s="249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</row>
    <row r="121" spans="2:17" x14ac:dyDescent="0.2">
      <c r="B121" s="172"/>
      <c r="C121" s="172"/>
      <c r="D121" s="249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</row>
    <row r="122" spans="2:17" x14ac:dyDescent="0.2">
      <c r="B122" s="172"/>
      <c r="C122" s="172"/>
      <c r="D122" s="249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</row>
    <row r="123" spans="2:17" x14ac:dyDescent="0.2">
      <c r="B123" s="172"/>
      <c r="C123" s="172"/>
      <c r="D123" s="249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</row>
    <row r="124" spans="2:17" x14ac:dyDescent="0.2">
      <c r="B124" s="172"/>
      <c r="C124" s="172"/>
      <c r="D124" s="249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</row>
    <row r="125" spans="2:17" x14ac:dyDescent="0.2">
      <c r="B125" s="172"/>
      <c r="C125" s="172"/>
      <c r="D125" s="249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</row>
    <row r="126" spans="2:17" x14ac:dyDescent="0.2">
      <c r="B126" s="172"/>
      <c r="C126" s="172"/>
      <c r="D126" s="249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</row>
    <row r="127" spans="2:17" x14ac:dyDescent="0.2">
      <c r="B127" s="172"/>
      <c r="C127" s="172"/>
      <c r="D127" s="249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</row>
    <row r="128" spans="2:17" x14ac:dyDescent="0.2">
      <c r="B128" s="172"/>
      <c r="C128" s="172"/>
      <c r="D128" s="249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</row>
    <row r="129" spans="2:17" x14ac:dyDescent="0.2">
      <c r="B129" s="172"/>
      <c r="C129" s="172"/>
      <c r="D129" s="249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</row>
    <row r="130" spans="2:17" x14ac:dyDescent="0.2">
      <c r="B130" s="172"/>
      <c r="C130" s="172"/>
      <c r="D130" s="249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</row>
    <row r="131" spans="2:17" x14ac:dyDescent="0.2">
      <c r="B131" s="172"/>
      <c r="C131" s="172"/>
      <c r="D131" s="249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</row>
    <row r="132" spans="2:17" x14ac:dyDescent="0.2">
      <c r="B132" s="172"/>
      <c r="C132" s="172"/>
      <c r="D132" s="249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</row>
    <row r="133" spans="2:17" x14ac:dyDescent="0.2">
      <c r="B133" s="172"/>
      <c r="C133" s="172"/>
      <c r="D133" s="249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</row>
    <row r="134" spans="2:17" x14ac:dyDescent="0.2">
      <c r="B134" s="172"/>
      <c r="C134" s="172"/>
      <c r="D134" s="249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</row>
    <row r="135" spans="2:17" x14ac:dyDescent="0.2">
      <c r="B135" s="172"/>
      <c r="C135" s="172"/>
      <c r="D135" s="249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</row>
    <row r="136" spans="2:17" x14ac:dyDescent="0.2">
      <c r="B136" s="172"/>
      <c r="C136" s="172"/>
      <c r="D136" s="249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</row>
    <row r="137" spans="2:17" x14ac:dyDescent="0.2">
      <c r="B137" s="172"/>
      <c r="C137" s="172"/>
      <c r="D137" s="249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</row>
    <row r="138" spans="2:17" x14ac:dyDescent="0.2">
      <c r="B138" s="172"/>
      <c r="C138" s="172"/>
      <c r="D138" s="249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</row>
    <row r="139" spans="2:17" x14ac:dyDescent="0.2">
      <c r="B139" s="172"/>
      <c r="C139" s="172"/>
      <c r="D139" s="249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</row>
    <row r="140" spans="2:17" x14ac:dyDescent="0.2">
      <c r="B140" s="172"/>
      <c r="C140" s="172"/>
      <c r="D140" s="249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</row>
    <row r="141" spans="2:17" x14ac:dyDescent="0.2">
      <c r="B141" s="172"/>
      <c r="C141" s="172"/>
      <c r="D141" s="249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</row>
    <row r="142" spans="2:17" x14ac:dyDescent="0.2">
      <c r="B142" s="172"/>
      <c r="C142" s="172"/>
      <c r="D142" s="249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1"/>
      <c r="P142" s="81"/>
      <c r="Q142" s="81"/>
    </row>
    <row r="143" spans="2:17" x14ac:dyDescent="0.2">
      <c r="B143" s="172"/>
      <c r="C143" s="172"/>
      <c r="D143" s="249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1"/>
      <c r="P143" s="81"/>
      <c r="Q143" s="81"/>
    </row>
    <row r="144" spans="2:17" x14ac:dyDescent="0.2">
      <c r="B144" s="172"/>
      <c r="C144" s="172"/>
      <c r="D144" s="249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1"/>
      <c r="P144" s="81"/>
      <c r="Q144" s="81"/>
    </row>
    <row r="145" spans="2:17" x14ac:dyDescent="0.2">
      <c r="B145" s="172"/>
      <c r="C145" s="172"/>
      <c r="D145" s="249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1"/>
      <c r="P145" s="81"/>
      <c r="Q145" s="81"/>
    </row>
    <row r="146" spans="2:17" x14ac:dyDescent="0.2">
      <c r="B146" s="172"/>
      <c r="C146" s="172"/>
      <c r="D146" s="249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81"/>
      <c r="Q146" s="81"/>
    </row>
    <row r="147" spans="2:17" x14ac:dyDescent="0.2">
      <c r="B147" s="172"/>
      <c r="C147" s="172"/>
      <c r="D147" s="249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/>
    </row>
    <row r="148" spans="2:17" x14ac:dyDescent="0.2">
      <c r="B148" s="172"/>
      <c r="C148" s="172"/>
      <c r="D148" s="249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  <c r="Q148" s="81"/>
    </row>
    <row r="149" spans="2:17" x14ac:dyDescent="0.2">
      <c r="B149" s="172"/>
      <c r="C149" s="172"/>
      <c r="D149" s="249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1"/>
      <c r="P149" s="81"/>
      <c r="Q149" s="81"/>
    </row>
    <row r="150" spans="2:17" x14ac:dyDescent="0.2">
      <c r="B150" s="172"/>
      <c r="C150" s="172"/>
      <c r="D150" s="249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1"/>
      <c r="P150" s="81"/>
      <c r="Q150" s="81"/>
    </row>
    <row r="151" spans="2:17" x14ac:dyDescent="0.2">
      <c r="B151" s="172"/>
      <c r="C151" s="172"/>
      <c r="D151" s="249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81"/>
      <c r="Q151" s="81"/>
    </row>
    <row r="152" spans="2:17" x14ac:dyDescent="0.2">
      <c r="B152" s="172"/>
      <c r="C152" s="172"/>
      <c r="D152" s="249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  <c r="Q152" s="81"/>
    </row>
    <row r="153" spans="2:17" x14ac:dyDescent="0.2">
      <c r="B153" s="172"/>
      <c r="C153" s="172"/>
      <c r="D153" s="249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81"/>
    </row>
    <row r="154" spans="2:17" x14ac:dyDescent="0.2">
      <c r="B154" s="172"/>
      <c r="C154" s="172"/>
      <c r="D154" s="249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1"/>
      <c r="P154" s="81"/>
      <c r="Q154" s="81"/>
    </row>
    <row r="155" spans="2:17" x14ac:dyDescent="0.2">
      <c r="B155" s="172"/>
      <c r="C155" s="172"/>
      <c r="D155" s="249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81"/>
      <c r="Q155" s="81"/>
    </row>
    <row r="156" spans="2:17" x14ac:dyDescent="0.2">
      <c r="B156" s="172"/>
      <c r="C156" s="172"/>
      <c r="D156" s="249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81"/>
      <c r="Q156" s="81"/>
    </row>
    <row r="157" spans="2:17" x14ac:dyDescent="0.2">
      <c r="B157" s="172"/>
      <c r="C157" s="172"/>
      <c r="D157" s="249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81"/>
      <c r="Q157" s="81"/>
    </row>
    <row r="158" spans="2:17" x14ac:dyDescent="0.2">
      <c r="B158" s="172"/>
      <c r="C158" s="172"/>
      <c r="D158" s="249"/>
      <c r="E158" s="81"/>
      <c r="F158" s="81"/>
      <c r="G158" s="81"/>
      <c r="H158" s="81"/>
      <c r="I158" s="81"/>
      <c r="J158" s="81"/>
      <c r="K158" s="81"/>
      <c r="L158" s="81"/>
      <c r="M158" s="81"/>
      <c r="N158" s="81"/>
      <c r="O158" s="81"/>
      <c r="P158" s="81"/>
      <c r="Q158" s="81"/>
    </row>
    <row r="159" spans="2:17" x14ac:dyDescent="0.2">
      <c r="B159" s="172"/>
      <c r="C159" s="172"/>
      <c r="D159" s="249"/>
      <c r="E159" s="81"/>
      <c r="F159" s="81"/>
      <c r="G159" s="81"/>
      <c r="H159" s="81"/>
      <c r="I159" s="81"/>
      <c r="J159" s="81"/>
      <c r="K159" s="81"/>
      <c r="L159" s="81"/>
      <c r="M159" s="81"/>
      <c r="N159" s="81"/>
      <c r="O159" s="81"/>
      <c r="P159" s="81"/>
      <c r="Q159" s="81"/>
    </row>
    <row r="160" spans="2:17" x14ac:dyDescent="0.2">
      <c r="B160" s="172"/>
      <c r="C160" s="172"/>
      <c r="D160" s="249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  <c r="Q160" s="81"/>
    </row>
    <row r="161" spans="2:17" x14ac:dyDescent="0.2">
      <c r="B161" s="172"/>
      <c r="C161" s="172"/>
      <c r="D161" s="249"/>
      <c r="E161" s="81"/>
      <c r="F161" s="81"/>
      <c r="G161" s="81"/>
      <c r="H161" s="81"/>
      <c r="I161" s="81"/>
      <c r="J161" s="81"/>
      <c r="K161" s="81"/>
      <c r="L161" s="81"/>
      <c r="M161" s="81"/>
      <c r="N161" s="81"/>
      <c r="O161" s="81"/>
      <c r="P161" s="81"/>
      <c r="Q161" s="81"/>
    </row>
    <row r="162" spans="2:17" x14ac:dyDescent="0.2">
      <c r="B162" s="172"/>
      <c r="C162" s="172"/>
      <c r="D162" s="249"/>
      <c r="E162" s="81"/>
      <c r="F162" s="81"/>
      <c r="G162" s="81"/>
      <c r="H162" s="81"/>
      <c r="I162" s="81"/>
      <c r="J162" s="81"/>
      <c r="K162" s="81"/>
      <c r="L162" s="81"/>
      <c r="M162" s="81"/>
      <c r="N162" s="81"/>
      <c r="O162" s="81"/>
      <c r="P162" s="81"/>
      <c r="Q162" s="81"/>
    </row>
    <row r="163" spans="2:17" x14ac:dyDescent="0.2">
      <c r="B163" s="172"/>
      <c r="C163" s="172"/>
      <c r="D163" s="249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81"/>
      <c r="Q163" s="81"/>
    </row>
    <row r="164" spans="2:17" x14ac:dyDescent="0.2">
      <c r="B164" s="172"/>
      <c r="C164" s="172"/>
      <c r="D164" s="249"/>
      <c r="E164" s="81"/>
      <c r="F164" s="81"/>
      <c r="G164" s="81"/>
      <c r="H164" s="81"/>
      <c r="I164" s="81"/>
      <c r="J164" s="81"/>
      <c r="K164" s="81"/>
      <c r="L164" s="81"/>
      <c r="M164" s="81"/>
      <c r="N164" s="81"/>
      <c r="O164" s="81"/>
      <c r="P164" s="81"/>
      <c r="Q164" s="81"/>
    </row>
    <row r="165" spans="2:17" x14ac:dyDescent="0.2">
      <c r="B165" s="172"/>
      <c r="C165" s="172"/>
      <c r="D165" s="249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  <c r="Q165" s="81"/>
    </row>
    <row r="166" spans="2:17" x14ac:dyDescent="0.2">
      <c r="B166" s="172"/>
      <c r="C166" s="172"/>
      <c r="D166" s="249"/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81"/>
      <c r="Q166" s="81"/>
    </row>
    <row r="167" spans="2:17" x14ac:dyDescent="0.2">
      <c r="B167" s="172"/>
      <c r="C167" s="172"/>
      <c r="D167" s="249"/>
      <c r="E167" s="81"/>
      <c r="F167" s="81"/>
      <c r="G167" s="81"/>
      <c r="H167" s="81"/>
      <c r="I167" s="81"/>
      <c r="J167" s="81"/>
      <c r="K167" s="81"/>
      <c r="L167" s="81"/>
      <c r="M167" s="81"/>
      <c r="N167" s="81"/>
      <c r="O167" s="81"/>
      <c r="P167" s="81"/>
      <c r="Q167" s="81"/>
    </row>
    <row r="168" spans="2:17" x14ac:dyDescent="0.2">
      <c r="B168" s="172"/>
      <c r="C168" s="172"/>
      <c r="D168" s="249"/>
      <c r="E168" s="81"/>
      <c r="F168" s="81"/>
      <c r="G168" s="81"/>
      <c r="H168" s="81"/>
      <c r="I168" s="81"/>
      <c r="J168" s="81"/>
      <c r="K168" s="81"/>
      <c r="L168" s="81"/>
      <c r="M168" s="81"/>
      <c r="N168" s="81"/>
      <c r="O168" s="81"/>
      <c r="P168" s="81"/>
      <c r="Q168" s="81"/>
    </row>
    <row r="169" spans="2:17" x14ac:dyDescent="0.2">
      <c r="B169" s="172"/>
      <c r="C169" s="172"/>
      <c r="D169" s="249"/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81"/>
      <c r="Q169" s="81"/>
    </row>
    <row r="170" spans="2:17" x14ac:dyDescent="0.2">
      <c r="B170" s="172"/>
      <c r="C170" s="172"/>
      <c r="D170" s="249"/>
      <c r="E170" s="81"/>
      <c r="F170" s="81"/>
      <c r="G170" s="81"/>
      <c r="H170" s="81"/>
      <c r="I170" s="81"/>
      <c r="J170" s="81"/>
      <c r="K170" s="81"/>
      <c r="L170" s="81"/>
      <c r="M170" s="81"/>
      <c r="N170" s="81"/>
      <c r="O170" s="81"/>
      <c r="P170" s="81"/>
      <c r="Q170" s="81"/>
    </row>
    <row r="171" spans="2:17" x14ac:dyDescent="0.2">
      <c r="B171" s="172"/>
      <c r="C171" s="172"/>
      <c r="D171" s="249"/>
      <c r="E171" s="81"/>
      <c r="F171" s="81"/>
      <c r="G171" s="81"/>
      <c r="H171" s="81"/>
      <c r="I171" s="81"/>
      <c r="J171" s="81"/>
      <c r="K171" s="81"/>
      <c r="L171" s="81"/>
      <c r="M171" s="81"/>
      <c r="N171" s="81"/>
      <c r="O171" s="81"/>
      <c r="P171" s="81"/>
      <c r="Q171" s="81"/>
    </row>
    <row r="172" spans="2:17" x14ac:dyDescent="0.2">
      <c r="B172" s="172"/>
      <c r="C172" s="172"/>
      <c r="D172" s="249"/>
      <c r="E172" s="81"/>
      <c r="F172" s="81"/>
      <c r="G172" s="81"/>
      <c r="H172" s="81"/>
      <c r="I172" s="81"/>
      <c r="J172" s="81"/>
      <c r="K172" s="81"/>
      <c r="L172" s="81"/>
      <c r="M172" s="81"/>
      <c r="N172" s="81"/>
      <c r="O172" s="81"/>
      <c r="P172" s="81"/>
      <c r="Q172" s="81"/>
    </row>
    <row r="173" spans="2:17" x14ac:dyDescent="0.2">
      <c r="B173" s="172"/>
      <c r="C173" s="172"/>
      <c r="D173" s="249"/>
      <c r="E173" s="81"/>
      <c r="F173" s="81"/>
      <c r="G173" s="81"/>
      <c r="H173" s="81"/>
      <c r="I173" s="81"/>
      <c r="J173" s="81"/>
      <c r="K173" s="81"/>
      <c r="L173" s="81"/>
      <c r="M173" s="81"/>
      <c r="N173" s="81"/>
      <c r="O173" s="81"/>
      <c r="P173" s="81"/>
      <c r="Q173" s="81"/>
    </row>
    <row r="174" spans="2:17" x14ac:dyDescent="0.2">
      <c r="B174" s="172"/>
      <c r="C174" s="172"/>
      <c r="D174" s="249"/>
      <c r="E174" s="81"/>
      <c r="F174" s="81"/>
      <c r="G174" s="81"/>
      <c r="H174" s="81"/>
      <c r="I174" s="81"/>
      <c r="J174" s="81"/>
      <c r="K174" s="81"/>
      <c r="L174" s="81"/>
      <c r="M174" s="81"/>
      <c r="N174" s="81"/>
      <c r="O174" s="81"/>
      <c r="P174" s="81"/>
      <c r="Q174" s="81"/>
    </row>
  </sheetData>
  <mergeCells count="4">
    <mergeCell ref="A3:D3"/>
    <mergeCell ref="A4:D4"/>
    <mergeCell ref="A1:D1"/>
    <mergeCell ref="A2:D2"/>
  </mergeCells>
  <pageMargins left="0.75" right="0.75" top="1" bottom="1" header="0.5" footer="0.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tabColor indexed="55"/>
    <outlinePr applyStyles="1" summaryBelow="0"/>
    <pageSetUpPr fitToPage="1"/>
  </sheetPr>
  <dimension ref="A2:S247"/>
  <sheetViews>
    <sheetView workbookViewId="0">
      <selection activeCell="A10" sqref="A10"/>
    </sheetView>
  </sheetViews>
  <sheetFormatPr defaultRowHeight="12.75" x14ac:dyDescent="0.2"/>
  <cols>
    <col min="1" max="1" width="52.7109375" style="92" bestFit="1" customWidth="1"/>
    <col min="2" max="3" width="13.5703125" style="92" bestFit="1" customWidth="1"/>
    <col min="4" max="4" width="14" style="92" bestFit="1" customWidth="1"/>
    <col min="5" max="7" width="14.5703125" style="92" bestFit="1" customWidth="1"/>
    <col min="8" max="16384" width="9.140625" style="92"/>
  </cols>
  <sheetData>
    <row r="2" spans="1:19" ht="18.75" x14ac:dyDescent="0.3">
      <c r="A2" s="5" t="s">
        <v>180</v>
      </c>
      <c r="B2" s="3"/>
      <c r="C2" s="3"/>
      <c r="D2" s="3"/>
      <c r="E2" s="3"/>
      <c r="F2" s="3"/>
      <c r="G2" s="3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19" x14ac:dyDescent="0.2">
      <c r="A3" s="54"/>
    </row>
    <row r="4" spans="1:19" s="61" customFormat="1" x14ac:dyDescent="0.2">
      <c r="A4" s="67" t="str">
        <f>$A$2 &amp; " (" &amp;G4 &amp; ")"</f>
        <v>Державний та гарантований державою борг України за останні 5 років (млрд. грн)</v>
      </c>
      <c r="G4" s="61" t="str">
        <f>VALUAH</f>
        <v>млрд. грн</v>
      </c>
    </row>
    <row r="5" spans="1:19" s="16" customFormat="1" x14ac:dyDescent="0.2">
      <c r="A5" s="170"/>
      <c r="B5" s="210">
        <v>42004</v>
      </c>
      <c r="C5" s="210">
        <v>42369</v>
      </c>
      <c r="D5" s="210">
        <v>42735</v>
      </c>
      <c r="E5" s="210">
        <v>43100</v>
      </c>
      <c r="F5" s="210">
        <v>43465</v>
      </c>
      <c r="G5" s="210">
        <v>43496</v>
      </c>
    </row>
    <row r="6" spans="1:19" s="104" customFormat="1" x14ac:dyDescent="0.2">
      <c r="A6" s="123" t="s">
        <v>136</v>
      </c>
      <c r="B6" s="33">
        <f t="shared" ref="B6:G6" si="0">SUM(B$7+ B$8)</f>
        <v>1100.8331976685799</v>
      </c>
      <c r="C6" s="33">
        <f t="shared" si="0"/>
        <v>1572.1801300194802</v>
      </c>
      <c r="D6" s="33">
        <f t="shared" si="0"/>
        <v>1929.80880008943</v>
      </c>
      <c r="E6" s="33">
        <f t="shared" si="0"/>
        <v>2141.6905879996102</v>
      </c>
      <c r="F6" s="33">
        <f t="shared" si="0"/>
        <v>2168.42156766371</v>
      </c>
      <c r="G6" s="33">
        <f t="shared" si="0"/>
        <v>2171.9168198795201</v>
      </c>
    </row>
    <row r="7" spans="1:19" s="109" customFormat="1" x14ac:dyDescent="0.2">
      <c r="A7" s="132" t="s">
        <v>46</v>
      </c>
      <c r="B7" s="245">
        <v>488.86690736498002</v>
      </c>
      <c r="C7" s="245">
        <v>529.46057801728</v>
      </c>
      <c r="D7" s="245">
        <v>689.73000579020004</v>
      </c>
      <c r="E7" s="245">
        <v>766.67894097345004</v>
      </c>
      <c r="F7" s="245">
        <v>771.41054367649997</v>
      </c>
      <c r="G7" s="245">
        <v>774.84945227644005</v>
      </c>
    </row>
    <row r="8" spans="1:19" s="109" customFormat="1" x14ac:dyDescent="0.2">
      <c r="A8" s="132" t="s">
        <v>58</v>
      </c>
      <c r="B8" s="245">
        <v>611.96629030359998</v>
      </c>
      <c r="C8" s="245">
        <v>1042.7195520022001</v>
      </c>
      <c r="D8" s="245">
        <v>1240.0787942992299</v>
      </c>
      <c r="E8" s="245">
        <v>1375.0116470261601</v>
      </c>
      <c r="F8" s="245">
        <v>1397.0110239872099</v>
      </c>
      <c r="G8" s="245">
        <v>1397.0673676030799</v>
      </c>
    </row>
    <row r="9" spans="1:19" x14ac:dyDescent="0.2"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</row>
    <row r="10" spans="1:19" x14ac:dyDescent="0.2">
      <c r="A10" s="67" t="str">
        <f>$A$2 &amp; " (" &amp;G10 &amp; ")"</f>
        <v>Державний та гарантований державою борг України за останні 5 років (млрд. дол. США)</v>
      </c>
      <c r="B10" s="81"/>
      <c r="C10" s="81"/>
      <c r="D10" s="81"/>
      <c r="E10" s="81"/>
      <c r="F10" s="81"/>
      <c r="G10" s="61" t="str">
        <f>VALUSD</f>
        <v>млрд. дол. США</v>
      </c>
      <c r="H10" s="81"/>
      <c r="I10" s="81"/>
      <c r="J10" s="81"/>
      <c r="K10" s="81"/>
      <c r="L10" s="81"/>
      <c r="M10" s="81"/>
      <c r="N10" s="81"/>
      <c r="O10" s="81"/>
      <c r="P10" s="81"/>
      <c r="Q10" s="81"/>
    </row>
    <row r="11" spans="1:19" s="133" customFormat="1" x14ac:dyDescent="0.2">
      <c r="A11" s="170"/>
      <c r="B11" s="210">
        <v>42004</v>
      </c>
      <c r="C11" s="210">
        <v>42369</v>
      </c>
      <c r="D11" s="210">
        <v>42735</v>
      </c>
      <c r="E11" s="210">
        <v>43100</v>
      </c>
      <c r="F11" s="210">
        <v>43465</v>
      </c>
      <c r="G11" s="210">
        <v>43496</v>
      </c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</row>
    <row r="12" spans="1:19" s="218" customFormat="1" x14ac:dyDescent="0.2">
      <c r="A12" s="123" t="s">
        <v>136</v>
      </c>
      <c r="B12" s="33">
        <f t="shared" ref="B12:G12" si="1">SUM(B$13+ B$14)</f>
        <v>69.811921755840004</v>
      </c>
      <c r="C12" s="33">
        <f t="shared" si="1"/>
        <v>65.505684905229998</v>
      </c>
      <c r="D12" s="33">
        <f t="shared" si="1"/>
        <v>70.972707080139998</v>
      </c>
      <c r="E12" s="33">
        <f t="shared" si="1"/>
        <v>76.305753084309998</v>
      </c>
      <c r="F12" s="33">
        <f t="shared" si="1"/>
        <v>78.315547975909993</v>
      </c>
      <c r="G12" s="33">
        <f t="shared" si="1"/>
        <v>78.251692946719999</v>
      </c>
      <c r="H12" s="207"/>
      <c r="I12" s="207"/>
      <c r="J12" s="207"/>
      <c r="K12" s="207"/>
      <c r="L12" s="207"/>
      <c r="M12" s="207"/>
      <c r="N12" s="207"/>
      <c r="O12" s="207"/>
      <c r="P12" s="207"/>
      <c r="Q12" s="207"/>
    </row>
    <row r="13" spans="1:19" s="236" customFormat="1" x14ac:dyDescent="0.2">
      <c r="A13" s="37" t="s">
        <v>46</v>
      </c>
      <c r="B13" s="129">
        <v>31.002642687809999</v>
      </c>
      <c r="C13" s="129">
        <v>22.060244326380001</v>
      </c>
      <c r="D13" s="129">
        <v>25.366246471259998</v>
      </c>
      <c r="E13" s="129">
        <v>27.315810366209998</v>
      </c>
      <c r="F13" s="129">
        <v>27.860560115839998</v>
      </c>
      <c r="G13" s="129">
        <v>27.916944546090001</v>
      </c>
      <c r="H13" s="225"/>
      <c r="I13" s="225"/>
      <c r="J13" s="225"/>
      <c r="K13" s="225"/>
      <c r="L13" s="225"/>
      <c r="M13" s="225"/>
      <c r="N13" s="225"/>
      <c r="O13" s="225"/>
      <c r="P13" s="225"/>
      <c r="Q13" s="225"/>
    </row>
    <row r="14" spans="1:19" s="236" customFormat="1" x14ac:dyDescent="0.2">
      <c r="A14" s="37" t="s">
        <v>58</v>
      </c>
      <c r="B14" s="129">
        <v>38.809279068030001</v>
      </c>
      <c r="C14" s="129">
        <v>43.445440578849997</v>
      </c>
      <c r="D14" s="129">
        <v>45.606460608879999</v>
      </c>
      <c r="E14" s="129">
        <v>48.989942718099996</v>
      </c>
      <c r="F14" s="129">
        <v>50.454987860069998</v>
      </c>
      <c r="G14" s="129">
        <v>50.334748400629998</v>
      </c>
      <c r="H14" s="225"/>
      <c r="I14" s="225"/>
      <c r="J14" s="225"/>
      <c r="K14" s="225"/>
      <c r="L14" s="225"/>
      <c r="M14" s="225"/>
      <c r="N14" s="225"/>
      <c r="O14" s="225"/>
      <c r="P14" s="225"/>
      <c r="Q14" s="225"/>
    </row>
    <row r="15" spans="1:19" x14ac:dyDescent="0.2"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</row>
    <row r="16" spans="1:19" s="43" customFormat="1" x14ac:dyDescent="0.2">
      <c r="G16" s="113" t="s">
        <v>173</v>
      </c>
    </row>
    <row r="17" spans="1:19" s="133" customFormat="1" x14ac:dyDescent="0.2">
      <c r="A17" s="170"/>
      <c r="B17" s="210">
        <v>42004</v>
      </c>
      <c r="C17" s="210">
        <v>42369</v>
      </c>
      <c r="D17" s="210">
        <v>42735</v>
      </c>
      <c r="E17" s="210">
        <v>43100</v>
      </c>
      <c r="F17" s="210">
        <v>43465</v>
      </c>
      <c r="G17" s="210">
        <v>43496</v>
      </c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</row>
    <row r="18" spans="1:19" s="218" customFormat="1" x14ac:dyDescent="0.2">
      <c r="A18" s="123" t="s">
        <v>136</v>
      </c>
      <c r="B18" s="33">
        <f t="shared" ref="B18:G18" si="2">SUM(B$19+ B$20)</f>
        <v>1</v>
      </c>
      <c r="C18" s="33">
        <f t="shared" si="2"/>
        <v>1</v>
      </c>
      <c r="D18" s="33">
        <f t="shared" si="2"/>
        <v>1</v>
      </c>
      <c r="E18" s="33">
        <f t="shared" si="2"/>
        <v>1</v>
      </c>
      <c r="F18" s="33">
        <f t="shared" si="2"/>
        <v>1</v>
      </c>
      <c r="G18" s="33">
        <f t="shared" si="2"/>
        <v>1</v>
      </c>
      <c r="H18" s="207"/>
      <c r="I18" s="207"/>
      <c r="J18" s="207"/>
      <c r="K18" s="207"/>
      <c r="L18" s="207"/>
      <c r="M18" s="207"/>
      <c r="N18" s="207"/>
      <c r="O18" s="207"/>
      <c r="P18" s="207"/>
      <c r="Q18" s="207"/>
    </row>
    <row r="19" spans="1:19" s="236" customFormat="1" x14ac:dyDescent="0.2">
      <c r="A19" s="37" t="s">
        <v>46</v>
      </c>
      <c r="B19" s="198">
        <v>0.44408799999999998</v>
      </c>
      <c r="C19" s="198">
        <v>0.33676800000000001</v>
      </c>
      <c r="D19" s="198">
        <v>0.357408</v>
      </c>
      <c r="E19" s="198">
        <v>0.35797800000000002</v>
      </c>
      <c r="F19" s="198">
        <v>0.35574699999999998</v>
      </c>
      <c r="G19" s="198">
        <v>0.35675800000000002</v>
      </c>
      <c r="H19" s="225"/>
      <c r="I19" s="225"/>
      <c r="J19" s="225"/>
      <c r="K19" s="225"/>
      <c r="L19" s="225"/>
      <c r="M19" s="225"/>
      <c r="N19" s="225"/>
      <c r="O19" s="225"/>
      <c r="P19" s="225"/>
      <c r="Q19" s="225"/>
    </row>
    <row r="20" spans="1:19" s="236" customFormat="1" x14ac:dyDescent="0.2">
      <c r="A20" s="37" t="s">
        <v>58</v>
      </c>
      <c r="B20" s="198">
        <v>0.55591199999999996</v>
      </c>
      <c r="C20" s="198">
        <v>0.66323200000000004</v>
      </c>
      <c r="D20" s="198">
        <v>0.64259200000000005</v>
      </c>
      <c r="E20" s="198">
        <v>0.64202199999999998</v>
      </c>
      <c r="F20" s="198">
        <v>0.64425299999999996</v>
      </c>
      <c r="G20" s="198">
        <v>0.64324199999999998</v>
      </c>
      <c r="H20" s="225"/>
      <c r="I20" s="225"/>
      <c r="J20" s="225"/>
      <c r="K20" s="225"/>
      <c r="L20" s="225"/>
      <c r="M20" s="225"/>
      <c r="N20" s="225"/>
      <c r="O20" s="225"/>
      <c r="P20" s="225"/>
      <c r="Q20" s="225"/>
    </row>
    <row r="21" spans="1:19" x14ac:dyDescent="0.2"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</row>
    <row r="22" spans="1:19" x14ac:dyDescent="0.2"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</row>
    <row r="23" spans="1:19" x14ac:dyDescent="0.2"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</row>
    <row r="24" spans="1:19" x14ac:dyDescent="0.2"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</row>
    <row r="25" spans="1:19" s="43" customFormat="1" x14ac:dyDescent="0.2"/>
    <row r="26" spans="1:19" x14ac:dyDescent="0.2"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</row>
    <row r="27" spans="1:19" x14ac:dyDescent="0.2"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</row>
    <row r="28" spans="1:19" x14ac:dyDescent="0.2"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</row>
    <row r="29" spans="1:19" x14ac:dyDescent="0.2"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</row>
    <row r="30" spans="1:19" x14ac:dyDescent="0.2"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</row>
    <row r="31" spans="1:19" x14ac:dyDescent="0.2"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</row>
    <row r="32" spans="1:19" x14ac:dyDescent="0.2"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</row>
    <row r="33" spans="2:17" x14ac:dyDescent="0.2"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</row>
    <row r="34" spans="2:17" x14ac:dyDescent="0.2"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</row>
    <row r="35" spans="2:17" x14ac:dyDescent="0.2"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</row>
    <row r="36" spans="2:17" x14ac:dyDescent="0.2"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</row>
    <row r="37" spans="2:17" x14ac:dyDescent="0.2"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</row>
    <row r="38" spans="2:17" x14ac:dyDescent="0.2"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</row>
    <row r="39" spans="2:17" x14ac:dyDescent="0.2"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</row>
    <row r="40" spans="2:17" x14ac:dyDescent="0.2"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</row>
    <row r="41" spans="2:17" x14ac:dyDescent="0.2"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</row>
    <row r="42" spans="2:17" x14ac:dyDescent="0.2"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</row>
    <row r="43" spans="2:17" x14ac:dyDescent="0.2"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</row>
    <row r="44" spans="2:17" x14ac:dyDescent="0.2"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</row>
    <row r="45" spans="2:17" x14ac:dyDescent="0.2"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</row>
    <row r="46" spans="2:17" x14ac:dyDescent="0.2"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</row>
    <row r="47" spans="2:17" x14ac:dyDescent="0.2"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</row>
    <row r="48" spans="2:17" x14ac:dyDescent="0.2"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</row>
    <row r="49" spans="2:17" x14ac:dyDescent="0.2"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</row>
    <row r="50" spans="2:17" x14ac:dyDescent="0.2"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</row>
    <row r="51" spans="2:17" x14ac:dyDescent="0.2"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</row>
    <row r="52" spans="2:17" x14ac:dyDescent="0.2"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</row>
    <row r="53" spans="2:17" x14ac:dyDescent="0.2"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</row>
    <row r="54" spans="2:17" x14ac:dyDescent="0.2"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</row>
    <row r="55" spans="2:17" x14ac:dyDescent="0.2"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</row>
    <row r="56" spans="2:17" x14ac:dyDescent="0.2"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</row>
    <row r="57" spans="2:17" x14ac:dyDescent="0.2"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</row>
    <row r="58" spans="2:17" x14ac:dyDescent="0.2"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</row>
    <row r="59" spans="2:17" x14ac:dyDescent="0.2"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</row>
    <row r="60" spans="2:17" x14ac:dyDescent="0.2"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</row>
    <row r="61" spans="2:17" x14ac:dyDescent="0.2"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</row>
    <row r="62" spans="2:17" x14ac:dyDescent="0.2"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</row>
    <row r="63" spans="2:17" x14ac:dyDescent="0.2"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</row>
    <row r="64" spans="2:17" x14ac:dyDescent="0.2"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</row>
    <row r="65" spans="2:17" x14ac:dyDescent="0.2"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</row>
    <row r="66" spans="2:17" x14ac:dyDescent="0.2"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</row>
    <row r="67" spans="2:17" x14ac:dyDescent="0.2"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</row>
    <row r="68" spans="2:17" x14ac:dyDescent="0.2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</row>
    <row r="69" spans="2:17" x14ac:dyDescent="0.2"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</row>
    <row r="70" spans="2:17" x14ac:dyDescent="0.2"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</row>
    <row r="71" spans="2:17" x14ac:dyDescent="0.2"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</row>
    <row r="72" spans="2:17" x14ac:dyDescent="0.2"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</row>
    <row r="73" spans="2:17" x14ac:dyDescent="0.2"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</row>
    <row r="74" spans="2:17" x14ac:dyDescent="0.2"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</row>
    <row r="75" spans="2:17" x14ac:dyDescent="0.2">
      <c r="B75" s="81"/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</row>
    <row r="76" spans="2:17" x14ac:dyDescent="0.2"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</row>
    <row r="77" spans="2:17" x14ac:dyDescent="0.2"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</row>
    <row r="78" spans="2:17" x14ac:dyDescent="0.2"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</row>
    <row r="79" spans="2:17" x14ac:dyDescent="0.2"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</row>
    <row r="80" spans="2:17" x14ac:dyDescent="0.2"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</row>
    <row r="81" spans="2:17" x14ac:dyDescent="0.2"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</row>
    <row r="82" spans="2:17" x14ac:dyDescent="0.2"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</row>
    <row r="83" spans="2:17" x14ac:dyDescent="0.2"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</row>
    <row r="84" spans="2:17" x14ac:dyDescent="0.2"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</row>
    <row r="85" spans="2:17" x14ac:dyDescent="0.2">
      <c r="B85" s="81"/>
      <c r="C85" s="81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</row>
    <row r="86" spans="2:17" x14ac:dyDescent="0.2">
      <c r="B86" s="81"/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</row>
    <row r="87" spans="2:17" x14ac:dyDescent="0.2">
      <c r="B87" s="81"/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</row>
    <row r="88" spans="2:17" x14ac:dyDescent="0.2"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</row>
    <row r="89" spans="2:17" x14ac:dyDescent="0.2">
      <c r="B89" s="81"/>
      <c r="C89" s="81"/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</row>
    <row r="90" spans="2:17" x14ac:dyDescent="0.2"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</row>
    <row r="91" spans="2:17" x14ac:dyDescent="0.2"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</row>
    <row r="92" spans="2:17" x14ac:dyDescent="0.2"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</row>
    <row r="93" spans="2:17" x14ac:dyDescent="0.2"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</row>
    <row r="94" spans="2:17" x14ac:dyDescent="0.2"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</row>
    <row r="95" spans="2:17" x14ac:dyDescent="0.2"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</row>
    <row r="96" spans="2:17" x14ac:dyDescent="0.2"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</row>
    <row r="97" spans="2:17" x14ac:dyDescent="0.2"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</row>
    <row r="98" spans="2:17" x14ac:dyDescent="0.2"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</row>
    <row r="99" spans="2:17" x14ac:dyDescent="0.2"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</row>
    <row r="100" spans="2:17" x14ac:dyDescent="0.2">
      <c r="B100" s="81"/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</row>
    <row r="101" spans="2:17" x14ac:dyDescent="0.2"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</row>
    <row r="102" spans="2:17" x14ac:dyDescent="0.2"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</row>
    <row r="103" spans="2:17" x14ac:dyDescent="0.2"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</row>
    <row r="104" spans="2:17" x14ac:dyDescent="0.2">
      <c r="B104" s="81"/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</row>
    <row r="105" spans="2:17" x14ac:dyDescent="0.2">
      <c r="B105" s="81"/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</row>
    <row r="106" spans="2:17" x14ac:dyDescent="0.2">
      <c r="B106" s="81"/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</row>
    <row r="107" spans="2:17" x14ac:dyDescent="0.2">
      <c r="B107" s="81"/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</row>
    <row r="108" spans="2:17" x14ac:dyDescent="0.2">
      <c r="B108" s="81"/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</row>
    <row r="109" spans="2:17" x14ac:dyDescent="0.2">
      <c r="B109" s="81"/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</row>
    <row r="110" spans="2:17" x14ac:dyDescent="0.2">
      <c r="B110" s="81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</row>
    <row r="111" spans="2:17" x14ac:dyDescent="0.2">
      <c r="B111" s="81"/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</row>
    <row r="112" spans="2:17" x14ac:dyDescent="0.2">
      <c r="B112" s="81"/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</row>
    <row r="113" spans="2:17" x14ac:dyDescent="0.2">
      <c r="B113" s="81"/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</row>
    <row r="114" spans="2:17" x14ac:dyDescent="0.2">
      <c r="B114" s="81"/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</row>
    <row r="115" spans="2:17" x14ac:dyDescent="0.2"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</row>
    <row r="116" spans="2:17" x14ac:dyDescent="0.2"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</row>
    <row r="117" spans="2:17" x14ac:dyDescent="0.2"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</row>
    <row r="118" spans="2:17" x14ac:dyDescent="0.2"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</row>
    <row r="119" spans="2:17" x14ac:dyDescent="0.2"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</row>
    <row r="120" spans="2:17" x14ac:dyDescent="0.2"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</row>
    <row r="121" spans="2:17" x14ac:dyDescent="0.2">
      <c r="B121" s="81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</row>
    <row r="122" spans="2:17" x14ac:dyDescent="0.2">
      <c r="B122" s="81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</row>
    <row r="123" spans="2:17" x14ac:dyDescent="0.2"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</row>
    <row r="124" spans="2:17" x14ac:dyDescent="0.2">
      <c r="B124" s="81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</row>
    <row r="125" spans="2:17" x14ac:dyDescent="0.2"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</row>
    <row r="126" spans="2:17" x14ac:dyDescent="0.2">
      <c r="B126" s="81"/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</row>
    <row r="127" spans="2:17" x14ac:dyDescent="0.2">
      <c r="B127" s="81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</row>
    <row r="128" spans="2:17" x14ac:dyDescent="0.2">
      <c r="B128" s="81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</row>
    <row r="129" spans="2:17" x14ac:dyDescent="0.2"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</row>
    <row r="130" spans="2:17" x14ac:dyDescent="0.2"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</row>
    <row r="131" spans="2:17" x14ac:dyDescent="0.2"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</row>
    <row r="132" spans="2:17" x14ac:dyDescent="0.2"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</row>
    <row r="133" spans="2:17" x14ac:dyDescent="0.2"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</row>
    <row r="134" spans="2:17" x14ac:dyDescent="0.2"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</row>
    <row r="135" spans="2:17" x14ac:dyDescent="0.2"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</row>
    <row r="136" spans="2:17" x14ac:dyDescent="0.2"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</row>
    <row r="137" spans="2:17" x14ac:dyDescent="0.2">
      <c r="B137" s="8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</row>
    <row r="138" spans="2:17" x14ac:dyDescent="0.2">
      <c r="B138" s="81"/>
      <c r="C138" s="81"/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</row>
    <row r="139" spans="2:17" x14ac:dyDescent="0.2">
      <c r="B139" s="81"/>
      <c r="C139" s="81"/>
      <c r="D139" s="81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</row>
    <row r="140" spans="2:17" x14ac:dyDescent="0.2">
      <c r="B140" s="81"/>
      <c r="C140" s="81"/>
      <c r="D140" s="81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</row>
    <row r="141" spans="2:17" x14ac:dyDescent="0.2">
      <c r="B141" s="81"/>
      <c r="C141" s="81"/>
      <c r="D141" s="81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</row>
    <row r="142" spans="2:17" x14ac:dyDescent="0.2">
      <c r="B142" s="81"/>
      <c r="C142" s="81"/>
      <c r="D142" s="81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1"/>
      <c r="P142" s="81"/>
      <c r="Q142" s="81"/>
    </row>
    <row r="143" spans="2:17" x14ac:dyDescent="0.2">
      <c r="B143" s="81"/>
      <c r="C143" s="81"/>
      <c r="D143" s="81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1"/>
      <c r="P143" s="81"/>
      <c r="Q143" s="81"/>
    </row>
    <row r="144" spans="2:17" x14ac:dyDescent="0.2">
      <c r="B144" s="81"/>
      <c r="C144" s="81"/>
      <c r="D144" s="81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1"/>
      <c r="P144" s="81"/>
      <c r="Q144" s="81"/>
    </row>
    <row r="145" spans="2:17" x14ac:dyDescent="0.2">
      <c r="B145" s="81"/>
      <c r="C145" s="81"/>
      <c r="D145" s="81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1"/>
      <c r="P145" s="81"/>
      <c r="Q145" s="81"/>
    </row>
    <row r="146" spans="2:17" x14ac:dyDescent="0.2">
      <c r="B146" s="81"/>
      <c r="C146" s="81"/>
      <c r="D146" s="81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81"/>
      <c r="Q146" s="81"/>
    </row>
    <row r="147" spans="2:17" x14ac:dyDescent="0.2">
      <c r="B147" s="81"/>
      <c r="C147" s="81"/>
      <c r="D147" s="81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/>
    </row>
    <row r="148" spans="2:17" x14ac:dyDescent="0.2">
      <c r="B148" s="81"/>
      <c r="C148" s="81"/>
      <c r="D148" s="81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  <c r="Q148" s="81"/>
    </row>
    <row r="149" spans="2:17" x14ac:dyDescent="0.2">
      <c r="B149" s="81"/>
      <c r="C149" s="81"/>
      <c r="D149" s="81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1"/>
      <c r="P149" s="81"/>
      <c r="Q149" s="81"/>
    </row>
    <row r="150" spans="2:17" x14ac:dyDescent="0.2">
      <c r="B150" s="81"/>
      <c r="C150" s="81"/>
      <c r="D150" s="81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1"/>
      <c r="P150" s="81"/>
      <c r="Q150" s="81"/>
    </row>
    <row r="151" spans="2:17" x14ac:dyDescent="0.2">
      <c r="B151" s="81"/>
      <c r="C151" s="81"/>
      <c r="D151" s="81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81"/>
      <c r="Q151" s="81"/>
    </row>
    <row r="152" spans="2:17" x14ac:dyDescent="0.2">
      <c r="B152" s="81"/>
      <c r="C152" s="81"/>
      <c r="D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  <c r="Q152" s="81"/>
    </row>
    <row r="153" spans="2:17" x14ac:dyDescent="0.2">
      <c r="B153" s="81"/>
      <c r="C153" s="81"/>
      <c r="D153" s="81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81"/>
    </row>
    <row r="154" spans="2:17" x14ac:dyDescent="0.2">
      <c r="B154" s="81"/>
      <c r="C154" s="81"/>
      <c r="D154" s="81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1"/>
      <c r="P154" s="81"/>
      <c r="Q154" s="81"/>
    </row>
    <row r="155" spans="2:17" x14ac:dyDescent="0.2">
      <c r="B155" s="81"/>
      <c r="C155" s="81"/>
      <c r="D155" s="81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81"/>
      <c r="Q155" s="81"/>
    </row>
    <row r="156" spans="2:17" x14ac:dyDescent="0.2">
      <c r="B156" s="81"/>
      <c r="C156" s="81"/>
      <c r="D156" s="81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81"/>
      <c r="Q156" s="81"/>
    </row>
    <row r="157" spans="2:17" x14ac:dyDescent="0.2">
      <c r="B157" s="81"/>
      <c r="C157" s="81"/>
      <c r="D157" s="81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81"/>
      <c r="Q157" s="81"/>
    </row>
    <row r="158" spans="2:17" x14ac:dyDescent="0.2">
      <c r="B158" s="81"/>
      <c r="C158" s="81"/>
      <c r="D158" s="81"/>
      <c r="E158" s="81"/>
      <c r="F158" s="81"/>
      <c r="G158" s="81"/>
      <c r="H158" s="81"/>
      <c r="I158" s="81"/>
      <c r="J158" s="81"/>
      <c r="K158" s="81"/>
      <c r="L158" s="81"/>
      <c r="M158" s="81"/>
      <c r="N158" s="81"/>
      <c r="O158" s="81"/>
      <c r="P158" s="81"/>
      <c r="Q158" s="81"/>
    </row>
    <row r="159" spans="2:17" x14ac:dyDescent="0.2">
      <c r="B159" s="81"/>
      <c r="C159" s="81"/>
      <c r="D159" s="81"/>
      <c r="E159" s="81"/>
      <c r="F159" s="81"/>
      <c r="G159" s="81"/>
      <c r="H159" s="81"/>
      <c r="I159" s="81"/>
      <c r="J159" s="81"/>
      <c r="K159" s="81"/>
      <c r="L159" s="81"/>
      <c r="M159" s="81"/>
      <c r="N159" s="81"/>
      <c r="O159" s="81"/>
      <c r="P159" s="81"/>
      <c r="Q159" s="81"/>
    </row>
    <row r="160" spans="2:17" x14ac:dyDescent="0.2">
      <c r="B160" s="81"/>
      <c r="C160" s="81"/>
      <c r="D160" s="81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  <c r="Q160" s="81"/>
    </row>
    <row r="161" spans="2:17" x14ac:dyDescent="0.2">
      <c r="B161" s="81"/>
      <c r="C161" s="81"/>
      <c r="D161" s="81"/>
      <c r="E161" s="81"/>
      <c r="F161" s="81"/>
      <c r="G161" s="81"/>
      <c r="H161" s="81"/>
      <c r="I161" s="81"/>
      <c r="J161" s="81"/>
      <c r="K161" s="81"/>
      <c r="L161" s="81"/>
      <c r="M161" s="81"/>
      <c r="N161" s="81"/>
      <c r="O161" s="81"/>
      <c r="P161" s="81"/>
      <c r="Q161" s="81"/>
    </row>
    <row r="162" spans="2:17" x14ac:dyDescent="0.2">
      <c r="B162" s="81"/>
      <c r="C162" s="81"/>
      <c r="D162" s="81"/>
      <c r="E162" s="81"/>
      <c r="F162" s="81"/>
      <c r="G162" s="81"/>
      <c r="H162" s="81"/>
      <c r="I162" s="81"/>
      <c r="J162" s="81"/>
      <c r="K162" s="81"/>
      <c r="L162" s="81"/>
      <c r="M162" s="81"/>
      <c r="N162" s="81"/>
      <c r="O162" s="81"/>
      <c r="P162" s="81"/>
      <c r="Q162" s="81"/>
    </row>
    <row r="163" spans="2:17" x14ac:dyDescent="0.2">
      <c r="B163" s="81"/>
      <c r="C163" s="81"/>
      <c r="D163" s="81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81"/>
      <c r="Q163" s="81"/>
    </row>
    <row r="164" spans="2:17" x14ac:dyDescent="0.2">
      <c r="B164" s="81"/>
      <c r="C164" s="81"/>
      <c r="D164" s="81"/>
      <c r="E164" s="81"/>
      <c r="F164" s="81"/>
      <c r="G164" s="81"/>
      <c r="H164" s="81"/>
      <c r="I164" s="81"/>
      <c r="J164" s="81"/>
      <c r="K164" s="81"/>
      <c r="L164" s="81"/>
      <c r="M164" s="81"/>
      <c r="N164" s="81"/>
      <c r="O164" s="81"/>
      <c r="P164" s="81"/>
      <c r="Q164" s="81"/>
    </row>
    <row r="165" spans="2:17" x14ac:dyDescent="0.2">
      <c r="B165" s="81"/>
      <c r="C165" s="81"/>
      <c r="D165" s="81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  <c r="Q165" s="81"/>
    </row>
    <row r="166" spans="2:17" x14ac:dyDescent="0.2">
      <c r="B166" s="81"/>
      <c r="C166" s="81"/>
      <c r="D166" s="81"/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81"/>
      <c r="Q166" s="81"/>
    </row>
    <row r="167" spans="2:17" x14ac:dyDescent="0.2">
      <c r="B167" s="81"/>
      <c r="C167" s="81"/>
      <c r="D167" s="81"/>
      <c r="E167" s="81"/>
      <c r="F167" s="81"/>
      <c r="G167" s="81"/>
      <c r="H167" s="81"/>
      <c r="I167" s="81"/>
      <c r="J167" s="81"/>
      <c r="K167" s="81"/>
      <c r="L167" s="81"/>
      <c r="M167" s="81"/>
      <c r="N167" s="81"/>
      <c r="O167" s="81"/>
      <c r="P167" s="81"/>
      <c r="Q167" s="81"/>
    </row>
    <row r="168" spans="2:17" x14ac:dyDescent="0.2">
      <c r="B168" s="81"/>
      <c r="C168" s="81"/>
      <c r="D168" s="81"/>
      <c r="E168" s="81"/>
      <c r="F168" s="81"/>
      <c r="G168" s="81"/>
      <c r="H168" s="81"/>
      <c r="I168" s="81"/>
      <c r="J168" s="81"/>
      <c r="K168" s="81"/>
      <c r="L168" s="81"/>
      <c r="M168" s="81"/>
      <c r="N168" s="81"/>
      <c r="O168" s="81"/>
      <c r="P168" s="81"/>
      <c r="Q168" s="81"/>
    </row>
    <row r="169" spans="2:17" x14ac:dyDescent="0.2">
      <c r="B169" s="81"/>
      <c r="C169" s="81"/>
      <c r="D169" s="81"/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81"/>
      <c r="Q169" s="81"/>
    </row>
    <row r="170" spans="2:17" x14ac:dyDescent="0.2">
      <c r="B170" s="81"/>
      <c r="C170" s="81"/>
      <c r="D170" s="81"/>
      <c r="E170" s="81"/>
      <c r="F170" s="81"/>
      <c r="G170" s="81"/>
      <c r="H170" s="81"/>
      <c r="I170" s="81"/>
      <c r="J170" s="81"/>
      <c r="K170" s="81"/>
      <c r="L170" s="81"/>
      <c r="M170" s="81"/>
      <c r="N170" s="81"/>
      <c r="O170" s="81"/>
      <c r="P170" s="81"/>
      <c r="Q170" s="81"/>
    </row>
    <row r="171" spans="2:17" x14ac:dyDescent="0.2">
      <c r="B171" s="81"/>
      <c r="C171" s="81"/>
      <c r="D171" s="81"/>
      <c r="E171" s="81"/>
      <c r="F171" s="81"/>
      <c r="G171" s="81"/>
      <c r="H171" s="81"/>
      <c r="I171" s="81"/>
      <c r="J171" s="81"/>
      <c r="K171" s="81"/>
      <c r="L171" s="81"/>
      <c r="M171" s="81"/>
      <c r="N171" s="81"/>
      <c r="O171" s="81"/>
      <c r="P171" s="81"/>
      <c r="Q171" s="81"/>
    </row>
    <row r="172" spans="2:17" x14ac:dyDescent="0.2">
      <c r="B172" s="81"/>
      <c r="C172" s="81"/>
      <c r="D172" s="81"/>
      <c r="E172" s="81"/>
      <c r="F172" s="81"/>
      <c r="G172" s="81"/>
      <c r="H172" s="81"/>
      <c r="I172" s="81"/>
      <c r="J172" s="81"/>
      <c r="K172" s="81"/>
      <c r="L172" s="81"/>
      <c r="M172" s="81"/>
      <c r="N172" s="81"/>
      <c r="O172" s="81"/>
      <c r="P172" s="81"/>
      <c r="Q172" s="81"/>
    </row>
    <row r="173" spans="2:17" x14ac:dyDescent="0.2">
      <c r="B173" s="81"/>
      <c r="C173" s="81"/>
      <c r="D173" s="81"/>
      <c r="E173" s="81"/>
      <c r="F173" s="81"/>
      <c r="G173" s="81"/>
      <c r="H173" s="81"/>
      <c r="I173" s="81"/>
      <c r="J173" s="81"/>
      <c r="K173" s="81"/>
      <c r="L173" s="81"/>
      <c r="M173" s="81"/>
      <c r="N173" s="81"/>
      <c r="O173" s="81"/>
      <c r="P173" s="81"/>
      <c r="Q173" s="81"/>
    </row>
    <row r="174" spans="2:17" x14ac:dyDescent="0.2">
      <c r="B174" s="81"/>
      <c r="C174" s="81"/>
      <c r="D174" s="81"/>
      <c r="E174" s="81"/>
      <c r="F174" s="81"/>
      <c r="G174" s="81"/>
      <c r="H174" s="81"/>
      <c r="I174" s="81"/>
      <c r="J174" s="81"/>
      <c r="K174" s="81"/>
      <c r="L174" s="81"/>
      <c r="M174" s="81"/>
      <c r="N174" s="81"/>
      <c r="O174" s="81"/>
      <c r="P174" s="81"/>
      <c r="Q174" s="81"/>
    </row>
    <row r="175" spans="2:17" x14ac:dyDescent="0.2">
      <c r="B175" s="81"/>
      <c r="C175" s="81"/>
      <c r="D175" s="81"/>
      <c r="E175" s="81"/>
      <c r="F175" s="81"/>
      <c r="G175" s="81"/>
      <c r="H175" s="81"/>
      <c r="I175" s="81"/>
      <c r="J175" s="81"/>
      <c r="K175" s="81"/>
      <c r="L175" s="81"/>
      <c r="M175" s="81"/>
      <c r="N175" s="81"/>
      <c r="O175" s="81"/>
      <c r="P175" s="81"/>
      <c r="Q175" s="81"/>
    </row>
    <row r="176" spans="2:17" x14ac:dyDescent="0.2">
      <c r="B176" s="81"/>
      <c r="C176" s="81"/>
      <c r="D176" s="81"/>
      <c r="E176" s="81"/>
      <c r="F176" s="81"/>
      <c r="G176" s="81"/>
      <c r="H176" s="81"/>
      <c r="I176" s="81"/>
      <c r="J176" s="81"/>
      <c r="K176" s="81"/>
      <c r="L176" s="81"/>
      <c r="M176" s="81"/>
      <c r="N176" s="81"/>
      <c r="O176" s="81"/>
      <c r="P176" s="81"/>
      <c r="Q176" s="81"/>
    </row>
    <row r="177" spans="2:17" x14ac:dyDescent="0.2">
      <c r="B177" s="81"/>
      <c r="C177" s="81"/>
      <c r="D177" s="81"/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81"/>
      <c r="Q177" s="81"/>
    </row>
    <row r="178" spans="2:17" x14ac:dyDescent="0.2">
      <c r="B178" s="81"/>
      <c r="C178" s="81"/>
      <c r="D178" s="81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81"/>
      <c r="Q178" s="81"/>
    </row>
    <row r="179" spans="2:17" x14ac:dyDescent="0.2">
      <c r="B179" s="81"/>
      <c r="C179" s="81"/>
      <c r="D179" s="81"/>
      <c r="E179" s="81"/>
      <c r="F179" s="81"/>
      <c r="G179" s="81"/>
      <c r="H179" s="81"/>
      <c r="I179" s="81"/>
      <c r="J179" s="81"/>
      <c r="K179" s="81"/>
      <c r="L179" s="81"/>
      <c r="M179" s="81"/>
      <c r="N179" s="81"/>
      <c r="O179" s="81"/>
      <c r="P179" s="81"/>
      <c r="Q179" s="81"/>
    </row>
    <row r="180" spans="2:17" x14ac:dyDescent="0.2">
      <c r="B180" s="81"/>
      <c r="C180" s="81"/>
      <c r="D180" s="81"/>
      <c r="E180" s="81"/>
      <c r="F180" s="81"/>
      <c r="G180" s="81"/>
      <c r="H180" s="81"/>
      <c r="I180" s="81"/>
      <c r="J180" s="81"/>
      <c r="K180" s="81"/>
      <c r="L180" s="81"/>
      <c r="M180" s="81"/>
      <c r="N180" s="81"/>
      <c r="O180" s="81"/>
      <c r="P180" s="81"/>
      <c r="Q180" s="81"/>
    </row>
    <row r="181" spans="2:17" x14ac:dyDescent="0.2">
      <c r="B181" s="81"/>
      <c r="C181" s="81"/>
      <c r="D181" s="81"/>
      <c r="E181" s="81"/>
      <c r="F181" s="81"/>
      <c r="G181" s="81"/>
      <c r="H181" s="81"/>
      <c r="I181" s="81"/>
      <c r="J181" s="81"/>
      <c r="K181" s="81"/>
      <c r="L181" s="81"/>
      <c r="M181" s="81"/>
      <c r="N181" s="81"/>
      <c r="O181" s="81"/>
      <c r="P181" s="81"/>
      <c r="Q181" s="81"/>
    </row>
    <row r="182" spans="2:17" x14ac:dyDescent="0.2">
      <c r="B182" s="81"/>
      <c r="C182" s="81"/>
      <c r="D182" s="81"/>
      <c r="E182" s="81"/>
      <c r="F182" s="81"/>
      <c r="G182" s="81"/>
      <c r="H182" s="81"/>
      <c r="I182" s="81"/>
      <c r="J182" s="81"/>
      <c r="K182" s="81"/>
      <c r="L182" s="81"/>
      <c r="M182" s="81"/>
      <c r="N182" s="81"/>
      <c r="O182" s="81"/>
      <c r="P182" s="81"/>
      <c r="Q182" s="81"/>
    </row>
    <row r="183" spans="2:17" x14ac:dyDescent="0.2">
      <c r="B183" s="81"/>
      <c r="C183" s="81"/>
      <c r="D183" s="81"/>
      <c r="E183" s="81"/>
      <c r="F183" s="81"/>
      <c r="G183" s="81"/>
      <c r="H183" s="81"/>
      <c r="I183" s="81"/>
      <c r="J183" s="81"/>
      <c r="K183" s="81"/>
      <c r="L183" s="81"/>
      <c r="M183" s="81"/>
      <c r="N183" s="81"/>
      <c r="O183" s="81"/>
      <c r="P183" s="81"/>
      <c r="Q183" s="81"/>
    </row>
    <row r="184" spans="2:17" x14ac:dyDescent="0.2">
      <c r="B184" s="81"/>
      <c r="C184" s="81"/>
      <c r="D184" s="81"/>
      <c r="E184" s="81"/>
      <c r="F184" s="81"/>
      <c r="G184" s="81"/>
      <c r="H184" s="81"/>
      <c r="I184" s="81"/>
      <c r="J184" s="81"/>
      <c r="K184" s="81"/>
      <c r="L184" s="81"/>
      <c r="M184" s="81"/>
      <c r="N184" s="81"/>
      <c r="O184" s="81"/>
      <c r="P184" s="81"/>
      <c r="Q184" s="81"/>
    </row>
    <row r="185" spans="2:17" x14ac:dyDescent="0.2">
      <c r="B185" s="81"/>
      <c r="C185" s="81"/>
      <c r="D185" s="81"/>
      <c r="E185" s="81"/>
      <c r="F185" s="81"/>
      <c r="G185" s="81"/>
      <c r="H185" s="81"/>
      <c r="I185" s="81"/>
      <c r="J185" s="81"/>
      <c r="K185" s="81"/>
      <c r="L185" s="81"/>
      <c r="M185" s="81"/>
      <c r="N185" s="81"/>
      <c r="O185" s="81"/>
      <c r="P185" s="81"/>
      <c r="Q185" s="81"/>
    </row>
    <row r="186" spans="2:17" x14ac:dyDescent="0.2">
      <c r="B186" s="81"/>
      <c r="C186" s="81"/>
      <c r="D186" s="81"/>
      <c r="E186" s="81"/>
      <c r="F186" s="81"/>
      <c r="G186" s="81"/>
      <c r="H186" s="81"/>
      <c r="I186" s="81"/>
      <c r="J186" s="81"/>
      <c r="K186" s="81"/>
      <c r="L186" s="81"/>
      <c r="M186" s="81"/>
      <c r="N186" s="81"/>
      <c r="O186" s="81"/>
      <c r="P186" s="81"/>
      <c r="Q186" s="81"/>
    </row>
    <row r="187" spans="2:17" x14ac:dyDescent="0.2">
      <c r="B187" s="81"/>
      <c r="C187" s="81"/>
      <c r="D187" s="81"/>
      <c r="E187" s="81"/>
      <c r="F187" s="81"/>
      <c r="G187" s="81"/>
      <c r="H187" s="81"/>
      <c r="I187" s="81"/>
      <c r="J187" s="81"/>
      <c r="K187" s="81"/>
      <c r="L187" s="81"/>
      <c r="M187" s="81"/>
      <c r="N187" s="81"/>
      <c r="O187" s="81"/>
      <c r="P187" s="81"/>
      <c r="Q187" s="81"/>
    </row>
    <row r="188" spans="2:17" x14ac:dyDescent="0.2">
      <c r="B188" s="81"/>
      <c r="C188" s="81"/>
      <c r="D188" s="81"/>
      <c r="E188" s="81"/>
      <c r="F188" s="81"/>
      <c r="G188" s="81"/>
      <c r="H188" s="81"/>
      <c r="I188" s="81"/>
      <c r="J188" s="81"/>
      <c r="K188" s="81"/>
      <c r="L188" s="81"/>
      <c r="M188" s="81"/>
      <c r="N188" s="81"/>
      <c r="O188" s="81"/>
      <c r="P188" s="81"/>
      <c r="Q188" s="81"/>
    </row>
    <row r="189" spans="2:17" x14ac:dyDescent="0.2">
      <c r="B189" s="81"/>
      <c r="C189" s="81"/>
      <c r="D189" s="81"/>
      <c r="E189" s="81"/>
      <c r="F189" s="81"/>
      <c r="G189" s="81"/>
      <c r="H189" s="81"/>
      <c r="I189" s="81"/>
      <c r="J189" s="81"/>
      <c r="K189" s="81"/>
      <c r="L189" s="81"/>
      <c r="M189" s="81"/>
      <c r="N189" s="81"/>
      <c r="O189" s="81"/>
      <c r="P189" s="81"/>
      <c r="Q189" s="81"/>
    </row>
    <row r="190" spans="2:17" x14ac:dyDescent="0.2">
      <c r="B190" s="81"/>
      <c r="C190" s="81"/>
      <c r="D190" s="81"/>
      <c r="E190" s="81"/>
      <c r="F190" s="81"/>
      <c r="G190" s="81"/>
      <c r="H190" s="81"/>
      <c r="I190" s="81"/>
      <c r="J190" s="81"/>
      <c r="K190" s="81"/>
      <c r="L190" s="81"/>
      <c r="M190" s="81"/>
      <c r="N190" s="81"/>
      <c r="O190" s="81"/>
      <c r="P190" s="81"/>
      <c r="Q190" s="81"/>
    </row>
    <row r="191" spans="2:17" x14ac:dyDescent="0.2">
      <c r="B191" s="81"/>
      <c r="C191" s="81"/>
      <c r="D191" s="81"/>
      <c r="E191" s="81"/>
      <c r="F191" s="81"/>
      <c r="G191" s="81"/>
      <c r="H191" s="81"/>
      <c r="I191" s="81"/>
      <c r="J191" s="81"/>
      <c r="K191" s="81"/>
      <c r="L191" s="81"/>
      <c r="M191" s="81"/>
      <c r="N191" s="81"/>
      <c r="O191" s="81"/>
      <c r="P191" s="81"/>
      <c r="Q191" s="81"/>
    </row>
    <row r="192" spans="2:17" x14ac:dyDescent="0.2">
      <c r="B192" s="81"/>
      <c r="C192" s="81"/>
      <c r="D192" s="81"/>
      <c r="E192" s="81"/>
      <c r="F192" s="81"/>
      <c r="G192" s="81"/>
      <c r="H192" s="81"/>
      <c r="I192" s="81"/>
      <c r="J192" s="81"/>
      <c r="K192" s="81"/>
      <c r="L192" s="81"/>
      <c r="M192" s="81"/>
      <c r="N192" s="81"/>
      <c r="O192" s="81"/>
      <c r="P192" s="81"/>
      <c r="Q192" s="81"/>
    </row>
    <row r="193" spans="2:17" x14ac:dyDescent="0.2">
      <c r="B193" s="81"/>
      <c r="C193" s="81"/>
      <c r="D193" s="81"/>
      <c r="E193" s="81"/>
      <c r="F193" s="81"/>
      <c r="G193" s="81"/>
      <c r="H193" s="81"/>
      <c r="I193" s="81"/>
      <c r="J193" s="81"/>
      <c r="K193" s="81"/>
      <c r="L193" s="81"/>
      <c r="M193" s="81"/>
      <c r="N193" s="81"/>
      <c r="O193" s="81"/>
      <c r="P193" s="81"/>
      <c r="Q193" s="81"/>
    </row>
    <row r="194" spans="2:17" x14ac:dyDescent="0.2">
      <c r="B194" s="81"/>
      <c r="C194" s="81"/>
      <c r="D194" s="81"/>
      <c r="E194" s="81"/>
      <c r="F194" s="81"/>
      <c r="G194" s="81"/>
      <c r="H194" s="81"/>
      <c r="I194" s="81"/>
      <c r="J194" s="81"/>
      <c r="K194" s="81"/>
      <c r="L194" s="81"/>
      <c r="M194" s="81"/>
      <c r="N194" s="81"/>
      <c r="O194" s="81"/>
      <c r="P194" s="81"/>
      <c r="Q194" s="81"/>
    </row>
    <row r="195" spans="2:17" x14ac:dyDescent="0.2">
      <c r="B195" s="81"/>
      <c r="C195" s="81"/>
      <c r="D195" s="81"/>
      <c r="E195" s="81"/>
      <c r="F195" s="81"/>
      <c r="G195" s="81"/>
      <c r="H195" s="81"/>
      <c r="I195" s="81"/>
      <c r="J195" s="81"/>
      <c r="K195" s="81"/>
      <c r="L195" s="81"/>
      <c r="M195" s="81"/>
      <c r="N195" s="81"/>
      <c r="O195" s="81"/>
      <c r="P195" s="81"/>
      <c r="Q195" s="81"/>
    </row>
    <row r="196" spans="2:17" x14ac:dyDescent="0.2">
      <c r="B196" s="81"/>
      <c r="C196" s="81"/>
      <c r="D196" s="81"/>
      <c r="E196" s="81"/>
      <c r="F196" s="81"/>
      <c r="G196" s="81"/>
      <c r="H196" s="81"/>
      <c r="I196" s="81"/>
      <c r="J196" s="81"/>
      <c r="K196" s="81"/>
      <c r="L196" s="81"/>
      <c r="M196" s="81"/>
      <c r="N196" s="81"/>
      <c r="O196" s="81"/>
      <c r="P196" s="81"/>
      <c r="Q196" s="81"/>
    </row>
    <row r="197" spans="2:17" x14ac:dyDescent="0.2">
      <c r="B197" s="81"/>
      <c r="C197" s="81"/>
      <c r="D197" s="81"/>
      <c r="E197" s="81"/>
      <c r="F197" s="81"/>
      <c r="G197" s="81"/>
      <c r="H197" s="81"/>
      <c r="I197" s="81"/>
      <c r="J197" s="81"/>
      <c r="K197" s="81"/>
      <c r="L197" s="81"/>
      <c r="M197" s="81"/>
      <c r="N197" s="81"/>
      <c r="O197" s="81"/>
      <c r="P197" s="81"/>
      <c r="Q197" s="81"/>
    </row>
    <row r="198" spans="2:17" x14ac:dyDescent="0.2">
      <c r="B198" s="81"/>
      <c r="C198" s="81"/>
      <c r="D198" s="81"/>
      <c r="E198" s="81"/>
      <c r="F198" s="81"/>
      <c r="G198" s="81"/>
      <c r="H198" s="81"/>
      <c r="I198" s="81"/>
      <c r="J198" s="81"/>
      <c r="K198" s="81"/>
      <c r="L198" s="81"/>
      <c r="M198" s="81"/>
      <c r="N198" s="81"/>
      <c r="O198" s="81"/>
      <c r="P198" s="81"/>
      <c r="Q198" s="81"/>
    </row>
    <row r="199" spans="2:17" x14ac:dyDescent="0.2">
      <c r="B199" s="81"/>
      <c r="C199" s="81"/>
      <c r="D199" s="81"/>
      <c r="E199" s="81"/>
      <c r="F199" s="81"/>
      <c r="G199" s="81"/>
      <c r="H199" s="81"/>
      <c r="I199" s="81"/>
      <c r="J199" s="81"/>
      <c r="K199" s="81"/>
      <c r="L199" s="81"/>
      <c r="M199" s="81"/>
      <c r="N199" s="81"/>
      <c r="O199" s="81"/>
      <c r="P199" s="81"/>
      <c r="Q199" s="81"/>
    </row>
    <row r="200" spans="2:17" x14ac:dyDescent="0.2">
      <c r="B200" s="81"/>
      <c r="C200" s="81"/>
      <c r="D200" s="81"/>
      <c r="E200" s="81"/>
      <c r="F200" s="81"/>
      <c r="G200" s="81"/>
      <c r="H200" s="81"/>
      <c r="I200" s="81"/>
      <c r="J200" s="81"/>
      <c r="K200" s="81"/>
      <c r="L200" s="81"/>
      <c r="M200" s="81"/>
      <c r="N200" s="81"/>
      <c r="O200" s="81"/>
      <c r="P200" s="81"/>
      <c r="Q200" s="81"/>
    </row>
    <row r="201" spans="2:17" x14ac:dyDescent="0.2">
      <c r="B201" s="81"/>
      <c r="C201" s="81"/>
      <c r="D201" s="81"/>
      <c r="E201" s="81"/>
      <c r="F201" s="81"/>
      <c r="G201" s="81"/>
      <c r="H201" s="81"/>
      <c r="I201" s="81"/>
      <c r="J201" s="81"/>
      <c r="K201" s="81"/>
      <c r="L201" s="81"/>
      <c r="M201" s="81"/>
      <c r="N201" s="81"/>
      <c r="O201" s="81"/>
      <c r="P201" s="81"/>
      <c r="Q201" s="81"/>
    </row>
    <row r="202" spans="2:17" x14ac:dyDescent="0.2">
      <c r="B202" s="81"/>
      <c r="C202" s="81"/>
      <c r="D202" s="81"/>
      <c r="E202" s="81"/>
      <c r="F202" s="81"/>
      <c r="G202" s="81"/>
      <c r="H202" s="81"/>
      <c r="I202" s="81"/>
      <c r="J202" s="81"/>
      <c r="K202" s="81"/>
      <c r="L202" s="81"/>
      <c r="M202" s="81"/>
      <c r="N202" s="81"/>
      <c r="O202" s="81"/>
      <c r="P202" s="81"/>
      <c r="Q202" s="81"/>
    </row>
    <row r="203" spans="2:17" x14ac:dyDescent="0.2">
      <c r="B203" s="81"/>
      <c r="C203" s="81"/>
      <c r="D203" s="81"/>
      <c r="E203" s="81"/>
      <c r="F203" s="81"/>
      <c r="G203" s="81"/>
      <c r="H203" s="81"/>
      <c r="I203" s="81"/>
      <c r="J203" s="81"/>
      <c r="K203" s="81"/>
      <c r="L203" s="81"/>
      <c r="M203" s="81"/>
      <c r="N203" s="81"/>
      <c r="O203" s="81"/>
      <c r="P203" s="81"/>
      <c r="Q203" s="81"/>
    </row>
    <row r="204" spans="2:17" x14ac:dyDescent="0.2">
      <c r="B204" s="81"/>
      <c r="C204" s="81"/>
      <c r="D204" s="81"/>
      <c r="E204" s="81"/>
      <c r="F204" s="81"/>
      <c r="G204" s="81"/>
      <c r="H204" s="81"/>
      <c r="I204" s="81"/>
      <c r="J204" s="81"/>
      <c r="K204" s="81"/>
      <c r="L204" s="81"/>
      <c r="M204" s="81"/>
      <c r="N204" s="81"/>
      <c r="O204" s="81"/>
      <c r="P204" s="81"/>
      <c r="Q204" s="81"/>
    </row>
    <row r="205" spans="2:17" x14ac:dyDescent="0.2">
      <c r="B205" s="81"/>
      <c r="C205" s="81"/>
      <c r="D205" s="81"/>
      <c r="E205" s="81"/>
      <c r="F205" s="81"/>
      <c r="G205" s="81"/>
      <c r="H205" s="81"/>
      <c r="I205" s="81"/>
      <c r="J205" s="81"/>
      <c r="K205" s="81"/>
      <c r="L205" s="81"/>
      <c r="M205" s="81"/>
      <c r="N205" s="81"/>
      <c r="O205" s="81"/>
      <c r="P205" s="81"/>
      <c r="Q205" s="81"/>
    </row>
    <row r="206" spans="2:17" x14ac:dyDescent="0.2">
      <c r="B206" s="81"/>
      <c r="C206" s="81"/>
      <c r="D206" s="81"/>
      <c r="E206" s="81"/>
      <c r="F206" s="81"/>
      <c r="G206" s="81"/>
      <c r="H206" s="81"/>
      <c r="I206" s="81"/>
      <c r="J206" s="81"/>
      <c r="K206" s="81"/>
      <c r="L206" s="81"/>
      <c r="M206" s="81"/>
      <c r="N206" s="81"/>
      <c r="O206" s="81"/>
      <c r="P206" s="81"/>
      <c r="Q206" s="81"/>
    </row>
    <row r="207" spans="2:17" x14ac:dyDescent="0.2">
      <c r="B207" s="81"/>
      <c r="C207" s="81"/>
      <c r="D207" s="81"/>
      <c r="E207" s="81"/>
      <c r="F207" s="81"/>
      <c r="G207" s="81"/>
      <c r="H207" s="81"/>
      <c r="I207" s="81"/>
      <c r="J207" s="81"/>
      <c r="K207" s="81"/>
      <c r="L207" s="81"/>
      <c r="M207" s="81"/>
      <c r="N207" s="81"/>
      <c r="O207" s="81"/>
      <c r="P207" s="81"/>
      <c r="Q207" s="81"/>
    </row>
    <row r="208" spans="2:17" x14ac:dyDescent="0.2">
      <c r="B208" s="81"/>
      <c r="C208" s="81"/>
      <c r="D208" s="81"/>
      <c r="E208" s="81"/>
      <c r="F208" s="81"/>
      <c r="G208" s="81"/>
      <c r="H208" s="81"/>
      <c r="I208" s="81"/>
      <c r="J208" s="81"/>
      <c r="K208" s="81"/>
      <c r="L208" s="81"/>
      <c r="M208" s="81"/>
      <c r="N208" s="81"/>
      <c r="O208" s="81"/>
      <c r="P208" s="81"/>
      <c r="Q208" s="81"/>
    </row>
    <row r="209" spans="2:17" x14ac:dyDescent="0.2">
      <c r="B209" s="81"/>
      <c r="C209" s="81"/>
      <c r="D209" s="81"/>
      <c r="E209" s="81"/>
      <c r="F209" s="81"/>
      <c r="G209" s="81"/>
      <c r="H209" s="81"/>
      <c r="I209" s="81"/>
      <c r="J209" s="81"/>
      <c r="K209" s="81"/>
      <c r="L209" s="81"/>
      <c r="M209" s="81"/>
      <c r="N209" s="81"/>
      <c r="O209" s="81"/>
      <c r="P209" s="81"/>
      <c r="Q209" s="81"/>
    </row>
    <row r="210" spans="2:17" x14ac:dyDescent="0.2">
      <c r="B210" s="81"/>
      <c r="C210" s="81"/>
      <c r="D210" s="81"/>
      <c r="E210" s="81"/>
      <c r="F210" s="81"/>
      <c r="G210" s="81"/>
      <c r="H210" s="81"/>
      <c r="I210" s="81"/>
      <c r="J210" s="81"/>
      <c r="K210" s="81"/>
      <c r="L210" s="81"/>
      <c r="M210" s="81"/>
      <c r="N210" s="81"/>
      <c r="O210" s="81"/>
      <c r="P210" s="81"/>
      <c r="Q210" s="81"/>
    </row>
    <row r="211" spans="2:17" x14ac:dyDescent="0.2">
      <c r="B211" s="81"/>
      <c r="C211" s="81"/>
      <c r="D211" s="81"/>
      <c r="E211" s="81"/>
      <c r="F211" s="81"/>
      <c r="G211" s="81"/>
      <c r="H211" s="81"/>
      <c r="I211" s="81"/>
      <c r="J211" s="81"/>
      <c r="K211" s="81"/>
      <c r="L211" s="81"/>
      <c r="M211" s="81"/>
      <c r="N211" s="81"/>
      <c r="O211" s="81"/>
      <c r="P211" s="81"/>
      <c r="Q211" s="81"/>
    </row>
    <row r="212" spans="2:17" x14ac:dyDescent="0.2">
      <c r="B212" s="81"/>
      <c r="C212" s="81"/>
      <c r="D212" s="81"/>
      <c r="E212" s="81"/>
      <c r="F212" s="81"/>
      <c r="G212" s="81"/>
      <c r="H212" s="81"/>
      <c r="I212" s="81"/>
      <c r="J212" s="81"/>
      <c r="K212" s="81"/>
      <c r="L212" s="81"/>
      <c r="M212" s="81"/>
      <c r="N212" s="81"/>
      <c r="O212" s="81"/>
      <c r="P212" s="81"/>
      <c r="Q212" s="81"/>
    </row>
    <row r="213" spans="2:17" x14ac:dyDescent="0.2">
      <c r="B213" s="81"/>
      <c r="C213" s="81"/>
      <c r="D213" s="81"/>
      <c r="E213" s="81"/>
      <c r="F213" s="81"/>
      <c r="G213" s="81"/>
      <c r="H213" s="81"/>
      <c r="I213" s="81"/>
      <c r="J213" s="81"/>
      <c r="K213" s="81"/>
      <c r="L213" s="81"/>
      <c r="M213" s="81"/>
      <c r="N213" s="81"/>
      <c r="O213" s="81"/>
      <c r="P213" s="81"/>
      <c r="Q213" s="81"/>
    </row>
    <row r="214" spans="2:17" x14ac:dyDescent="0.2">
      <c r="B214" s="81"/>
      <c r="C214" s="81"/>
      <c r="D214" s="81"/>
      <c r="E214" s="81"/>
      <c r="F214" s="81"/>
      <c r="G214" s="81"/>
      <c r="H214" s="81"/>
      <c r="I214" s="81"/>
      <c r="J214" s="81"/>
      <c r="K214" s="81"/>
      <c r="L214" s="81"/>
      <c r="M214" s="81"/>
      <c r="N214" s="81"/>
      <c r="O214" s="81"/>
      <c r="P214" s="81"/>
      <c r="Q214" s="81"/>
    </row>
    <row r="215" spans="2:17" x14ac:dyDescent="0.2">
      <c r="B215" s="81"/>
      <c r="C215" s="81"/>
      <c r="D215" s="81"/>
      <c r="E215" s="81"/>
      <c r="F215" s="81"/>
      <c r="G215" s="81"/>
      <c r="H215" s="81"/>
      <c r="I215" s="81"/>
      <c r="J215" s="81"/>
      <c r="K215" s="81"/>
      <c r="L215" s="81"/>
      <c r="M215" s="81"/>
      <c r="N215" s="81"/>
      <c r="O215" s="81"/>
      <c r="P215" s="81"/>
      <c r="Q215" s="81"/>
    </row>
    <row r="216" spans="2:17" x14ac:dyDescent="0.2">
      <c r="B216" s="81"/>
      <c r="C216" s="81"/>
      <c r="D216" s="81"/>
      <c r="E216" s="81"/>
      <c r="F216" s="81"/>
      <c r="G216" s="81"/>
      <c r="H216" s="81"/>
      <c r="I216" s="81"/>
      <c r="J216" s="81"/>
      <c r="K216" s="81"/>
      <c r="L216" s="81"/>
      <c r="M216" s="81"/>
      <c r="N216" s="81"/>
      <c r="O216" s="81"/>
      <c r="P216" s="81"/>
      <c r="Q216" s="81"/>
    </row>
    <row r="217" spans="2:17" x14ac:dyDescent="0.2">
      <c r="B217" s="81"/>
      <c r="C217" s="81"/>
      <c r="D217" s="81"/>
      <c r="E217" s="81"/>
      <c r="F217" s="81"/>
      <c r="G217" s="81"/>
      <c r="H217" s="81"/>
      <c r="I217" s="81"/>
      <c r="J217" s="81"/>
      <c r="K217" s="81"/>
      <c r="L217" s="81"/>
      <c r="M217" s="81"/>
      <c r="N217" s="81"/>
      <c r="O217" s="81"/>
      <c r="P217" s="81"/>
      <c r="Q217" s="81"/>
    </row>
    <row r="218" spans="2:17" x14ac:dyDescent="0.2">
      <c r="B218" s="81"/>
      <c r="C218" s="81"/>
      <c r="D218" s="81"/>
      <c r="E218" s="81"/>
      <c r="F218" s="81"/>
      <c r="G218" s="81"/>
      <c r="H218" s="81"/>
      <c r="I218" s="81"/>
      <c r="J218" s="81"/>
      <c r="K218" s="81"/>
      <c r="L218" s="81"/>
      <c r="M218" s="81"/>
      <c r="N218" s="81"/>
      <c r="O218" s="81"/>
      <c r="P218" s="81"/>
      <c r="Q218" s="81"/>
    </row>
    <row r="219" spans="2:17" x14ac:dyDescent="0.2">
      <c r="B219" s="81"/>
      <c r="C219" s="81"/>
      <c r="D219" s="81"/>
      <c r="E219" s="81"/>
      <c r="F219" s="81"/>
      <c r="G219" s="81"/>
      <c r="H219" s="81"/>
      <c r="I219" s="81"/>
      <c r="J219" s="81"/>
      <c r="K219" s="81"/>
      <c r="L219" s="81"/>
      <c r="M219" s="81"/>
      <c r="N219" s="81"/>
      <c r="O219" s="81"/>
      <c r="P219" s="81"/>
      <c r="Q219" s="81"/>
    </row>
    <row r="220" spans="2:17" x14ac:dyDescent="0.2">
      <c r="B220" s="81"/>
      <c r="C220" s="81"/>
      <c r="D220" s="81"/>
      <c r="E220" s="81"/>
      <c r="F220" s="81"/>
      <c r="G220" s="81"/>
      <c r="H220" s="81"/>
      <c r="I220" s="81"/>
      <c r="J220" s="81"/>
      <c r="K220" s="81"/>
      <c r="L220" s="81"/>
      <c r="M220" s="81"/>
      <c r="N220" s="81"/>
      <c r="O220" s="81"/>
      <c r="P220" s="81"/>
      <c r="Q220" s="81"/>
    </row>
    <row r="221" spans="2:17" x14ac:dyDescent="0.2">
      <c r="B221" s="81"/>
      <c r="C221" s="81"/>
      <c r="D221" s="81"/>
      <c r="E221" s="81"/>
      <c r="F221" s="81"/>
      <c r="G221" s="81"/>
      <c r="H221" s="81"/>
      <c r="I221" s="81"/>
      <c r="J221" s="81"/>
      <c r="K221" s="81"/>
      <c r="L221" s="81"/>
      <c r="M221" s="81"/>
      <c r="N221" s="81"/>
      <c r="O221" s="81"/>
      <c r="P221" s="81"/>
      <c r="Q221" s="81"/>
    </row>
    <row r="222" spans="2:17" x14ac:dyDescent="0.2">
      <c r="B222" s="81"/>
      <c r="C222" s="81"/>
      <c r="D222" s="81"/>
      <c r="E222" s="81"/>
      <c r="F222" s="81"/>
      <c r="G222" s="81"/>
      <c r="H222" s="81"/>
      <c r="I222" s="81"/>
      <c r="J222" s="81"/>
      <c r="K222" s="81"/>
      <c r="L222" s="81"/>
      <c r="M222" s="81"/>
      <c r="N222" s="81"/>
      <c r="O222" s="81"/>
      <c r="P222" s="81"/>
      <c r="Q222" s="81"/>
    </row>
    <row r="223" spans="2:17" x14ac:dyDescent="0.2">
      <c r="B223" s="81"/>
      <c r="C223" s="81"/>
      <c r="D223" s="81"/>
      <c r="E223" s="81"/>
      <c r="F223" s="81"/>
      <c r="G223" s="81"/>
      <c r="H223" s="81"/>
      <c r="I223" s="81"/>
      <c r="J223" s="81"/>
      <c r="K223" s="81"/>
      <c r="L223" s="81"/>
      <c r="M223" s="81"/>
      <c r="N223" s="81"/>
      <c r="O223" s="81"/>
      <c r="P223" s="81"/>
      <c r="Q223" s="81"/>
    </row>
    <row r="224" spans="2:17" x14ac:dyDescent="0.2">
      <c r="B224" s="81"/>
      <c r="C224" s="81"/>
      <c r="D224" s="81"/>
      <c r="E224" s="81"/>
      <c r="F224" s="81"/>
      <c r="G224" s="81"/>
      <c r="H224" s="81"/>
      <c r="I224" s="81"/>
      <c r="J224" s="81"/>
      <c r="K224" s="81"/>
      <c r="L224" s="81"/>
      <c r="M224" s="81"/>
      <c r="N224" s="81"/>
      <c r="O224" s="81"/>
      <c r="P224" s="81"/>
      <c r="Q224" s="81"/>
    </row>
    <row r="225" spans="2:17" x14ac:dyDescent="0.2">
      <c r="B225" s="81"/>
      <c r="C225" s="81"/>
      <c r="D225" s="81"/>
      <c r="E225" s="81"/>
      <c r="F225" s="81"/>
      <c r="G225" s="81"/>
      <c r="H225" s="81"/>
      <c r="I225" s="81"/>
      <c r="J225" s="81"/>
      <c r="K225" s="81"/>
      <c r="L225" s="81"/>
      <c r="M225" s="81"/>
      <c r="N225" s="81"/>
      <c r="O225" s="81"/>
      <c r="P225" s="81"/>
      <c r="Q225" s="81"/>
    </row>
    <row r="226" spans="2:17" x14ac:dyDescent="0.2">
      <c r="B226" s="81"/>
      <c r="C226" s="81"/>
      <c r="D226" s="81"/>
      <c r="E226" s="81"/>
      <c r="F226" s="81"/>
      <c r="G226" s="81"/>
      <c r="H226" s="81"/>
      <c r="I226" s="81"/>
      <c r="J226" s="81"/>
      <c r="K226" s="81"/>
      <c r="L226" s="81"/>
      <c r="M226" s="81"/>
      <c r="N226" s="81"/>
      <c r="O226" s="81"/>
      <c r="P226" s="81"/>
      <c r="Q226" s="81"/>
    </row>
    <row r="227" spans="2:17" x14ac:dyDescent="0.2">
      <c r="B227" s="81"/>
      <c r="C227" s="81"/>
      <c r="D227" s="81"/>
      <c r="E227" s="81"/>
      <c r="F227" s="81"/>
      <c r="G227" s="81"/>
      <c r="H227" s="81"/>
      <c r="I227" s="81"/>
      <c r="J227" s="81"/>
      <c r="K227" s="81"/>
      <c r="L227" s="81"/>
      <c r="M227" s="81"/>
      <c r="N227" s="81"/>
      <c r="O227" s="81"/>
      <c r="P227" s="81"/>
      <c r="Q227" s="81"/>
    </row>
    <row r="228" spans="2:17" x14ac:dyDescent="0.2">
      <c r="B228" s="81"/>
      <c r="C228" s="81"/>
      <c r="D228" s="81"/>
      <c r="E228" s="81"/>
      <c r="F228" s="81"/>
      <c r="G228" s="81"/>
      <c r="H228" s="81"/>
      <c r="I228" s="81"/>
      <c r="J228" s="81"/>
      <c r="K228" s="81"/>
      <c r="L228" s="81"/>
      <c r="M228" s="81"/>
      <c r="N228" s="81"/>
      <c r="O228" s="81"/>
      <c r="P228" s="81"/>
      <c r="Q228" s="81"/>
    </row>
    <row r="229" spans="2:17" x14ac:dyDescent="0.2">
      <c r="B229" s="81"/>
      <c r="C229" s="81"/>
      <c r="D229" s="81"/>
      <c r="E229" s="81"/>
      <c r="F229" s="81"/>
      <c r="G229" s="81"/>
      <c r="H229" s="81"/>
      <c r="I229" s="81"/>
      <c r="J229" s="81"/>
      <c r="K229" s="81"/>
      <c r="L229" s="81"/>
      <c r="M229" s="81"/>
      <c r="N229" s="81"/>
      <c r="O229" s="81"/>
      <c r="P229" s="81"/>
      <c r="Q229" s="81"/>
    </row>
    <row r="230" spans="2:17" x14ac:dyDescent="0.2">
      <c r="B230" s="81"/>
      <c r="C230" s="81"/>
      <c r="D230" s="81"/>
      <c r="E230" s="81"/>
      <c r="F230" s="81"/>
      <c r="G230" s="81"/>
      <c r="H230" s="81"/>
      <c r="I230" s="81"/>
      <c r="J230" s="81"/>
      <c r="K230" s="81"/>
      <c r="L230" s="81"/>
      <c r="M230" s="81"/>
      <c r="N230" s="81"/>
      <c r="O230" s="81"/>
      <c r="P230" s="81"/>
      <c r="Q230" s="81"/>
    </row>
    <row r="231" spans="2:17" x14ac:dyDescent="0.2">
      <c r="B231" s="81"/>
      <c r="C231" s="81"/>
      <c r="D231" s="81"/>
      <c r="E231" s="81"/>
      <c r="F231" s="81"/>
      <c r="G231" s="81"/>
      <c r="H231" s="81"/>
      <c r="I231" s="81"/>
      <c r="J231" s="81"/>
      <c r="K231" s="81"/>
      <c r="L231" s="81"/>
      <c r="M231" s="81"/>
      <c r="N231" s="81"/>
      <c r="O231" s="81"/>
      <c r="P231" s="81"/>
      <c r="Q231" s="81"/>
    </row>
    <row r="232" spans="2:17" x14ac:dyDescent="0.2">
      <c r="B232" s="81"/>
      <c r="C232" s="81"/>
      <c r="D232" s="81"/>
      <c r="E232" s="81"/>
      <c r="F232" s="81"/>
      <c r="G232" s="81"/>
      <c r="H232" s="81"/>
      <c r="I232" s="81"/>
      <c r="J232" s="81"/>
      <c r="K232" s="81"/>
      <c r="L232" s="81"/>
      <c r="M232" s="81"/>
      <c r="N232" s="81"/>
      <c r="O232" s="81"/>
      <c r="P232" s="81"/>
      <c r="Q232" s="81"/>
    </row>
    <row r="233" spans="2:17" x14ac:dyDescent="0.2">
      <c r="B233" s="81"/>
      <c r="C233" s="81"/>
      <c r="D233" s="81"/>
      <c r="E233" s="81"/>
      <c r="F233" s="81"/>
      <c r="G233" s="81"/>
      <c r="H233" s="81"/>
      <c r="I233" s="81"/>
      <c r="J233" s="81"/>
      <c r="K233" s="81"/>
      <c r="L233" s="81"/>
      <c r="M233" s="81"/>
      <c r="N233" s="81"/>
      <c r="O233" s="81"/>
      <c r="P233" s="81"/>
      <c r="Q233" s="81"/>
    </row>
    <row r="234" spans="2:17" x14ac:dyDescent="0.2">
      <c r="B234" s="81"/>
      <c r="C234" s="81"/>
      <c r="D234" s="81"/>
      <c r="E234" s="81"/>
      <c r="F234" s="81"/>
      <c r="G234" s="81"/>
      <c r="H234" s="81"/>
      <c r="I234" s="81"/>
      <c r="J234" s="81"/>
      <c r="K234" s="81"/>
      <c r="L234" s="81"/>
      <c r="M234" s="81"/>
      <c r="N234" s="81"/>
      <c r="O234" s="81"/>
      <c r="P234" s="81"/>
      <c r="Q234" s="81"/>
    </row>
    <row r="235" spans="2:17" x14ac:dyDescent="0.2">
      <c r="B235" s="81"/>
      <c r="C235" s="81"/>
      <c r="D235" s="81"/>
      <c r="E235" s="81"/>
      <c r="F235" s="81"/>
      <c r="G235" s="81"/>
      <c r="H235" s="81"/>
      <c r="I235" s="81"/>
      <c r="J235" s="81"/>
      <c r="K235" s="81"/>
      <c r="L235" s="81"/>
      <c r="M235" s="81"/>
      <c r="N235" s="81"/>
      <c r="O235" s="81"/>
      <c r="P235" s="81"/>
      <c r="Q235" s="81"/>
    </row>
    <row r="236" spans="2:17" x14ac:dyDescent="0.2">
      <c r="B236" s="81"/>
      <c r="C236" s="81"/>
      <c r="D236" s="81"/>
      <c r="E236" s="81"/>
      <c r="F236" s="81"/>
      <c r="G236" s="81"/>
      <c r="H236" s="81"/>
      <c r="I236" s="81"/>
      <c r="J236" s="81"/>
      <c r="K236" s="81"/>
      <c r="L236" s="81"/>
      <c r="M236" s="81"/>
      <c r="N236" s="81"/>
      <c r="O236" s="81"/>
      <c r="P236" s="81"/>
      <c r="Q236" s="81"/>
    </row>
    <row r="237" spans="2:17" x14ac:dyDescent="0.2">
      <c r="B237" s="81"/>
      <c r="C237" s="81"/>
      <c r="D237" s="81"/>
      <c r="E237" s="81"/>
      <c r="F237" s="81"/>
      <c r="G237" s="81"/>
      <c r="H237" s="81"/>
      <c r="I237" s="81"/>
      <c r="J237" s="81"/>
      <c r="K237" s="81"/>
      <c r="L237" s="81"/>
      <c r="M237" s="81"/>
      <c r="N237" s="81"/>
      <c r="O237" s="81"/>
      <c r="P237" s="81"/>
      <c r="Q237" s="81"/>
    </row>
    <row r="238" spans="2:17" x14ac:dyDescent="0.2">
      <c r="B238" s="81"/>
      <c r="C238" s="81"/>
      <c r="D238" s="81"/>
      <c r="E238" s="81"/>
      <c r="F238" s="81"/>
      <c r="G238" s="81"/>
      <c r="H238" s="81"/>
      <c r="I238" s="81"/>
      <c r="J238" s="81"/>
      <c r="K238" s="81"/>
      <c r="L238" s="81"/>
      <c r="M238" s="81"/>
      <c r="N238" s="81"/>
      <c r="O238" s="81"/>
      <c r="P238" s="81"/>
      <c r="Q238" s="81"/>
    </row>
    <row r="239" spans="2:17" x14ac:dyDescent="0.2">
      <c r="B239" s="81"/>
      <c r="C239" s="81"/>
      <c r="D239" s="81"/>
      <c r="E239" s="81"/>
      <c r="F239" s="81"/>
      <c r="G239" s="81"/>
      <c r="H239" s="81"/>
      <c r="I239" s="81"/>
      <c r="J239" s="81"/>
      <c r="K239" s="81"/>
      <c r="L239" s="81"/>
      <c r="M239" s="81"/>
      <c r="N239" s="81"/>
      <c r="O239" s="81"/>
      <c r="P239" s="81"/>
      <c r="Q239" s="81"/>
    </row>
    <row r="240" spans="2:17" x14ac:dyDescent="0.2">
      <c r="B240" s="81"/>
      <c r="C240" s="81"/>
      <c r="D240" s="81"/>
      <c r="E240" s="81"/>
      <c r="F240" s="81"/>
      <c r="G240" s="81"/>
      <c r="H240" s="81"/>
      <c r="I240" s="81"/>
      <c r="J240" s="81"/>
      <c r="K240" s="81"/>
      <c r="L240" s="81"/>
      <c r="M240" s="81"/>
      <c r="N240" s="81"/>
      <c r="O240" s="81"/>
      <c r="P240" s="81"/>
      <c r="Q240" s="81"/>
    </row>
    <row r="241" spans="2:17" x14ac:dyDescent="0.2">
      <c r="B241" s="81"/>
      <c r="C241" s="81"/>
      <c r="D241" s="81"/>
      <c r="E241" s="81"/>
      <c r="F241" s="81"/>
      <c r="G241" s="81"/>
      <c r="H241" s="81"/>
      <c r="I241" s="81"/>
      <c r="J241" s="81"/>
      <c r="K241" s="81"/>
      <c r="L241" s="81"/>
      <c r="M241" s="81"/>
      <c r="N241" s="81"/>
      <c r="O241" s="81"/>
      <c r="P241" s="81"/>
      <c r="Q241" s="81"/>
    </row>
    <row r="242" spans="2:17" x14ac:dyDescent="0.2">
      <c r="B242" s="81"/>
      <c r="C242" s="81"/>
      <c r="D242" s="81"/>
      <c r="E242" s="81"/>
      <c r="F242" s="81"/>
      <c r="G242" s="81"/>
      <c r="H242" s="81"/>
      <c r="I242" s="81"/>
      <c r="J242" s="81"/>
      <c r="K242" s="81"/>
      <c r="L242" s="81"/>
      <c r="M242" s="81"/>
      <c r="N242" s="81"/>
      <c r="O242" s="81"/>
      <c r="P242" s="81"/>
      <c r="Q242" s="81"/>
    </row>
    <row r="243" spans="2:17" x14ac:dyDescent="0.2">
      <c r="B243" s="81"/>
      <c r="C243" s="81"/>
      <c r="D243" s="81"/>
      <c r="E243" s="81"/>
      <c r="F243" s="81"/>
      <c r="G243" s="81"/>
      <c r="H243" s="81"/>
      <c r="I243" s="81"/>
      <c r="J243" s="81"/>
      <c r="K243" s="81"/>
      <c r="L243" s="81"/>
      <c r="M243" s="81"/>
      <c r="N243" s="81"/>
      <c r="O243" s="81"/>
      <c r="P243" s="81"/>
      <c r="Q243" s="81"/>
    </row>
    <row r="244" spans="2:17" x14ac:dyDescent="0.2">
      <c r="B244" s="81"/>
      <c r="C244" s="81"/>
      <c r="D244" s="81"/>
      <c r="E244" s="81"/>
      <c r="F244" s="81"/>
      <c r="G244" s="81"/>
      <c r="H244" s="81"/>
      <c r="I244" s="81"/>
      <c r="J244" s="81"/>
      <c r="K244" s="81"/>
      <c r="L244" s="81"/>
      <c r="M244" s="81"/>
      <c r="N244" s="81"/>
      <c r="O244" s="81"/>
      <c r="P244" s="81"/>
      <c r="Q244" s="81"/>
    </row>
    <row r="245" spans="2:17" x14ac:dyDescent="0.2">
      <c r="B245" s="81"/>
      <c r="C245" s="81"/>
      <c r="D245" s="81"/>
      <c r="E245" s="81"/>
      <c r="F245" s="81"/>
      <c r="G245" s="81"/>
      <c r="H245" s="81"/>
      <c r="I245" s="81"/>
      <c r="J245" s="81"/>
      <c r="K245" s="81"/>
      <c r="L245" s="81"/>
      <c r="M245" s="81"/>
      <c r="N245" s="81"/>
      <c r="O245" s="81"/>
      <c r="P245" s="81"/>
      <c r="Q245" s="81"/>
    </row>
    <row r="246" spans="2:17" x14ac:dyDescent="0.2">
      <c r="B246" s="81"/>
      <c r="C246" s="81"/>
      <c r="D246" s="81"/>
      <c r="E246" s="81"/>
      <c r="F246" s="81"/>
      <c r="G246" s="81"/>
      <c r="H246" s="81"/>
      <c r="I246" s="81"/>
      <c r="J246" s="81"/>
      <c r="K246" s="81"/>
      <c r="L246" s="81"/>
      <c r="M246" s="81"/>
      <c r="N246" s="81"/>
      <c r="O246" s="81"/>
      <c r="P246" s="81"/>
      <c r="Q246" s="81"/>
    </row>
    <row r="247" spans="2:17" x14ac:dyDescent="0.2">
      <c r="B247" s="81"/>
      <c r="C247" s="81"/>
      <c r="D247" s="81"/>
      <c r="E247" s="81"/>
      <c r="F247" s="81"/>
      <c r="G247" s="81"/>
      <c r="H247" s="81"/>
      <c r="I247" s="81"/>
      <c r="J247" s="81"/>
      <c r="K247" s="81"/>
      <c r="L247" s="81"/>
      <c r="M247" s="81"/>
      <c r="N247" s="81"/>
      <c r="O247" s="81"/>
      <c r="P247" s="81"/>
      <c r="Q247" s="81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>
    <tabColor indexed="50"/>
    <outlinePr applyStyles="1" summaryBelow="0"/>
    <pageSetUpPr fitToPage="1"/>
  </sheetPr>
  <dimension ref="A2:S247"/>
  <sheetViews>
    <sheetView workbookViewId="0">
      <selection activeCell="E7" sqref="E7"/>
    </sheetView>
  </sheetViews>
  <sheetFormatPr defaultRowHeight="12.75" x14ac:dyDescent="0.2"/>
  <cols>
    <col min="1" max="1" width="52.7109375" style="92" bestFit="1" customWidth="1"/>
    <col min="2" max="7" width="11.7109375" style="92" customWidth="1"/>
    <col min="8" max="16384" width="9.140625" style="92"/>
  </cols>
  <sheetData>
    <row r="2" spans="1:19" ht="18.75" x14ac:dyDescent="0.3">
      <c r="A2" s="5" t="s">
        <v>180</v>
      </c>
      <c r="B2" s="3"/>
      <c r="C2" s="3"/>
      <c r="D2" s="3"/>
      <c r="E2" s="3"/>
      <c r="F2" s="3"/>
      <c r="G2" s="3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4" spans="1:19" s="61" customFormat="1" x14ac:dyDescent="0.2">
      <c r="G4" s="113" t="s">
        <v>90</v>
      </c>
    </row>
    <row r="5" spans="1:19" s="16" customFormat="1" x14ac:dyDescent="0.2">
      <c r="A5" s="155"/>
      <c r="B5" s="210">
        <f>YT_ALL!B5</f>
        <v>42004</v>
      </c>
      <c r="C5" s="210">
        <f>YT_ALL!C5</f>
        <v>42369</v>
      </c>
      <c r="D5" s="210">
        <f>YT_ALL!D5</f>
        <v>42735</v>
      </c>
      <c r="E5" s="210">
        <f>YT_ALL!E5</f>
        <v>43100</v>
      </c>
      <c r="F5" s="210">
        <f>YT_ALL!F5</f>
        <v>43465</v>
      </c>
      <c r="G5" s="210">
        <f>YT_ALL!G5</f>
        <v>43496</v>
      </c>
    </row>
    <row r="6" spans="1:19" s="104" customFormat="1" x14ac:dyDescent="0.2">
      <c r="A6" s="123" t="s">
        <v>136</v>
      </c>
      <c r="B6" s="33">
        <f t="shared" ref="B6:G6" si="0">SUM(B$7+ B$8)</f>
        <v>1100.8331976685799</v>
      </c>
      <c r="C6" s="33">
        <f t="shared" si="0"/>
        <v>1572.1801300194802</v>
      </c>
      <c r="D6" s="33">
        <f t="shared" si="0"/>
        <v>1929.80880008943</v>
      </c>
      <c r="E6" s="33">
        <f t="shared" si="0"/>
        <v>2141.6905879996102</v>
      </c>
      <c r="F6" s="33">
        <f t="shared" si="0"/>
        <v>2168.42156766371</v>
      </c>
      <c r="G6" s="33">
        <f t="shared" si="0"/>
        <v>2171.9168198795201</v>
      </c>
    </row>
    <row r="7" spans="1:19" s="109" customFormat="1" x14ac:dyDescent="0.2">
      <c r="A7" s="17" t="str">
        <f>YT_ALL!A7</f>
        <v>Внутрішній борг</v>
      </c>
      <c r="B7" s="245">
        <f>YT_ALL!B7/DMLMLR</f>
        <v>488.86690736498002</v>
      </c>
      <c r="C7" s="245">
        <f>YT_ALL!C7/DMLMLR</f>
        <v>529.46057801728</v>
      </c>
      <c r="D7" s="245">
        <f>YT_ALL!D7/DMLMLR</f>
        <v>689.73000579020004</v>
      </c>
      <c r="E7" s="245">
        <f>YT_ALL!E7/DMLMLR</f>
        <v>766.67894097345004</v>
      </c>
      <c r="F7" s="245">
        <f>YT_ALL!F7/DMLMLR</f>
        <v>771.41054367649997</v>
      </c>
      <c r="G7" s="245">
        <f>YT_ALL!G7/DMLMLR</f>
        <v>774.84945227644005</v>
      </c>
    </row>
    <row r="8" spans="1:19" s="109" customFormat="1" x14ac:dyDescent="0.2">
      <c r="A8" s="17" t="str">
        <f>YT_ALL!A8</f>
        <v>Зовнішній борг</v>
      </c>
      <c r="B8" s="245">
        <f>YT_ALL!B8/DMLMLR</f>
        <v>611.96629030359998</v>
      </c>
      <c r="C8" s="245">
        <f>YT_ALL!C8/DMLMLR</f>
        <v>1042.7195520022001</v>
      </c>
      <c r="D8" s="245">
        <f>YT_ALL!D8/DMLMLR</f>
        <v>1240.0787942992299</v>
      </c>
      <c r="E8" s="245">
        <f>YT_ALL!E8/DMLMLR</f>
        <v>1375.0116470261601</v>
      </c>
      <c r="F8" s="245">
        <f>YT_ALL!F8/DMLMLR</f>
        <v>1397.0110239872099</v>
      </c>
      <c r="G8" s="245">
        <f>YT_ALL!G8/DMLMLR</f>
        <v>1397.0673676030799</v>
      </c>
    </row>
    <row r="9" spans="1:19" x14ac:dyDescent="0.2"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</row>
    <row r="10" spans="1:19" x14ac:dyDescent="0.2">
      <c r="B10" s="81"/>
      <c r="C10" s="81"/>
      <c r="D10" s="81"/>
      <c r="E10" s="81"/>
      <c r="F10" s="81"/>
      <c r="G10" s="113" t="s">
        <v>88</v>
      </c>
      <c r="H10" s="81"/>
      <c r="I10" s="81"/>
      <c r="J10" s="81"/>
      <c r="K10" s="81"/>
      <c r="L10" s="81"/>
      <c r="M10" s="81"/>
      <c r="N10" s="81"/>
      <c r="O10" s="81"/>
      <c r="P10" s="81"/>
      <c r="Q10" s="81"/>
    </row>
    <row r="11" spans="1:19" s="133" customFormat="1" x14ac:dyDescent="0.2">
      <c r="A11" s="19"/>
      <c r="B11" s="210">
        <f>YT_ALL!B11</f>
        <v>42004</v>
      </c>
      <c r="C11" s="210">
        <f>YT_ALL!C11</f>
        <v>42369</v>
      </c>
      <c r="D11" s="210">
        <f>YT_ALL!D11</f>
        <v>42735</v>
      </c>
      <c r="E11" s="210">
        <f>YT_ALL!E11</f>
        <v>43100</v>
      </c>
      <c r="F11" s="210">
        <f>YT_ALL!F11</f>
        <v>43465</v>
      </c>
      <c r="G11" s="210">
        <f>YT_ALL!G11</f>
        <v>43496</v>
      </c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</row>
    <row r="12" spans="1:19" s="218" customFormat="1" x14ac:dyDescent="0.2">
      <c r="A12" s="123" t="s">
        <v>136</v>
      </c>
      <c r="B12" s="33">
        <f t="shared" ref="B12:G12" si="1">SUM(B$13+ B$14)</f>
        <v>69.811921755840004</v>
      </c>
      <c r="C12" s="33">
        <f t="shared" si="1"/>
        <v>65.505684905229998</v>
      </c>
      <c r="D12" s="33">
        <f t="shared" si="1"/>
        <v>70.972707080139998</v>
      </c>
      <c r="E12" s="33">
        <f t="shared" si="1"/>
        <v>76.305753084309998</v>
      </c>
      <c r="F12" s="33">
        <f t="shared" si="1"/>
        <v>78.315547975909993</v>
      </c>
      <c r="G12" s="33">
        <f t="shared" si="1"/>
        <v>78.251692946719999</v>
      </c>
      <c r="H12" s="207"/>
      <c r="I12" s="207"/>
      <c r="J12" s="207"/>
      <c r="K12" s="207"/>
      <c r="L12" s="207"/>
      <c r="M12" s="207"/>
      <c r="N12" s="207"/>
      <c r="O12" s="207"/>
      <c r="P12" s="207"/>
      <c r="Q12" s="207"/>
    </row>
    <row r="13" spans="1:19" s="236" customFormat="1" x14ac:dyDescent="0.2">
      <c r="A13" s="17" t="str">
        <f>YT_ALL!A13</f>
        <v>Внутрішній борг</v>
      </c>
      <c r="B13" s="245">
        <f>YT_ALL!B13/DMLMLR</f>
        <v>31.002642687809999</v>
      </c>
      <c r="C13" s="245">
        <f>YT_ALL!C13/DMLMLR</f>
        <v>22.060244326380001</v>
      </c>
      <c r="D13" s="245">
        <f>YT_ALL!D13/DMLMLR</f>
        <v>25.366246471259998</v>
      </c>
      <c r="E13" s="245">
        <f>YT_ALL!E13/DMLMLR</f>
        <v>27.315810366209998</v>
      </c>
      <c r="F13" s="245">
        <f>YT_ALL!F13/DMLMLR</f>
        <v>27.860560115839998</v>
      </c>
      <c r="G13" s="245">
        <f>YT_ALL!G13/DMLMLR</f>
        <v>27.916944546090001</v>
      </c>
      <c r="H13" s="225"/>
      <c r="I13" s="225"/>
      <c r="J13" s="225"/>
      <c r="K13" s="225"/>
      <c r="L13" s="225"/>
      <c r="M13" s="225"/>
      <c r="N13" s="225"/>
      <c r="O13" s="225"/>
      <c r="P13" s="225"/>
      <c r="Q13" s="225"/>
    </row>
    <row r="14" spans="1:19" s="236" customFormat="1" x14ac:dyDescent="0.2">
      <c r="A14" s="17" t="str">
        <f>YT_ALL!A14</f>
        <v>Зовнішній борг</v>
      </c>
      <c r="B14" s="245">
        <f>YT_ALL!B14/DMLMLR</f>
        <v>38.809279068030001</v>
      </c>
      <c r="C14" s="245">
        <f>YT_ALL!C14/DMLMLR</f>
        <v>43.445440578849997</v>
      </c>
      <c r="D14" s="245">
        <f>YT_ALL!D14/DMLMLR</f>
        <v>45.606460608879999</v>
      </c>
      <c r="E14" s="245">
        <f>YT_ALL!E14/DMLMLR</f>
        <v>48.989942718099996</v>
      </c>
      <c r="F14" s="245">
        <f>YT_ALL!F14/DMLMLR</f>
        <v>50.454987860069998</v>
      </c>
      <c r="G14" s="245">
        <f>YT_ALL!G14/DMLMLR</f>
        <v>50.334748400629998</v>
      </c>
      <c r="H14" s="225"/>
      <c r="I14" s="225"/>
      <c r="J14" s="225"/>
      <c r="K14" s="225"/>
      <c r="L14" s="225"/>
      <c r="M14" s="225"/>
      <c r="N14" s="225"/>
      <c r="O14" s="225"/>
      <c r="P14" s="225"/>
      <c r="Q14" s="225"/>
    </row>
    <row r="15" spans="1:19" x14ac:dyDescent="0.2"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</row>
    <row r="16" spans="1:19" s="43" customFormat="1" x14ac:dyDescent="0.2">
      <c r="G16" s="113" t="s">
        <v>173</v>
      </c>
    </row>
    <row r="17" spans="1:19" s="133" customFormat="1" x14ac:dyDescent="0.2">
      <c r="A17" s="19"/>
      <c r="B17" s="210">
        <f>YT_ALL!B17</f>
        <v>42004</v>
      </c>
      <c r="C17" s="210">
        <f>YT_ALL!C17</f>
        <v>42369</v>
      </c>
      <c r="D17" s="210">
        <f>YT_ALL!D17</f>
        <v>42735</v>
      </c>
      <c r="E17" s="210">
        <f>YT_ALL!E17</f>
        <v>43100</v>
      </c>
      <c r="F17" s="210">
        <f>YT_ALL!F17</f>
        <v>43465</v>
      </c>
      <c r="G17" s="210">
        <f>YT_ALL!G17</f>
        <v>43496</v>
      </c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</row>
    <row r="18" spans="1:19" s="218" customFormat="1" x14ac:dyDescent="0.2">
      <c r="A18" s="123" t="s">
        <v>136</v>
      </c>
      <c r="B18" s="33">
        <f t="shared" ref="B18:G18" si="2">SUM(B$19+ B$20)</f>
        <v>1</v>
      </c>
      <c r="C18" s="33">
        <f t="shared" si="2"/>
        <v>1</v>
      </c>
      <c r="D18" s="33">
        <f t="shared" si="2"/>
        <v>1</v>
      </c>
      <c r="E18" s="33">
        <f t="shared" si="2"/>
        <v>1</v>
      </c>
      <c r="F18" s="33">
        <f t="shared" si="2"/>
        <v>1</v>
      </c>
      <c r="G18" s="33">
        <f t="shared" si="2"/>
        <v>1</v>
      </c>
      <c r="H18" s="207"/>
      <c r="I18" s="207"/>
      <c r="J18" s="207"/>
      <c r="K18" s="207"/>
      <c r="L18" s="207"/>
      <c r="M18" s="207"/>
      <c r="N18" s="207"/>
      <c r="O18" s="207"/>
      <c r="P18" s="207"/>
      <c r="Q18" s="207"/>
    </row>
    <row r="19" spans="1:19" s="236" customFormat="1" x14ac:dyDescent="0.2">
      <c r="A19" s="17" t="str">
        <f>YT_ALL!A19</f>
        <v>Внутрішній борг</v>
      </c>
      <c r="B19" s="44">
        <f>YT_ALL!B19</f>
        <v>0.44408799999999998</v>
      </c>
      <c r="C19" s="44">
        <f>YT_ALL!C19</f>
        <v>0.33676800000000001</v>
      </c>
      <c r="D19" s="44">
        <f>YT_ALL!D19</f>
        <v>0.357408</v>
      </c>
      <c r="E19" s="44">
        <f>YT_ALL!E19</f>
        <v>0.35797800000000002</v>
      </c>
      <c r="F19" s="44">
        <f>YT_ALL!F19</f>
        <v>0.35574699999999998</v>
      </c>
      <c r="G19" s="44">
        <f>YT_ALL!G19</f>
        <v>0.35675800000000002</v>
      </c>
      <c r="H19" s="225"/>
      <c r="I19" s="225"/>
      <c r="J19" s="225"/>
      <c r="K19" s="225"/>
      <c r="L19" s="225"/>
      <c r="M19" s="225"/>
      <c r="N19" s="225"/>
      <c r="O19" s="225"/>
      <c r="P19" s="225"/>
      <c r="Q19" s="225"/>
    </row>
    <row r="20" spans="1:19" s="236" customFormat="1" x14ac:dyDescent="0.2">
      <c r="A20" s="17" t="str">
        <f>YT_ALL!A20</f>
        <v>Зовнішній борг</v>
      </c>
      <c r="B20" s="44">
        <f>YT_ALL!B20</f>
        <v>0.55591199999999996</v>
      </c>
      <c r="C20" s="44">
        <f>YT_ALL!C20</f>
        <v>0.66323200000000004</v>
      </c>
      <c r="D20" s="44">
        <f>YT_ALL!D20</f>
        <v>0.64259200000000005</v>
      </c>
      <c r="E20" s="44">
        <f>YT_ALL!E20</f>
        <v>0.64202199999999998</v>
      </c>
      <c r="F20" s="44">
        <f>YT_ALL!F20</f>
        <v>0.64425299999999996</v>
      </c>
      <c r="G20" s="44">
        <f>YT_ALL!G20</f>
        <v>0.64324199999999998</v>
      </c>
      <c r="H20" s="225"/>
      <c r="I20" s="225"/>
      <c r="J20" s="225"/>
      <c r="K20" s="225"/>
      <c r="L20" s="225"/>
      <c r="M20" s="225"/>
      <c r="N20" s="225"/>
      <c r="O20" s="225"/>
      <c r="P20" s="225"/>
      <c r="Q20" s="225"/>
    </row>
    <row r="21" spans="1:19" x14ac:dyDescent="0.2">
      <c r="A21" s="253"/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</row>
    <row r="22" spans="1:19" x14ac:dyDescent="0.2"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</row>
    <row r="23" spans="1:19" x14ac:dyDescent="0.2"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</row>
    <row r="24" spans="1:19" x14ac:dyDescent="0.2"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</row>
    <row r="25" spans="1:19" s="43" customFormat="1" x14ac:dyDescent="0.2"/>
    <row r="26" spans="1:19" x14ac:dyDescent="0.2"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</row>
    <row r="27" spans="1:19" x14ac:dyDescent="0.2"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</row>
    <row r="28" spans="1:19" x14ac:dyDescent="0.2"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</row>
    <row r="29" spans="1:19" x14ac:dyDescent="0.2"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</row>
    <row r="30" spans="1:19" x14ac:dyDescent="0.2"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</row>
    <row r="31" spans="1:19" x14ac:dyDescent="0.2"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</row>
    <row r="32" spans="1:19" x14ac:dyDescent="0.2"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</row>
    <row r="33" spans="2:17" x14ac:dyDescent="0.2"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</row>
    <row r="34" spans="2:17" x14ac:dyDescent="0.2"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</row>
    <row r="35" spans="2:17" x14ac:dyDescent="0.2"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</row>
    <row r="36" spans="2:17" x14ac:dyDescent="0.2"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</row>
    <row r="37" spans="2:17" x14ac:dyDescent="0.2"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</row>
    <row r="38" spans="2:17" x14ac:dyDescent="0.2"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</row>
    <row r="39" spans="2:17" x14ac:dyDescent="0.2"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</row>
    <row r="40" spans="2:17" x14ac:dyDescent="0.2"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</row>
    <row r="41" spans="2:17" x14ac:dyDescent="0.2"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</row>
    <row r="42" spans="2:17" x14ac:dyDescent="0.2"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</row>
    <row r="43" spans="2:17" x14ac:dyDescent="0.2"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</row>
    <row r="44" spans="2:17" x14ac:dyDescent="0.2"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</row>
    <row r="45" spans="2:17" x14ac:dyDescent="0.2"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</row>
    <row r="46" spans="2:17" x14ac:dyDescent="0.2"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</row>
    <row r="47" spans="2:17" x14ac:dyDescent="0.2"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</row>
    <row r="48" spans="2:17" x14ac:dyDescent="0.2"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</row>
    <row r="49" spans="2:17" x14ac:dyDescent="0.2"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</row>
    <row r="50" spans="2:17" x14ac:dyDescent="0.2"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</row>
    <row r="51" spans="2:17" x14ac:dyDescent="0.2"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</row>
    <row r="52" spans="2:17" x14ac:dyDescent="0.2"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</row>
    <row r="53" spans="2:17" x14ac:dyDescent="0.2"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</row>
    <row r="54" spans="2:17" x14ac:dyDescent="0.2"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</row>
    <row r="55" spans="2:17" x14ac:dyDescent="0.2"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</row>
    <row r="56" spans="2:17" x14ac:dyDescent="0.2"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</row>
    <row r="57" spans="2:17" x14ac:dyDescent="0.2"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</row>
    <row r="58" spans="2:17" x14ac:dyDescent="0.2"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</row>
    <row r="59" spans="2:17" x14ac:dyDescent="0.2"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</row>
    <row r="60" spans="2:17" x14ac:dyDescent="0.2"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</row>
    <row r="61" spans="2:17" x14ac:dyDescent="0.2"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</row>
    <row r="62" spans="2:17" x14ac:dyDescent="0.2"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</row>
    <row r="63" spans="2:17" x14ac:dyDescent="0.2"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</row>
    <row r="64" spans="2:17" x14ac:dyDescent="0.2"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</row>
    <row r="65" spans="2:17" x14ac:dyDescent="0.2"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</row>
    <row r="66" spans="2:17" x14ac:dyDescent="0.2"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</row>
    <row r="67" spans="2:17" x14ac:dyDescent="0.2"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</row>
    <row r="68" spans="2:17" x14ac:dyDescent="0.2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</row>
    <row r="69" spans="2:17" x14ac:dyDescent="0.2"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</row>
    <row r="70" spans="2:17" x14ac:dyDescent="0.2"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</row>
    <row r="71" spans="2:17" x14ac:dyDescent="0.2"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</row>
    <row r="72" spans="2:17" x14ac:dyDescent="0.2"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</row>
    <row r="73" spans="2:17" x14ac:dyDescent="0.2"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</row>
    <row r="74" spans="2:17" x14ac:dyDescent="0.2"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</row>
    <row r="75" spans="2:17" x14ac:dyDescent="0.2">
      <c r="B75" s="81"/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</row>
    <row r="76" spans="2:17" x14ac:dyDescent="0.2"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</row>
    <row r="77" spans="2:17" x14ac:dyDescent="0.2"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</row>
    <row r="78" spans="2:17" x14ac:dyDescent="0.2"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</row>
    <row r="79" spans="2:17" x14ac:dyDescent="0.2"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</row>
    <row r="80" spans="2:17" x14ac:dyDescent="0.2"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</row>
    <row r="81" spans="2:17" x14ac:dyDescent="0.2"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</row>
    <row r="82" spans="2:17" x14ac:dyDescent="0.2"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</row>
    <row r="83" spans="2:17" x14ac:dyDescent="0.2"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</row>
    <row r="84" spans="2:17" x14ac:dyDescent="0.2"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</row>
    <row r="85" spans="2:17" x14ac:dyDescent="0.2">
      <c r="B85" s="81"/>
      <c r="C85" s="81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</row>
    <row r="86" spans="2:17" x14ac:dyDescent="0.2">
      <c r="B86" s="81"/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</row>
    <row r="87" spans="2:17" x14ac:dyDescent="0.2">
      <c r="B87" s="81"/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</row>
    <row r="88" spans="2:17" x14ac:dyDescent="0.2"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</row>
    <row r="89" spans="2:17" x14ac:dyDescent="0.2">
      <c r="B89" s="81"/>
      <c r="C89" s="81"/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</row>
    <row r="90" spans="2:17" x14ac:dyDescent="0.2"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</row>
    <row r="91" spans="2:17" x14ac:dyDescent="0.2"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</row>
    <row r="92" spans="2:17" x14ac:dyDescent="0.2"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</row>
    <row r="93" spans="2:17" x14ac:dyDescent="0.2"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</row>
    <row r="94" spans="2:17" x14ac:dyDescent="0.2"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</row>
    <row r="95" spans="2:17" x14ac:dyDescent="0.2"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</row>
    <row r="96" spans="2:17" x14ac:dyDescent="0.2"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</row>
    <row r="97" spans="2:17" x14ac:dyDescent="0.2"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</row>
    <row r="98" spans="2:17" x14ac:dyDescent="0.2"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</row>
    <row r="99" spans="2:17" x14ac:dyDescent="0.2"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</row>
    <row r="100" spans="2:17" x14ac:dyDescent="0.2">
      <c r="B100" s="81"/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</row>
    <row r="101" spans="2:17" x14ac:dyDescent="0.2"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</row>
    <row r="102" spans="2:17" x14ac:dyDescent="0.2"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</row>
    <row r="103" spans="2:17" x14ac:dyDescent="0.2"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</row>
    <row r="104" spans="2:17" x14ac:dyDescent="0.2">
      <c r="B104" s="81"/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</row>
    <row r="105" spans="2:17" x14ac:dyDescent="0.2">
      <c r="B105" s="81"/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</row>
    <row r="106" spans="2:17" x14ac:dyDescent="0.2">
      <c r="B106" s="81"/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</row>
    <row r="107" spans="2:17" x14ac:dyDescent="0.2">
      <c r="B107" s="81"/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</row>
    <row r="108" spans="2:17" x14ac:dyDescent="0.2">
      <c r="B108" s="81"/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</row>
    <row r="109" spans="2:17" x14ac:dyDescent="0.2">
      <c r="B109" s="81"/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</row>
    <row r="110" spans="2:17" x14ac:dyDescent="0.2">
      <c r="B110" s="81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</row>
    <row r="111" spans="2:17" x14ac:dyDescent="0.2">
      <c r="B111" s="81"/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</row>
    <row r="112" spans="2:17" x14ac:dyDescent="0.2">
      <c r="B112" s="81"/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</row>
    <row r="113" spans="2:17" x14ac:dyDescent="0.2">
      <c r="B113" s="81"/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</row>
    <row r="114" spans="2:17" x14ac:dyDescent="0.2">
      <c r="B114" s="81"/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</row>
    <row r="115" spans="2:17" x14ac:dyDescent="0.2"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</row>
    <row r="116" spans="2:17" x14ac:dyDescent="0.2"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</row>
    <row r="117" spans="2:17" x14ac:dyDescent="0.2"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</row>
    <row r="118" spans="2:17" x14ac:dyDescent="0.2"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</row>
    <row r="119" spans="2:17" x14ac:dyDescent="0.2"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</row>
    <row r="120" spans="2:17" x14ac:dyDescent="0.2"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</row>
    <row r="121" spans="2:17" x14ac:dyDescent="0.2">
      <c r="B121" s="81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</row>
    <row r="122" spans="2:17" x14ac:dyDescent="0.2">
      <c r="B122" s="81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</row>
    <row r="123" spans="2:17" x14ac:dyDescent="0.2"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</row>
    <row r="124" spans="2:17" x14ac:dyDescent="0.2">
      <c r="B124" s="81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</row>
    <row r="125" spans="2:17" x14ac:dyDescent="0.2"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</row>
    <row r="126" spans="2:17" x14ac:dyDescent="0.2">
      <c r="B126" s="81"/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</row>
    <row r="127" spans="2:17" x14ac:dyDescent="0.2">
      <c r="B127" s="81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</row>
    <row r="128" spans="2:17" x14ac:dyDescent="0.2">
      <c r="B128" s="81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</row>
    <row r="129" spans="2:17" x14ac:dyDescent="0.2"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</row>
    <row r="130" spans="2:17" x14ac:dyDescent="0.2"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</row>
    <row r="131" spans="2:17" x14ac:dyDescent="0.2"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</row>
    <row r="132" spans="2:17" x14ac:dyDescent="0.2"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</row>
    <row r="133" spans="2:17" x14ac:dyDescent="0.2"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</row>
    <row r="134" spans="2:17" x14ac:dyDescent="0.2"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</row>
    <row r="135" spans="2:17" x14ac:dyDescent="0.2"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</row>
    <row r="136" spans="2:17" x14ac:dyDescent="0.2"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</row>
    <row r="137" spans="2:17" x14ac:dyDescent="0.2">
      <c r="B137" s="8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</row>
    <row r="138" spans="2:17" x14ac:dyDescent="0.2">
      <c r="B138" s="81"/>
      <c r="C138" s="81"/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</row>
    <row r="139" spans="2:17" x14ac:dyDescent="0.2">
      <c r="B139" s="81"/>
      <c r="C139" s="81"/>
      <c r="D139" s="81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</row>
    <row r="140" spans="2:17" x14ac:dyDescent="0.2">
      <c r="B140" s="81"/>
      <c r="C140" s="81"/>
      <c r="D140" s="81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</row>
    <row r="141" spans="2:17" x14ac:dyDescent="0.2">
      <c r="B141" s="81"/>
      <c r="C141" s="81"/>
      <c r="D141" s="81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</row>
    <row r="142" spans="2:17" x14ac:dyDescent="0.2">
      <c r="B142" s="81"/>
      <c r="C142" s="81"/>
      <c r="D142" s="81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1"/>
      <c r="P142" s="81"/>
      <c r="Q142" s="81"/>
    </row>
    <row r="143" spans="2:17" x14ac:dyDescent="0.2">
      <c r="B143" s="81"/>
      <c r="C143" s="81"/>
      <c r="D143" s="81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1"/>
      <c r="P143" s="81"/>
      <c r="Q143" s="81"/>
    </row>
    <row r="144" spans="2:17" x14ac:dyDescent="0.2">
      <c r="B144" s="81"/>
      <c r="C144" s="81"/>
      <c r="D144" s="81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1"/>
      <c r="P144" s="81"/>
      <c r="Q144" s="81"/>
    </row>
    <row r="145" spans="2:17" x14ac:dyDescent="0.2">
      <c r="B145" s="81"/>
      <c r="C145" s="81"/>
      <c r="D145" s="81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1"/>
      <c r="P145" s="81"/>
      <c r="Q145" s="81"/>
    </row>
    <row r="146" spans="2:17" x14ac:dyDescent="0.2">
      <c r="B146" s="81"/>
      <c r="C146" s="81"/>
      <c r="D146" s="81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81"/>
      <c r="Q146" s="81"/>
    </row>
    <row r="147" spans="2:17" x14ac:dyDescent="0.2">
      <c r="B147" s="81"/>
      <c r="C147" s="81"/>
      <c r="D147" s="81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/>
    </row>
    <row r="148" spans="2:17" x14ac:dyDescent="0.2">
      <c r="B148" s="81"/>
      <c r="C148" s="81"/>
      <c r="D148" s="81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  <c r="Q148" s="81"/>
    </row>
    <row r="149" spans="2:17" x14ac:dyDescent="0.2">
      <c r="B149" s="81"/>
      <c r="C149" s="81"/>
      <c r="D149" s="81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1"/>
      <c r="P149" s="81"/>
      <c r="Q149" s="81"/>
    </row>
    <row r="150" spans="2:17" x14ac:dyDescent="0.2">
      <c r="B150" s="81"/>
      <c r="C150" s="81"/>
      <c r="D150" s="81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1"/>
      <c r="P150" s="81"/>
      <c r="Q150" s="81"/>
    </row>
    <row r="151" spans="2:17" x14ac:dyDescent="0.2">
      <c r="B151" s="81"/>
      <c r="C151" s="81"/>
      <c r="D151" s="81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81"/>
      <c r="Q151" s="81"/>
    </row>
    <row r="152" spans="2:17" x14ac:dyDescent="0.2">
      <c r="B152" s="81"/>
      <c r="C152" s="81"/>
      <c r="D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  <c r="Q152" s="81"/>
    </row>
    <row r="153" spans="2:17" x14ac:dyDescent="0.2">
      <c r="B153" s="81"/>
      <c r="C153" s="81"/>
      <c r="D153" s="81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81"/>
    </row>
    <row r="154" spans="2:17" x14ac:dyDescent="0.2">
      <c r="B154" s="81"/>
      <c r="C154" s="81"/>
      <c r="D154" s="81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1"/>
      <c r="P154" s="81"/>
      <c r="Q154" s="81"/>
    </row>
    <row r="155" spans="2:17" x14ac:dyDescent="0.2">
      <c r="B155" s="81"/>
      <c r="C155" s="81"/>
      <c r="D155" s="81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81"/>
      <c r="Q155" s="81"/>
    </row>
    <row r="156" spans="2:17" x14ac:dyDescent="0.2">
      <c r="B156" s="81"/>
      <c r="C156" s="81"/>
      <c r="D156" s="81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81"/>
      <c r="Q156" s="81"/>
    </row>
    <row r="157" spans="2:17" x14ac:dyDescent="0.2">
      <c r="B157" s="81"/>
      <c r="C157" s="81"/>
      <c r="D157" s="81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81"/>
      <c r="Q157" s="81"/>
    </row>
    <row r="158" spans="2:17" x14ac:dyDescent="0.2">
      <c r="B158" s="81"/>
      <c r="C158" s="81"/>
      <c r="D158" s="81"/>
      <c r="E158" s="81"/>
      <c r="F158" s="81"/>
      <c r="G158" s="81"/>
      <c r="H158" s="81"/>
      <c r="I158" s="81"/>
      <c r="J158" s="81"/>
      <c r="K158" s="81"/>
      <c r="L158" s="81"/>
      <c r="M158" s="81"/>
      <c r="N158" s="81"/>
      <c r="O158" s="81"/>
      <c r="P158" s="81"/>
      <c r="Q158" s="81"/>
    </row>
    <row r="159" spans="2:17" x14ac:dyDescent="0.2">
      <c r="B159" s="81"/>
      <c r="C159" s="81"/>
      <c r="D159" s="81"/>
      <c r="E159" s="81"/>
      <c r="F159" s="81"/>
      <c r="G159" s="81"/>
      <c r="H159" s="81"/>
      <c r="I159" s="81"/>
      <c r="J159" s="81"/>
      <c r="K159" s="81"/>
      <c r="L159" s="81"/>
      <c r="M159" s="81"/>
      <c r="N159" s="81"/>
      <c r="O159" s="81"/>
      <c r="P159" s="81"/>
      <c r="Q159" s="81"/>
    </row>
    <row r="160" spans="2:17" x14ac:dyDescent="0.2">
      <c r="B160" s="81"/>
      <c r="C160" s="81"/>
      <c r="D160" s="81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  <c r="Q160" s="81"/>
    </row>
    <row r="161" spans="2:17" x14ac:dyDescent="0.2">
      <c r="B161" s="81"/>
      <c r="C161" s="81"/>
      <c r="D161" s="81"/>
      <c r="E161" s="81"/>
      <c r="F161" s="81"/>
      <c r="G161" s="81"/>
      <c r="H161" s="81"/>
      <c r="I161" s="81"/>
      <c r="J161" s="81"/>
      <c r="K161" s="81"/>
      <c r="L161" s="81"/>
      <c r="M161" s="81"/>
      <c r="N161" s="81"/>
      <c r="O161" s="81"/>
      <c r="P161" s="81"/>
      <c r="Q161" s="81"/>
    </row>
    <row r="162" spans="2:17" x14ac:dyDescent="0.2">
      <c r="B162" s="81"/>
      <c r="C162" s="81"/>
      <c r="D162" s="81"/>
      <c r="E162" s="81"/>
      <c r="F162" s="81"/>
      <c r="G162" s="81"/>
      <c r="H162" s="81"/>
      <c r="I162" s="81"/>
      <c r="J162" s="81"/>
      <c r="K162" s="81"/>
      <c r="L162" s="81"/>
      <c r="M162" s="81"/>
      <c r="N162" s="81"/>
      <c r="O162" s="81"/>
      <c r="P162" s="81"/>
      <c r="Q162" s="81"/>
    </row>
    <row r="163" spans="2:17" x14ac:dyDescent="0.2">
      <c r="B163" s="81"/>
      <c r="C163" s="81"/>
      <c r="D163" s="81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81"/>
      <c r="Q163" s="81"/>
    </row>
    <row r="164" spans="2:17" x14ac:dyDescent="0.2">
      <c r="B164" s="81"/>
      <c r="C164" s="81"/>
      <c r="D164" s="81"/>
      <c r="E164" s="81"/>
      <c r="F164" s="81"/>
      <c r="G164" s="81"/>
      <c r="H164" s="81"/>
      <c r="I164" s="81"/>
      <c r="J164" s="81"/>
      <c r="K164" s="81"/>
      <c r="L164" s="81"/>
      <c r="M164" s="81"/>
      <c r="N164" s="81"/>
      <c r="O164" s="81"/>
      <c r="P164" s="81"/>
      <c r="Q164" s="81"/>
    </row>
    <row r="165" spans="2:17" x14ac:dyDescent="0.2">
      <c r="B165" s="81"/>
      <c r="C165" s="81"/>
      <c r="D165" s="81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  <c r="Q165" s="81"/>
    </row>
    <row r="166" spans="2:17" x14ac:dyDescent="0.2">
      <c r="B166" s="81"/>
      <c r="C166" s="81"/>
      <c r="D166" s="81"/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81"/>
      <c r="Q166" s="81"/>
    </row>
    <row r="167" spans="2:17" x14ac:dyDescent="0.2">
      <c r="B167" s="81"/>
      <c r="C167" s="81"/>
      <c r="D167" s="81"/>
      <c r="E167" s="81"/>
      <c r="F167" s="81"/>
      <c r="G167" s="81"/>
      <c r="H167" s="81"/>
      <c r="I167" s="81"/>
      <c r="J167" s="81"/>
      <c r="K167" s="81"/>
      <c r="L167" s="81"/>
      <c r="M167" s="81"/>
      <c r="N167" s="81"/>
      <c r="O167" s="81"/>
      <c r="P167" s="81"/>
      <c r="Q167" s="81"/>
    </row>
    <row r="168" spans="2:17" x14ac:dyDescent="0.2">
      <c r="B168" s="81"/>
      <c r="C168" s="81"/>
      <c r="D168" s="81"/>
      <c r="E168" s="81"/>
      <c r="F168" s="81"/>
      <c r="G168" s="81"/>
      <c r="H168" s="81"/>
      <c r="I168" s="81"/>
      <c r="J168" s="81"/>
      <c r="K168" s="81"/>
      <c r="L168" s="81"/>
      <c r="M168" s="81"/>
      <c r="N168" s="81"/>
      <c r="O168" s="81"/>
      <c r="P168" s="81"/>
      <c r="Q168" s="81"/>
    </row>
    <row r="169" spans="2:17" x14ac:dyDescent="0.2">
      <c r="B169" s="81"/>
      <c r="C169" s="81"/>
      <c r="D169" s="81"/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81"/>
      <c r="Q169" s="81"/>
    </row>
    <row r="170" spans="2:17" x14ac:dyDescent="0.2">
      <c r="B170" s="81"/>
      <c r="C170" s="81"/>
      <c r="D170" s="81"/>
      <c r="E170" s="81"/>
      <c r="F170" s="81"/>
      <c r="G170" s="81"/>
      <c r="H170" s="81"/>
      <c r="I170" s="81"/>
      <c r="J170" s="81"/>
      <c r="K170" s="81"/>
      <c r="L170" s="81"/>
      <c r="M170" s="81"/>
      <c r="N170" s="81"/>
      <c r="O170" s="81"/>
      <c r="P170" s="81"/>
      <c r="Q170" s="81"/>
    </row>
    <row r="171" spans="2:17" x14ac:dyDescent="0.2">
      <c r="B171" s="81"/>
      <c r="C171" s="81"/>
      <c r="D171" s="81"/>
      <c r="E171" s="81"/>
      <c r="F171" s="81"/>
      <c r="G171" s="81"/>
      <c r="H171" s="81"/>
      <c r="I171" s="81"/>
      <c r="J171" s="81"/>
      <c r="K171" s="81"/>
      <c r="L171" s="81"/>
      <c r="M171" s="81"/>
      <c r="N171" s="81"/>
      <c r="O171" s="81"/>
      <c r="P171" s="81"/>
      <c r="Q171" s="81"/>
    </row>
    <row r="172" spans="2:17" x14ac:dyDescent="0.2">
      <c r="B172" s="81"/>
      <c r="C172" s="81"/>
      <c r="D172" s="81"/>
      <c r="E172" s="81"/>
      <c r="F172" s="81"/>
      <c r="G172" s="81"/>
      <c r="H172" s="81"/>
      <c r="I172" s="81"/>
      <c r="J172" s="81"/>
      <c r="K172" s="81"/>
      <c r="L172" s="81"/>
      <c r="M172" s="81"/>
      <c r="N172" s="81"/>
      <c r="O172" s="81"/>
      <c r="P172" s="81"/>
      <c r="Q172" s="81"/>
    </row>
    <row r="173" spans="2:17" x14ac:dyDescent="0.2">
      <c r="B173" s="81"/>
      <c r="C173" s="81"/>
      <c r="D173" s="81"/>
      <c r="E173" s="81"/>
      <c r="F173" s="81"/>
      <c r="G173" s="81"/>
      <c r="H173" s="81"/>
      <c r="I173" s="81"/>
      <c r="J173" s="81"/>
      <c r="K173" s="81"/>
      <c r="L173" s="81"/>
      <c r="M173" s="81"/>
      <c r="N173" s="81"/>
      <c r="O173" s="81"/>
      <c r="P173" s="81"/>
      <c r="Q173" s="81"/>
    </row>
    <row r="174" spans="2:17" x14ac:dyDescent="0.2">
      <c r="B174" s="81"/>
      <c r="C174" s="81"/>
      <c r="D174" s="81"/>
      <c r="E174" s="81"/>
      <c r="F174" s="81"/>
      <c r="G174" s="81"/>
      <c r="H174" s="81"/>
      <c r="I174" s="81"/>
      <c r="J174" s="81"/>
      <c r="K174" s="81"/>
      <c r="L174" s="81"/>
      <c r="M174" s="81"/>
      <c r="N174" s="81"/>
      <c r="O174" s="81"/>
      <c r="P174" s="81"/>
      <c r="Q174" s="81"/>
    </row>
    <row r="175" spans="2:17" x14ac:dyDescent="0.2">
      <c r="B175" s="81"/>
      <c r="C175" s="81"/>
      <c r="D175" s="81"/>
      <c r="E175" s="81"/>
      <c r="F175" s="81"/>
      <c r="G175" s="81"/>
      <c r="H175" s="81"/>
      <c r="I175" s="81"/>
      <c r="J175" s="81"/>
      <c r="K175" s="81"/>
      <c r="L175" s="81"/>
      <c r="M175" s="81"/>
      <c r="N175" s="81"/>
      <c r="O175" s="81"/>
      <c r="P175" s="81"/>
      <c r="Q175" s="81"/>
    </row>
    <row r="176" spans="2:17" x14ac:dyDescent="0.2">
      <c r="B176" s="81"/>
      <c r="C176" s="81"/>
      <c r="D176" s="81"/>
      <c r="E176" s="81"/>
      <c r="F176" s="81"/>
      <c r="G176" s="81"/>
      <c r="H176" s="81"/>
      <c r="I176" s="81"/>
      <c r="J176" s="81"/>
      <c r="K176" s="81"/>
      <c r="L176" s="81"/>
      <c r="M176" s="81"/>
      <c r="N176" s="81"/>
      <c r="O176" s="81"/>
      <c r="P176" s="81"/>
      <c r="Q176" s="81"/>
    </row>
    <row r="177" spans="2:17" x14ac:dyDescent="0.2">
      <c r="B177" s="81"/>
      <c r="C177" s="81"/>
      <c r="D177" s="81"/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81"/>
      <c r="Q177" s="81"/>
    </row>
    <row r="178" spans="2:17" x14ac:dyDescent="0.2">
      <c r="B178" s="81"/>
      <c r="C178" s="81"/>
      <c r="D178" s="81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81"/>
      <c r="Q178" s="81"/>
    </row>
    <row r="179" spans="2:17" x14ac:dyDescent="0.2">
      <c r="B179" s="81"/>
      <c r="C179" s="81"/>
      <c r="D179" s="81"/>
      <c r="E179" s="81"/>
      <c r="F179" s="81"/>
      <c r="G179" s="81"/>
      <c r="H179" s="81"/>
      <c r="I179" s="81"/>
      <c r="J179" s="81"/>
      <c r="K179" s="81"/>
      <c r="L179" s="81"/>
      <c r="M179" s="81"/>
      <c r="N179" s="81"/>
      <c r="O179" s="81"/>
      <c r="P179" s="81"/>
      <c r="Q179" s="81"/>
    </row>
    <row r="180" spans="2:17" x14ac:dyDescent="0.2">
      <c r="B180" s="81"/>
      <c r="C180" s="81"/>
      <c r="D180" s="81"/>
      <c r="E180" s="81"/>
      <c r="F180" s="81"/>
      <c r="G180" s="81"/>
      <c r="H180" s="81"/>
      <c r="I180" s="81"/>
      <c r="J180" s="81"/>
      <c r="K180" s="81"/>
      <c r="L180" s="81"/>
      <c r="M180" s="81"/>
      <c r="N180" s="81"/>
      <c r="O180" s="81"/>
      <c r="P180" s="81"/>
      <c r="Q180" s="81"/>
    </row>
    <row r="181" spans="2:17" x14ac:dyDescent="0.2">
      <c r="B181" s="81"/>
      <c r="C181" s="81"/>
      <c r="D181" s="81"/>
      <c r="E181" s="81"/>
      <c r="F181" s="81"/>
      <c r="G181" s="81"/>
      <c r="H181" s="81"/>
      <c r="I181" s="81"/>
      <c r="J181" s="81"/>
      <c r="K181" s="81"/>
      <c r="L181" s="81"/>
      <c r="M181" s="81"/>
      <c r="N181" s="81"/>
      <c r="O181" s="81"/>
      <c r="P181" s="81"/>
      <c r="Q181" s="81"/>
    </row>
    <row r="182" spans="2:17" x14ac:dyDescent="0.2">
      <c r="B182" s="81"/>
      <c r="C182" s="81"/>
      <c r="D182" s="81"/>
      <c r="E182" s="81"/>
      <c r="F182" s="81"/>
      <c r="G182" s="81"/>
      <c r="H182" s="81"/>
      <c r="I182" s="81"/>
      <c r="J182" s="81"/>
      <c r="K182" s="81"/>
      <c r="L182" s="81"/>
      <c r="M182" s="81"/>
      <c r="N182" s="81"/>
      <c r="O182" s="81"/>
      <c r="P182" s="81"/>
      <c r="Q182" s="81"/>
    </row>
    <row r="183" spans="2:17" x14ac:dyDescent="0.2">
      <c r="B183" s="81"/>
      <c r="C183" s="81"/>
      <c r="D183" s="81"/>
      <c r="E183" s="81"/>
      <c r="F183" s="81"/>
      <c r="G183" s="81"/>
      <c r="H183" s="81"/>
      <c r="I183" s="81"/>
      <c r="J183" s="81"/>
      <c r="K183" s="81"/>
      <c r="L183" s="81"/>
      <c r="M183" s="81"/>
      <c r="N183" s="81"/>
      <c r="O183" s="81"/>
      <c r="P183" s="81"/>
      <c r="Q183" s="81"/>
    </row>
    <row r="184" spans="2:17" x14ac:dyDescent="0.2">
      <c r="B184" s="81"/>
      <c r="C184" s="81"/>
      <c r="D184" s="81"/>
      <c r="E184" s="81"/>
      <c r="F184" s="81"/>
      <c r="G184" s="81"/>
      <c r="H184" s="81"/>
      <c r="I184" s="81"/>
      <c r="J184" s="81"/>
      <c r="K184" s="81"/>
      <c r="L184" s="81"/>
      <c r="M184" s="81"/>
      <c r="N184" s="81"/>
      <c r="O184" s="81"/>
      <c r="P184" s="81"/>
      <c r="Q184" s="81"/>
    </row>
    <row r="185" spans="2:17" x14ac:dyDescent="0.2">
      <c r="B185" s="81"/>
      <c r="C185" s="81"/>
      <c r="D185" s="81"/>
      <c r="E185" s="81"/>
      <c r="F185" s="81"/>
      <c r="G185" s="81"/>
      <c r="H185" s="81"/>
      <c r="I185" s="81"/>
      <c r="J185" s="81"/>
      <c r="K185" s="81"/>
      <c r="L185" s="81"/>
      <c r="M185" s="81"/>
      <c r="N185" s="81"/>
      <c r="O185" s="81"/>
      <c r="P185" s="81"/>
      <c r="Q185" s="81"/>
    </row>
    <row r="186" spans="2:17" x14ac:dyDescent="0.2">
      <c r="B186" s="81"/>
      <c r="C186" s="81"/>
      <c r="D186" s="81"/>
      <c r="E186" s="81"/>
      <c r="F186" s="81"/>
      <c r="G186" s="81"/>
      <c r="H186" s="81"/>
      <c r="I186" s="81"/>
      <c r="J186" s="81"/>
      <c r="K186" s="81"/>
      <c r="L186" s="81"/>
      <c r="M186" s="81"/>
      <c r="N186" s="81"/>
      <c r="O186" s="81"/>
      <c r="P186" s="81"/>
      <c r="Q186" s="81"/>
    </row>
    <row r="187" spans="2:17" x14ac:dyDescent="0.2">
      <c r="B187" s="81"/>
      <c r="C187" s="81"/>
      <c r="D187" s="81"/>
      <c r="E187" s="81"/>
      <c r="F187" s="81"/>
      <c r="G187" s="81"/>
      <c r="H187" s="81"/>
      <c r="I187" s="81"/>
      <c r="J187" s="81"/>
      <c r="K187" s="81"/>
      <c r="L187" s="81"/>
      <c r="M187" s="81"/>
      <c r="N187" s="81"/>
      <c r="O187" s="81"/>
      <c r="P187" s="81"/>
      <c r="Q187" s="81"/>
    </row>
    <row r="188" spans="2:17" x14ac:dyDescent="0.2">
      <c r="B188" s="81"/>
      <c r="C188" s="81"/>
      <c r="D188" s="81"/>
      <c r="E188" s="81"/>
      <c r="F188" s="81"/>
      <c r="G188" s="81"/>
      <c r="H188" s="81"/>
      <c r="I188" s="81"/>
      <c r="J188" s="81"/>
      <c r="K188" s="81"/>
      <c r="L188" s="81"/>
      <c r="M188" s="81"/>
      <c r="N188" s="81"/>
      <c r="O188" s="81"/>
      <c r="P188" s="81"/>
      <c r="Q188" s="81"/>
    </row>
    <row r="189" spans="2:17" x14ac:dyDescent="0.2">
      <c r="B189" s="81"/>
      <c r="C189" s="81"/>
      <c r="D189" s="81"/>
      <c r="E189" s="81"/>
      <c r="F189" s="81"/>
      <c r="G189" s="81"/>
      <c r="H189" s="81"/>
      <c r="I189" s="81"/>
      <c r="J189" s="81"/>
      <c r="K189" s="81"/>
      <c r="L189" s="81"/>
      <c r="M189" s="81"/>
      <c r="N189" s="81"/>
      <c r="O189" s="81"/>
      <c r="P189" s="81"/>
      <c r="Q189" s="81"/>
    </row>
    <row r="190" spans="2:17" x14ac:dyDescent="0.2">
      <c r="B190" s="81"/>
      <c r="C190" s="81"/>
      <c r="D190" s="81"/>
      <c r="E190" s="81"/>
      <c r="F190" s="81"/>
      <c r="G190" s="81"/>
      <c r="H190" s="81"/>
      <c r="I190" s="81"/>
      <c r="J190" s="81"/>
      <c r="K190" s="81"/>
      <c r="L190" s="81"/>
      <c r="M190" s="81"/>
      <c r="N190" s="81"/>
      <c r="O190" s="81"/>
      <c r="P190" s="81"/>
      <c r="Q190" s="81"/>
    </row>
    <row r="191" spans="2:17" x14ac:dyDescent="0.2">
      <c r="B191" s="81"/>
      <c r="C191" s="81"/>
      <c r="D191" s="81"/>
      <c r="E191" s="81"/>
      <c r="F191" s="81"/>
      <c r="G191" s="81"/>
      <c r="H191" s="81"/>
      <c r="I191" s="81"/>
      <c r="J191" s="81"/>
      <c r="K191" s="81"/>
      <c r="L191" s="81"/>
      <c r="M191" s="81"/>
      <c r="N191" s="81"/>
      <c r="O191" s="81"/>
      <c r="P191" s="81"/>
      <c r="Q191" s="81"/>
    </row>
    <row r="192" spans="2:17" x14ac:dyDescent="0.2">
      <c r="B192" s="81"/>
      <c r="C192" s="81"/>
      <c r="D192" s="81"/>
      <c r="E192" s="81"/>
      <c r="F192" s="81"/>
      <c r="G192" s="81"/>
      <c r="H192" s="81"/>
      <c r="I192" s="81"/>
      <c r="J192" s="81"/>
      <c r="K192" s="81"/>
      <c r="L192" s="81"/>
      <c r="M192" s="81"/>
      <c r="N192" s="81"/>
      <c r="O192" s="81"/>
      <c r="P192" s="81"/>
      <c r="Q192" s="81"/>
    </row>
    <row r="193" spans="2:17" x14ac:dyDescent="0.2">
      <c r="B193" s="81"/>
      <c r="C193" s="81"/>
      <c r="D193" s="81"/>
      <c r="E193" s="81"/>
      <c r="F193" s="81"/>
      <c r="G193" s="81"/>
      <c r="H193" s="81"/>
      <c r="I193" s="81"/>
      <c r="J193" s="81"/>
      <c r="K193" s="81"/>
      <c r="L193" s="81"/>
      <c r="M193" s="81"/>
      <c r="N193" s="81"/>
      <c r="O193" s="81"/>
      <c r="P193" s="81"/>
      <c r="Q193" s="81"/>
    </row>
    <row r="194" spans="2:17" x14ac:dyDescent="0.2">
      <c r="B194" s="81"/>
      <c r="C194" s="81"/>
      <c r="D194" s="81"/>
      <c r="E194" s="81"/>
      <c r="F194" s="81"/>
      <c r="G194" s="81"/>
      <c r="H194" s="81"/>
      <c r="I194" s="81"/>
      <c r="J194" s="81"/>
      <c r="K194" s="81"/>
      <c r="L194" s="81"/>
      <c r="M194" s="81"/>
      <c r="N194" s="81"/>
      <c r="O194" s="81"/>
      <c r="P194" s="81"/>
      <c r="Q194" s="81"/>
    </row>
    <row r="195" spans="2:17" x14ac:dyDescent="0.2">
      <c r="B195" s="81"/>
      <c r="C195" s="81"/>
      <c r="D195" s="81"/>
      <c r="E195" s="81"/>
      <c r="F195" s="81"/>
      <c r="G195" s="81"/>
      <c r="H195" s="81"/>
      <c r="I195" s="81"/>
      <c r="J195" s="81"/>
      <c r="K195" s="81"/>
      <c r="L195" s="81"/>
      <c r="M195" s="81"/>
      <c r="N195" s="81"/>
      <c r="O195" s="81"/>
      <c r="P195" s="81"/>
      <c r="Q195" s="81"/>
    </row>
    <row r="196" spans="2:17" x14ac:dyDescent="0.2">
      <c r="B196" s="81"/>
      <c r="C196" s="81"/>
      <c r="D196" s="81"/>
      <c r="E196" s="81"/>
      <c r="F196" s="81"/>
      <c r="G196" s="81"/>
      <c r="H196" s="81"/>
      <c r="I196" s="81"/>
      <c r="J196" s="81"/>
      <c r="K196" s="81"/>
      <c r="L196" s="81"/>
      <c r="M196" s="81"/>
      <c r="N196" s="81"/>
      <c r="O196" s="81"/>
      <c r="P196" s="81"/>
      <c r="Q196" s="81"/>
    </row>
    <row r="197" spans="2:17" x14ac:dyDescent="0.2">
      <c r="B197" s="81"/>
      <c r="C197" s="81"/>
      <c r="D197" s="81"/>
      <c r="E197" s="81"/>
      <c r="F197" s="81"/>
      <c r="G197" s="81"/>
      <c r="H197" s="81"/>
      <c r="I197" s="81"/>
      <c r="J197" s="81"/>
      <c r="K197" s="81"/>
      <c r="L197" s="81"/>
      <c r="M197" s="81"/>
      <c r="N197" s="81"/>
      <c r="O197" s="81"/>
      <c r="P197" s="81"/>
      <c r="Q197" s="81"/>
    </row>
    <row r="198" spans="2:17" x14ac:dyDescent="0.2">
      <c r="B198" s="81"/>
      <c r="C198" s="81"/>
      <c r="D198" s="81"/>
      <c r="E198" s="81"/>
      <c r="F198" s="81"/>
      <c r="G198" s="81"/>
      <c r="H198" s="81"/>
      <c r="I198" s="81"/>
      <c r="J198" s="81"/>
      <c r="K198" s="81"/>
      <c r="L198" s="81"/>
      <c r="M198" s="81"/>
      <c r="N198" s="81"/>
      <c r="O198" s="81"/>
      <c r="P198" s="81"/>
      <c r="Q198" s="81"/>
    </row>
    <row r="199" spans="2:17" x14ac:dyDescent="0.2">
      <c r="B199" s="81"/>
      <c r="C199" s="81"/>
      <c r="D199" s="81"/>
      <c r="E199" s="81"/>
      <c r="F199" s="81"/>
      <c r="G199" s="81"/>
      <c r="H199" s="81"/>
      <c r="I199" s="81"/>
      <c r="J199" s="81"/>
      <c r="K199" s="81"/>
      <c r="L199" s="81"/>
      <c r="M199" s="81"/>
      <c r="N199" s="81"/>
      <c r="O199" s="81"/>
      <c r="P199" s="81"/>
      <c r="Q199" s="81"/>
    </row>
    <row r="200" spans="2:17" x14ac:dyDescent="0.2">
      <c r="B200" s="81"/>
      <c r="C200" s="81"/>
      <c r="D200" s="81"/>
      <c r="E200" s="81"/>
      <c r="F200" s="81"/>
      <c r="G200" s="81"/>
      <c r="H200" s="81"/>
      <c r="I200" s="81"/>
      <c r="J200" s="81"/>
      <c r="K200" s="81"/>
      <c r="L200" s="81"/>
      <c r="M200" s="81"/>
      <c r="N200" s="81"/>
      <c r="O200" s="81"/>
      <c r="P200" s="81"/>
      <c r="Q200" s="81"/>
    </row>
    <row r="201" spans="2:17" x14ac:dyDescent="0.2">
      <c r="B201" s="81"/>
      <c r="C201" s="81"/>
      <c r="D201" s="81"/>
      <c r="E201" s="81"/>
      <c r="F201" s="81"/>
      <c r="G201" s="81"/>
      <c r="H201" s="81"/>
      <c r="I201" s="81"/>
      <c r="J201" s="81"/>
      <c r="K201" s="81"/>
      <c r="L201" s="81"/>
      <c r="M201" s="81"/>
      <c r="N201" s="81"/>
      <c r="O201" s="81"/>
      <c r="P201" s="81"/>
      <c r="Q201" s="81"/>
    </row>
    <row r="202" spans="2:17" x14ac:dyDescent="0.2">
      <c r="B202" s="81"/>
      <c r="C202" s="81"/>
      <c r="D202" s="81"/>
      <c r="E202" s="81"/>
      <c r="F202" s="81"/>
      <c r="G202" s="81"/>
      <c r="H202" s="81"/>
      <c r="I202" s="81"/>
      <c r="J202" s="81"/>
      <c r="K202" s="81"/>
      <c r="L202" s="81"/>
      <c r="M202" s="81"/>
      <c r="N202" s="81"/>
      <c r="O202" s="81"/>
      <c r="P202" s="81"/>
      <c r="Q202" s="81"/>
    </row>
    <row r="203" spans="2:17" x14ac:dyDescent="0.2">
      <c r="B203" s="81"/>
      <c r="C203" s="81"/>
      <c r="D203" s="81"/>
      <c r="E203" s="81"/>
      <c r="F203" s="81"/>
      <c r="G203" s="81"/>
      <c r="H203" s="81"/>
      <c r="I203" s="81"/>
      <c r="J203" s="81"/>
      <c r="K203" s="81"/>
      <c r="L203" s="81"/>
      <c r="M203" s="81"/>
      <c r="N203" s="81"/>
      <c r="O203" s="81"/>
      <c r="P203" s="81"/>
      <c r="Q203" s="81"/>
    </row>
    <row r="204" spans="2:17" x14ac:dyDescent="0.2">
      <c r="B204" s="81"/>
      <c r="C204" s="81"/>
      <c r="D204" s="81"/>
      <c r="E204" s="81"/>
      <c r="F204" s="81"/>
      <c r="G204" s="81"/>
      <c r="H204" s="81"/>
      <c r="I204" s="81"/>
      <c r="J204" s="81"/>
      <c r="K204" s="81"/>
      <c r="L204" s="81"/>
      <c r="M204" s="81"/>
      <c r="N204" s="81"/>
      <c r="O204" s="81"/>
      <c r="P204" s="81"/>
      <c r="Q204" s="81"/>
    </row>
    <row r="205" spans="2:17" x14ac:dyDescent="0.2">
      <c r="B205" s="81"/>
      <c r="C205" s="81"/>
      <c r="D205" s="81"/>
      <c r="E205" s="81"/>
      <c r="F205" s="81"/>
      <c r="G205" s="81"/>
      <c r="H205" s="81"/>
      <c r="I205" s="81"/>
      <c r="J205" s="81"/>
      <c r="K205" s="81"/>
      <c r="L205" s="81"/>
      <c r="M205" s="81"/>
      <c r="N205" s="81"/>
      <c r="O205" s="81"/>
      <c r="P205" s="81"/>
      <c r="Q205" s="81"/>
    </row>
    <row r="206" spans="2:17" x14ac:dyDescent="0.2">
      <c r="B206" s="81"/>
      <c r="C206" s="81"/>
      <c r="D206" s="81"/>
      <c r="E206" s="81"/>
      <c r="F206" s="81"/>
      <c r="G206" s="81"/>
      <c r="H206" s="81"/>
      <c r="I206" s="81"/>
      <c r="J206" s="81"/>
      <c r="K206" s="81"/>
      <c r="L206" s="81"/>
      <c r="M206" s="81"/>
      <c r="N206" s="81"/>
      <c r="O206" s="81"/>
      <c r="P206" s="81"/>
      <c r="Q206" s="81"/>
    </row>
    <row r="207" spans="2:17" x14ac:dyDescent="0.2">
      <c r="B207" s="81"/>
      <c r="C207" s="81"/>
      <c r="D207" s="81"/>
      <c r="E207" s="81"/>
      <c r="F207" s="81"/>
      <c r="G207" s="81"/>
      <c r="H207" s="81"/>
      <c r="I207" s="81"/>
      <c r="J207" s="81"/>
      <c r="K207" s="81"/>
      <c r="L207" s="81"/>
      <c r="M207" s="81"/>
      <c r="N207" s="81"/>
      <c r="O207" s="81"/>
      <c r="P207" s="81"/>
      <c r="Q207" s="81"/>
    </row>
    <row r="208" spans="2:17" x14ac:dyDescent="0.2">
      <c r="B208" s="81"/>
      <c r="C208" s="81"/>
      <c r="D208" s="81"/>
      <c r="E208" s="81"/>
      <c r="F208" s="81"/>
      <c r="G208" s="81"/>
      <c r="H208" s="81"/>
      <c r="I208" s="81"/>
      <c r="J208" s="81"/>
      <c r="K208" s="81"/>
      <c r="L208" s="81"/>
      <c r="M208" s="81"/>
      <c r="N208" s="81"/>
      <c r="O208" s="81"/>
      <c r="P208" s="81"/>
      <c r="Q208" s="81"/>
    </row>
    <row r="209" spans="2:17" x14ac:dyDescent="0.2">
      <c r="B209" s="81"/>
      <c r="C209" s="81"/>
      <c r="D209" s="81"/>
      <c r="E209" s="81"/>
      <c r="F209" s="81"/>
      <c r="G209" s="81"/>
      <c r="H209" s="81"/>
      <c r="I209" s="81"/>
      <c r="J209" s="81"/>
      <c r="K209" s="81"/>
      <c r="L209" s="81"/>
      <c r="M209" s="81"/>
      <c r="N209" s="81"/>
      <c r="O209" s="81"/>
      <c r="P209" s="81"/>
      <c r="Q209" s="81"/>
    </row>
    <row r="210" spans="2:17" x14ac:dyDescent="0.2">
      <c r="B210" s="81"/>
      <c r="C210" s="81"/>
      <c r="D210" s="81"/>
      <c r="E210" s="81"/>
      <c r="F210" s="81"/>
      <c r="G210" s="81"/>
      <c r="H210" s="81"/>
      <c r="I210" s="81"/>
      <c r="J210" s="81"/>
      <c r="K210" s="81"/>
      <c r="L210" s="81"/>
      <c r="M210" s="81"/>
      <c r="N210" s="81"/>
      <c r="O210" s="81"/>
      <c r="P210" s="81"/>
      <c r="Q210" s="81"/>
    </row>
    <row r="211" spans="2:17" x14ac:dyDescent="0.2">
      <c r="B211" s="81"/>
      <c r="C211" s="81"/>
      <c r="D211" s="81"/>
      <c r="E211" s="81"/>
      <c r="F211" s="81"/>
      <c r="G211" s="81"/>
      <c r="H211" s="81"/>
      <c r="I211" s="81"/>
      <c r="J211" s="81"/>
      <c r="K211" s="81"/>
      <c r="L211" s="81"/>
      <c r="M211" s="81"/>
      <c r="N211" s="81"/>
      <c r="O211" s="81"/>
      <c r="P211" s="81"/>
      <c r="Q211" s="81"/>
    </row>
    <row r="212" spans="2:17" x14ac:dyDescent="0.2">
      <c r="B212" s="81"/>
      <c r="C212" s="81"/>
      <c r="D212" s="81"/>
      <c r="E212" s="81"/>
      <c r="F212" s="81"/>
      <c r="G212" s="81"/>
      <c r="H212" s="81"/>
      <c r="I212" s="81"/>
      <c r="J212" s="81"/>
      <c r="K212" s="81"/>
      <c r="L212" s="81"/>
      <c r="M212" s="81"/>
      <c r="N212" s="81"/>
      <c r="O212" s="81"/>
      <c r="P212" s="81"/>
      <c r="Q212" s="81"/>
    </row>
    <row r="213" spans="2:17" x14ac:dyDescent="0.2">
      <c r="B213" s="81"/>
      <c r="C213" s="81"/>
      <c r="D213" s="81"/>
      <c r="E213" s="81"/>
      <c r="F213" s="81"/>
      <c r="G213" s="81"/>
      <c r="H213" s="81"/>
      <c r="I213" s="81"/>
      <c r="J213" s="81"/>
      <c r="K213" s="81"/>
      <c r="L213" s="81"/>
      <c r="M213" s="81"/>
      <c r="N213" s="81"/>
      <c r="O213" s="81"/>
      <c r="P213" s="81"/>
      <c r="Q213" s="81"/>
    </row>
    <row r="214" spans="2:17" x14ac:dyDescent="0.2">
      <c r="B214" s="81"/>
      <c r="C214" s="81"/>
      <c r="D214" s="81"/>
      <c r="E214" s="81"/>
      <c r="F214" s="81"/>
      <c r="G214" s="81"/>
      <c r="H214" s="81"/>
      <c r="I214" s="81"/>
      <c r="J214" s="81"/>
      <c r="K214" s="81"/>
      <c r="L214" s="81"/>
      <c r="M214" s="81"/>
      <c r="N214" s="81"/>
      <c r="O214" s="81"/>
      <c r="P214" s="81"/>
      <c r="Q214" s="81"/>
    </row>
    <row r="215" spans="2:17" x14ac:dyDescent="0.2">
      <c r="B215" s="81"/>
      <c r="C215" s="81"/>
      <c r="D215" s="81"/>
      <c r="E215" s="81"/>
      <c r="F215" s="81"/>
      <c r="G215" s="81"/>
      <c r="H215" s="81"/>
      <c r="I215" s="81"/>
      <c r="J215" s="81"/>
      <c r="K215" s="81"/>
      <c r="L215" s="81"/>
      <c r="M215" s="81"/>
      <c r="N215" s="81"/>
      <c r="O215" s="81"/>
      <c r="P215" s="81"/>
      <c r="Q215" s="81"/>
    </row>
    <row r="216" spans="2:17" x14ac:dyDescent="0.2">
      <c r="B216" s="81"/>
      <c r="C216" s="81"/>
      <c r="D216" s="81"/>
      <c r="E216" s="81"/>
      <c r="F216" s="81"/>
      <c r="G216" s="81"/>
      <c r="H216" s="81"/>
      <c r="I216" s="81"/>
      <c r="J216" s="81"/>
      <c r="K216" s="81"/>
      <c r="L216" s="81"/>
      <c r="M216" s="81"/>
      <c r="N216" s="81"/>
      <c r="O216" s="81"/>
      <c r="P216" s="81"/>
      <c r="Q216" s="81"/>
    </row>
    <row r="217" spans="2:17" x14ac:dyDescent="0.2">
      <c r="B217" s="81"/>
      <c r="C217" s="81"/>
      <c r="D217" s="81"/>
      <c r="E217" s="81"/>
      <c r="F217" s="81"/>
      <c r="G217" s="81"/>
      <c r="H217" s="81"/>
      <c r="I217" s="81"/>
      <c r="J217" s="81"/>
      <c r="K217" s="81"/>
      <c r="L217" s="81"/>
      <c r="M217" s="81"/>
      <c r="N217" s="81"/>
      <c r="O217" s="81"/>
      <c r="P217" s="81"/>
      <c r="Q217" s="81"/>
    </row>
    <row r="218" spans="2:17" x14ac:dyDescent="0.2">
      <c r="B218" s="81"/>
      <c r="C218" s="81"/>
      <c r="D218" s="81"/>
      <c r="E218" s="81"/>
      <c r="F218" s="81"/>
      <c r="G218" s="81"/>
      <c r="H218" s="81"/>
      <c r="I218" s="81"/>
      <c r="J218" s="81"/>
      <c r="K218" s="81"/>
      <c r="L218" s="81"/>
      <c r="M218" s="81"/>
      <c r="N218" s="81"/>
      <c r="O218" s="81"/>
      <c r="P218" s="81"/>
      <c r="Q218" s="81"/>
    </row>
    <row r="219" spans="2:17" x14ac:dyDescent="0.2">
      <c r="B219" s="81"/>
      <c r="C219" s="81"/>
      <c r="D219" s="81"/>
      <c r="E219" s="81"/>
      <c r="F219" s="81"/>
      <c r="G219" s="81"/>
      <c r="H219" s="81"/>
      <c r="I219" s="81"/>
      <c r="J219" s="81"/>
      <c r="K219" s="81"/>
      <c r="L219" s="81"/>
      <c r="M219" s="81"/>
      <c r="N219" s="81"/>
      <c r="O219" s="81"/>
      <c r="P219" s="81"/>
      <c r="Q219" s="81"/>
    </row>
    <row r="220" spans="2:17" x14ac:dyDescent="0.2">
      <c r="B220" s="81"/>
      <c r="C220" s="81"/>
      <c r="D220" s="81"/>
      <c r="E220" s="81"/>
      <c r="F220" s="81"/>
      <c r="G220" s="81"/>
      <c r="H220" s="81"/>
      <c r="I220" s="81"/>
      <c r="J220" s="81"/>
      <c r="K220" s="81"/>
      <c r="L220" s="81"/>
      <c r="M220" s="81"/>
      <c r="N220" s="81"/>
      <c r="O220" s="81"/>
      <c r="P220" s="81"/>
      <c r="Q220" s="81"/>
    </row>
    <row r="221" spans="2:17" x14ac:dyDescent="0.2">
      <c r="B221" s="81"/>
      <c r="C221" s="81"/>
      <c r="D221" s="81"/>
      <c r="E221" s="81"/>
      <c r="F221" s="81"/>
      <c r="G221" s="81"/>
      <c r="H221" s="81"/>
      <c r="I221" s="81"/>
      <c r="J221" s="81"/>
      <c r="K221" s="81"/>
      <c r="L221" s="81"/>
      <c r="M221" s="81"/>
      <c r="N221" s="81"/>
      <c r="O221" s="81"/>
      <c r="P221" s="81"/>
      <c r="Q221" s="81"/>
    </row>
    <row r="222" spans="2:17" x14ac:dyDescent="0.2">
      <c r="B222" s="81"/>
      <c r="C222" s="81"/>
      <c r="D222" s="81"/>
      <c r="E222" s="81"/>
      <c r="F222" s="81"/>
      <c r="G222" s="81"/>
      <c r="H222" s="81"/>
      <c r="I222" s="81"/>
      <c r="J222" s="81"/>
      <c r="K222" s="81"/>
      <c r="L222" s="81"/>
      <c r="M222" s="81"/>
      <c r="N222" s="81"/>
      <c r="O222" s="81"/>
      <c r="P222" s="81"/>
      <c r="Q222" s="81"/>
    </row>
    <row r="223" spans="2:17" x14ac:dyDescent="0.2">
      <c r="B223" s="81"/>
      <c r="C223" s="81"/>
      <c r="D223" s="81"/>
      <c r="E223" s="81"/>
      <c r="F223" s="81"/>
      <c r="G223" s="81"/>
      <c r="H223" s="81"/>
      <c r="I223" s="81"/>
      <c r="J223" s="81"/>
      <c r="K223" s="81"/>
      <c r="L223" s="81"/>
      <c r="M223" s="81"/>
      <c r="N223" s="81"/>
      <c r="O223" s="81"/>
      <c r="P223" s="81"/>
      <c r="Q223" s="81"/>
    </row>
    <row r="224" spans="2:17" x14ac:dyDescent="0.2">
      <c r="B224" s="81"/>
      <c r="C224" s="81"/>
      <c r="D224" s="81"/>
      <c r="E224" s="81"/>
      <c r="F224" s="81"/>
      <c r="G224" s="81"/>
      <c r="H224" s="81"/>
      <c r="I224" s="81"/>
      <c r="J224" s="81"/>
      <c r="K224" s="81"/>
      <c r="L224" s="81"/>
      <c r="M224" s="81"/>
      <c r="N224" s="81"/>
      <c r="O224" s="81"/>
      <c r="P224" s="81"/>
      <c r="Q224" s="81"/>
    </row>
    <row r="225" spans="2:17" x14ac:dyDescent="0.2">
      <c r="B225" s="81"/>
      <c r="C225" s="81"/>
      <c r="D225" s="81"/>
      <c r="E225" s="81"/>
      <c r="F225" s="81"/>
      <c r="G225" s="81"/>
      <c r="H225" s="81"/>
      <c r="I225" s="81"/>
      <c r="J225" s="81"/>
      <c r="K225" s="81"/>
      <c r="L225" s="81"/>
      <c r="M225" s="81"/>
      <c r="N225" s="81"/>
      <c r="O225" s="81"/>
      <c r="P225" s="81"/>
      <c r="Q225" s="81"/>
    </row>
    <row r="226" spans="2:17" x14ac:dyDescent="0.2">
      <c r="B226" s="81"/>
      <c r="C226" s="81"/>
      <c r="D226" s="81"/>
      <c r="E226" s="81"/>
      <c r="F226" s="81"/>
      <c r="G226" s="81"/>
      <c r="H226" s="81"/>
      <c r="I226" s="81"/>
      <c r="J226" s="81"/>
      <c r="K226" s="81"/>
      <c r="L226" s="81"/>
      <c r="M226" s="81"/>
      <c r="N226" s="81"/>
      <c r="O226" s="81"/>
      <c r="P226" s="81"/>
      <c r="Q226" s="81"/>
    </row>
    <row r="227" spans="2:17" x14ac:dyDescent="0.2">
      <c r="B227" s="81"/>
      <c r="C227" s="81"/>
      <c r="D227" s="81"/>
      <c r="E227" s="81"/>
      <c r="F227" s="81"/>
      <c r="G227" s="81"/>
      <c r="H227" s="81"/>
      <c r="I227" s="81"/>
      <c r="J227" s="81"/>
      <c r="K227" s="81"/>
      <c r="L227" s="81"/>
      <c r="M227" s="81"/>
      <c r="N227" s="81"/>
      <c r="O227" s="81"/>
      <c r="P227" s="81"/>
      <c r="Q227" s="81"/>
    </row>
    <row r="228" spans="2:17" x14ac:dyDescent="0.2">
      <c r="B228" s="81"/>
      <c r="C228" s="81"/>
      <c r="D228" s="81"/>
      <c r="E228" s="81"/>
      <c r="F228" s="81"/>
      <c r="G228" s="81"/>
      <c r="H228" s="81"/>
      <c r="I228" s="81"/>
      <c r="J228" s="81"/>
      <c r="K228" s="81"/>
      <c r="L228" s="81"/>
      <c r="M228" s="81"/>
      <c r="N228" s="81"/>
      <c r="O228" s="81"/>
      <c r="P228" s="81"/>
      <c r="Q228" s="81"/>
    </row>
    <row r="229" spans="2:17" x14ac:dyDescent="0.2">
      <c r="B229" s="81"/>
      <c r="C229" s="81"/>
      <c r="D229" s="81"/>
      <c r="E229" s="81"/>
      <c r="F229" s="81"/>
      <c r="G229" s="81"/>
      <c r="H229" s="81"/>
      <c r="I229" s="81"/>
      <c r="J229" s="81"/>
      <c r="K229" s="81"/>
      <c r="L229" s="81"/>
      <c r="M229" s="81"/>
      <c r="N229" s="81"/>
      <c r="O229" s="81"/>
      <c r="P229" s="81"/>
      <c r="Q229" s="81"/>
    </row>
    <row r="230" spans="2:17" x14ac:dyDescent="0.2">
      <c r="B230" s="81"/>
      <c r="C230" s="81"/>
      <c r="D230" s="81"/>
      <c r="E230" s="81"/>
      <c r="F230" s="81"/>
      <c r="G230" s="81"/>
      <c r="H230" s="81"/>
      <c r="I230" s="81"/>
      <c r="J230" s="81"/>
      <c r="K230" s="81"/>
      <c r="L230" s="81"/>
      <c r="M230" s="81"/>
      <c r="N230" s="81"/>
      <c r="O230" s="81"/>
      <c r="P230" s="81"/>
      <c r="Q230" s="81"/>
    </row>
    <row r="231" spans="2:17" x14ac:dyDescent="0.2">
      <c r="B231" s="81"/>
      <c r="C231" s="81"/>
      <c r="D231" s="81"/>
      <c r="E231" s="81"/>
      <c r="F231" s="81"/>
      <c r="G231" s="81"/>
      <c r="H231" s="81"/>
      <c r="I231" s="81"/>
      <c r="J231" s="81"/>
      <c r="K231" s="81"/>
      <c r="L231" s="81"/>
      <c r="M231" s="81"/>
      <c r="N231" s="81"/>
      <c r="O231" s="81"/>
      <c r="P231" s="81"/>
      <c r="Q231" s="81"/>
    </row>
    <row r="232" spans="2:17" x14ac:dyDescent="0.2">
      <c r="B232" s="81"/>
      <c r="C232" s="81"/>
      <c r="D232" s="81"/>
      <c r="E232" s="81"/>
      <c r="F232" s="81"/>
      <c r="G232" s="81"/>
      <c r="H232" s="81"/>
      <c r="I232" s="81"/>
      <c r="J232" s="81"/>
      <c r="K232" s="81"/>
      <c r="L232" s="81"/>
      <c r="M232" s="81"/>
      <c r="N232" s="81"/>
      <c r="O232" s="81"/>
      <c r="P232" s="81"/>
      <c r="Q232" s="81"/>
    </row>
    <row r="233" spans="2:17" x14ac:dyDescent="0.2">
      <c r="B233" s="81"/>
      <c r="C233" s="81"/>
      <c r="D233" s="81"/>
      <c r="E233" s="81"/>
      <c r="F233" s="81"/>
      <c r="G233" s="81"/>
      <c r="H233" s="81"/>
      <c r="I233" s="81"/>
      <c r="J233" s="81"/>
      <c r="K233" s="81"/>
      <c r="L233" s="81"/>
      <c r="M233" s="81"/>
      <c r="N233" s="81"/>
      <c r="O233" s="81"/>
      <c r="P233" s="81"/>
      <c r="Q233" s="81"/>
    </row>
    <row r="234" spans="2:17" x14ac:dyDescent="0.2">
      <c r="B234" s="81"/>
      <c r="C234" s="81"/>
      <c r="D234" s="81"/>
      <c r="E234" s="81"/>
      <c r="F234" s="81"/>
      <c r="G234" s="81"/>
      <c r="H234" s="81"/>
      <c r="I234" s="81"/>
      <c r="J234" s="81"/>
      <c r="K234" s="81"/>
      <c r="L234" s="81"/>
      <c r="M234" s="81"/>
      <c r="N234" s="81"/>
      <c r="O234" s="81"/>
      <c r="P234" s="81"/>
      <c r="Q234" s="81"/>
    </row>
    <row r="235" spans="2:17" x14ac:dyDescent="0.2">
      <c r="B235" s="81"/>
      <c r="C235" s="81"/>
      <c r="D235" s="81"/>
      <c r="E235" s="81"/>
      <c r="F235" s="81"/>
      <c r="G235" s="81"/>
      <c r="H235" s="81"/>
      <c r="I235" s="81"/>
      <c r="J235" s="81"/>
      <c r="K235" s="81"/>
      <c r="L235" s="81"/>
      <c r="M235" s="81"/>
      <c r="N235" s="81"/>
      <c r="O235" s="81"/>
      <c r="P235" s="81"/>
      <c r="Q235" s="81"/>
    </row>
    <row r="236" spans="2:17" x14ac:dyDescent="0.2">
      <c r="B236" s="81"/>
      <c r="C236" s="81"/>
      <c r="D236" s="81"/>
      <c r="E236" s="81"/>
      <c r="F236" s="81"/>
      <c r="G236" s="81"/>
      <c r="H236" s="81"/>
      <c r="I236" s="81"/>
      <c r="J236" s="81"/>
      <c r="K236" s="81"/>
      <c r="L236" s="81"/>
      <c r="M236" s="81"/>
      <c r="N236" s="81"/>
      <c r="O236" s="81"/>
      <c r="P236" s="81"/>
      <c r="Q236" s="81"/>
    </row>
    <row r="237" spans="2:17" x14ac:dyDescent="0.2">
      <c r="B237" s="81"/>
      <c r="C237" s="81"/>
      <c r="D237" s="81"/>
      <c r="E237" s="81"/>
      <c r="F237" s="81"/>
      <c r="G237" s="81"/>
      <c r="H237" s="81"/>
      <c r="I237" s="81"/>
      <c r="J237" s="81"/>
      <c r="K237" s="81"/>
      <c r="L237" s="81"/>
      <c r="M237" s="81"/>
      <c r="N237" s="81"/>
      <c r="O237" s="81"/>
      <c r="P237" s="81"/>
      <c r="Q237" s="81"/>
    </row>
    <row r="238" spans="2:17" x14ac:dyDescent="0.2">
      <c r="B238" s="81"/>
      <c r="C238" s="81"/>
      <c r="D238" s="81"/>
      <c r="E238" s="81"/>
      <c r="F238" s="81"/>
      <c r="G238" s="81"/>
      <c r="H238" s="81"/>
      <c r="I238" s="81"/>
      <c r="J238" s="81"/>
      <c r="K238" s="81"/>
      <c r="L238" s="81"/>
      <c r="M238" s="81"/>
      <c r="N238" s="81"/>
      <c r="O238" s="81"/>
      <c r="P238" s="81"/>
      <c r="Q238" s="81"/>
    </row>
    <row r="239" spans="2:17" x14ac:dyDescent="0.2">
      <c r="B239" s="81"/>
      <c r="C239" s="81"/>
      <c r="D239" s="81"/>
      <c r="E239" s="81"/>
      <c r="F239" s="81"/>
      <c r="G239" s="81"/>
      <c r="H239" s="81"/>
      <c r="I239" s="81"/>
      <c r="J239" s="81"/>
      <c r="K239" s="81"/>
      <c r="L239" s="81"/>
      <c r="M239" s="81"/>
      <c r="N239" s="81"/>
      <c r="O239" s="81"/>
      <c r="P239" s="81"/>
      <c r="Q239" s="81"/>
    </row>
    <row r="240" spans="2:17" x14ac:dyDescent="0.2">
      <c r="B240" s="81"/>
      <c r="C240" s="81"/>
      <c r="D240" s="81"/>
      <c r="E240" s="81"/>
      <c r="F240" s="81"/>
      <c r="G240" s="81"/>
      <c r="H240" s="81"/>
      <c r="I240" s="81"/>
      <c r="J240" s="81"/>
      <c r="K240" s="81"/>
      <c r="L240" s="81"/>
      <c r="M240" s="81"/>
      <c r="N240" s="81"/>
      <c r="O240" s="81"/>
      <c r="P240" s="81"/>
      <c r="Q240" s="81"/>
    </row>
    <row r="241" spans="2:17" x14ac:dyDescent="0.2">
      <c r="B241" s="81"/>
      <c r="C241" s="81"/>
      <c r="D241" s="81"/>
      <c r="E241" s="81"/>
      <c r="F241" s="81"/>
      <c r="G241" s="81"/>
      <c r="H241" s="81"/>
      <c r="I241" s="81"/>
      <c r="J241" s="81"/>
      <c r="K241" s="81"/>
      <c r="L241" s="81"/>
      <c r="M241" s="81"/>
      <c r="N241" s="81"/>
      <c r="O241" s="81"/>
      <c r="P241" s="81"/>
      <c r="Q241" s="81"/>
    </row>
    <row r="242" spans="2:17" x14ac:dyDescent="0.2">
      <c r="B242" s="81"/>
      <c r="C242" s="81"/>
      <c r="D242" s="81"/>
      <c r="E242" s="81"/>
      <c r="F242" s="81"/>
      <c r="G242" s="81"/>
      <c r="H242" s="81"/>
      <c r="I242" s="81"/>
      <c r="J242" s="81"/>
      <c r="K242" s="81"/>
      <c r="L242" s="81"/>
      <c r="M242" s="81"/>
      <c r="N242" s="81"/>
      <c r="O242" s="81"/>
      <c r="P242" s="81"/>
      <c r="Q242" s="81"/>
    </row>
    <row r="243" spans="2:17" x14ac:dyDescent="0.2">
      <c r="B243" s="81"/>
      <c r="C243" s="81"/>
      <c r="D243" s="81"/>
      <c r="E243" s="81"/>
      <c r="F243" s="81"/>
      <c r="G243" s="81"/>
      <c r="H243" s="81"/>
      <c r="I243" s="81"/>
      <c r="J243" s="81"/>
      <c r="K243" s="81"/>
      <c r="L243" s="81"/>
      <c r="M243" s="81"/>
      <c r="N243" s="81"/>
      <c r="O243" s="81"/>
      <c r="P243" s="81"/>
      <c r="Q243" s="81"/>
    </row>
    <row r="244" spans="2:17" x14ac:dyDescent="0.2">
      <c r="B244" s="81"/>
      <c r="C244" s="81"/>
      <c r="D244" s="81"/>
      <c r="E244" s="81"/>
      <c r="F244" s="81"/>
      <c r="G244" s="81"/>
      <c r="H244" s="81"/>
      <c r="I244" s="81"/>
      <c r="J244" s="81"/>
      <c r="K244" s="81"/>
      <c r="L244" s="81"/>
      <c r="M244" s="81"/>
      <c r="N244" s="81"/>
      <c r="O244" s="81"/>
      <c r="P244" s="81"/>
      <c r="Q244" s="81"/>
    </row>
    <row r="245" spans="2:17" x14ac:dyDescent="0.2">
      <c r="B245" s="81"/>
      <c r="C245" s="81"/>
      <c r="D245" s="81"/>
      <c r="E245" s="81"/>
      <c r="F245" s="81"/>
      <c r="G245" s="81"/>
      <c r="H245" s="81"/>
      <c r="I245" s="81"/>
      <c r="J245" s="81"/>
      <c r="K245" s="81"/>
      <c r="L245" s="81"/>
      <c r="M245" s="81"/>
      <c r="N245" s="81"/>
      <c r="O245" s="81"/>
      <c r="P245" s="81"/>
      <c r="Q245" s="81"/>
    </row>
    <row r="246" spans="2:17" x14ac:dyDescent="0.2">
      <c r="B246" s="81"/>
      <c r="C246" s="81"/>
      <c r="D246" s="81"/>
      <c r="E246" s="81"/>
      <c r="F246" s="81"/>
      <c r="G246" s="81"/>
      <c r="H246" s="81"/>
      <c r="I246" s="81"/>
      <c r="J246" s="81"/>
      <c r="K246" s="81"/>
      <c r="L246" s="81"/>
      <c r="M246" s="81"/>
      <c r="N246" s="81"/>
      <c r="O246" s="81"/>
      <c r="P246" s="81"/>
      <c r="Q246" s="81"/>
    </row>
    <row r="247" spans="2:17" x14ac:dyDescent="0.2">
      <c r="B247" s="81"/>
      <c r="C247" s="81"/>
      <c r="D247" s="81"/>
      <c r="E247" s="81"/>
      <c r="F247" s="81"/>
      <c r="G247" s="81"/>
      <c r="H247" s="81"/>
      <c r="I247" s="81"/>
      <c r="J247" s="81"/>
      <c r="K247" s="81"/>
      <c r="L247" s="81"/>
      <c r="M247" s="81"/>
      <c r="N247" s="81"/>
      <c r="O247" s="81"/>
      <c r="P247" s="81"/>
      <c r="Q247" s="81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>
    <tabColor indexed="50"/>
    <outlinePr applyStyles="1" summaryBelow="0"/>
    <pageSetUpPr fitToPage="1"/>
  </sheetPr>
  <dimension ref="A2:S247"/>
  <sheetViews>
    <sheetView workbookViewId="0">
      <selection activeCell="G4" sqref="G4"/>
    </sheetView>
  </sheetViews>
  <sheetFormatPr defaultRowHeight="12.75" x14ac:dyDescent="0.2"/>
  <cols>
    <col min="1" max="1" width="52.7109375" style="92" bestFit="1" customWidth="1"/>
    <col min="2" max="7" width="11.7109375" style="92" customWidth="1"/>
    <col min="8" max="16384" width="9.140625" style="92"/>
  </cols>
  <sheetData>
    <row r="2" spans="1:19" ht="18.75" x14ac:dyDescent="0.3">
      <c r="A2" s="5" t="s">
        <v>180</v>
      </c>
      <c r="B2" s="3"/>
      <c r="C2" s="3"/>
      <c r="D2" s="3"/>
      <c r="E2" s="3"/>
      <c r="F2" s="3"/>
      <c r="G2" s="3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4" spans="1:19" s="61" customFormat="1" x14ac:dyDescent="0.2">
      <c r="G4" s="113" t="s">
        <v>90</v>
      </c>
    </row>
    <row r="5" spans="1:19" s="16" customFormat="1" x14ac:dyDescent="0.2">
      <c r="A5" s="155"/>
      <c r="B5" s="210">
        <f>YT_ALL!B5</f>
        <v>42004</v>
      </c>
      <c r="C5" s="210">
        <f>YT_ALL!C5</f>
        <v>42369</v>
      </c>
      <c r="D5" s="210">
        <f>YT_ALL!D5</f>
        <v>42735</v>
      </c>
      <c r="E5" s="210">
        <f>YT_ALL!E5</f>
        <v>43100</v>
      </c>
      <c r="F5" s="210">
        <f>YT_ALL!F5</f>
        <v>43465</v>
      </c>
      <c r="G5" s="210">
        <f>YT_ALL!G5</f>
        <v>43496</v>
      </c>
    </row>
    <row r="6" spans="1:19" s="104" customFormat="1" x14ac:dyDescent="0.2">
      <c r="A6" s="123" t="s">
        <v>136</v>
      </c>
      <c r="B6" s="33">
        <f t="shared" ref="B6:G6" si="0">SUM(B$7+ B$8)</f>
        <v>1100.8331976685799</v>
      </c>
      <c r="C6" s="33">
        <f t="shared" si="0"/>
        <v>1572.18013001948</v>
      </c>
      <c r="D6" s="33">
        <f t="shared" si="0"/>
        <v>1929.80880008943</v>
      </c>
      <c r="E6" s="33">
        <f t="shared" si="0"/>
        <v>2141.6905879996102</v>
      </c>
      <c r="F6" s="33">
        <f t="shared" si="0"/>
        <v>2168.42156766371</v>
      </c>
      <c r="G6" s="33">
        <f t="shared" si="0"/>
        <v>2171.9168198795201</v>
      </c>
    </row>
    <row r="7" spans="1:19" s="109" customFormat="1" x14ac:dyDescent="0.2">
      <c r="A7" s="17" t="str">
        <f>YK_ALL!A7</f>
        <v>Державний борг</v>
      </c>
      <c r="B7" s="245">
        <f>YK_ALL!B7/DMLMLR</f>
        <v>947.03045011058998</v>
      </c>
      <c r="C7" s="245">
        <f>YK_ALL!C7/DMLMLR</f>
        <v>1334.27157232031</v>
      </c>
      <c r="D7" s="245">
        <f>YK_ALL!D7/DMLMLR</f>
        <v>1650.8332522282999</v>
      </c>
      <c r="E7" s="245">
        <f>YK_ALL!E7/DMLMLR</f>
        <v>1833.70983091682</v>
      </c>
      <c r="F7" s="245">
        <f>YK_ALL!F7/DMLMLR</f>
        <v>1860.29109558508</v>
      </c>
      <c r="G7" s="245">
        <f>YK_ALL!G7/DMLMLR</f>
        <v>1866.5542963732801</v>
      </c>
    </row>
    <row r="8" spans="1:19" s="109" customFormat="1" x14ac:dyDescent="0.2">
      <c r="A8" s="17" t="str">
        <f>YK_ALL!A8</f>
        <v>Гарантований державою борг</v>
      </c>
      <c r="B8" s="245">
        <f>YK_ALL!B8/DMLMLR</f>
        <v>153.80274755798999</v>
      </c>
      <c r="C8" s="245">
        <f>YK_ALL!C8/DMLMLR</f>
        <v>237.90855769916999</v>
      </c>
      <c r="D8" s="245">
        <f>YK_ALL!D8/DMLMLR</f>
        <v>278.97554786113</v>
      </c>
      <c r="E8" s="245">
        <f>YK_ALL!E8/DMLMLR</f>
        <v>307.98075708278998</v>
      </c>
      <c r="F8" s="245">
        <f>YK_ALL!F8/DMLMLR</f>
        <v>308.13047207863002</v>
      </c>
      <c r="G8" s="245">
        <f>YK_ALL!G8/DMLMLR</f>
        <v>305.36252350624</v>
      </c>
    </row>
    <row r="9" spans="1:19" x14ac:dyDescent="0.2"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</row>
    <row r="10" spans="1:19" x14ac:dyDescent="0.2">
      <c r="B10" s="81"/>
      <c r="C10" s="81"/>
      <c r="D10" s="81"/>
      <c r="E10" s="81"/>
      <c r="F10" s="81"/>
      <c r="G10" s="113" t="s">
        <v>88</v>
      </c>
      <c r="H10" s="81"/>
      <c r="I10" s="81"/>
      <c r="J10" s="81"/>
      <c r="K10" s="81"/>
      <c r="L10" s="81"/>
      <c r="M10" s="81"/>
      <c r="N10" s="81"/>
      <c r="O10" s="81"/>
      <c r="P10" s="81"/>
      <c r="Q10" s="81"/>
    </row>
    <row r="11" spans="1:19" s="133" customFormat="1" x14ac:dyDescent="0.2">
      <c r="A11" s="19"/>
      <c r="B11" s="210">
        <f>YT_ALL!B11</f>
        <v>42004</v>
      </c>
      <c r="C11" s="210">
        <f>YT_ALL!C11</f>
        <v>42369</v>
      </c>
      <c r="D11" s="210">
        <f>YT_ALL!D11</f>
        <v>42735</v>
      </c>
      <c r="E11" s="210">
        <f>YT_ALL!E11</f>
        <v>43100</v>
      </c>
      <c r="F11" s="210">
        <f>YT_ALL!F11</f>
        <v>43465</v>
      </c>
      <c r="G11" s="210">
        <f>YT_ALL!G11</f>
        <v>43496</v>
      </c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</row>
    <row r="12" spans="1:19" s="218" customFormat="1" x14ac:dyDescent="0.2">
      <c r="A12" s="123" t="s">
        <v>136</v>
      </c>
      <c r="B12" s="33">
        <f t="shared" ref="B12:G12" si="1">SUM(B$13+ B$14)</f>
        <v>69.811921755840004</v>
      </c>
      <c r="C12" s="33">
        <f t="shared" si="1"/>
        <v>65.505684905229998</v>
      </c>
      <c r="D12" s="33">
        <f t="shared" si="1"/>
        <v>70.972707080139998</v>
      </c>
      <c r="E12" s="33">
        <f t="shared" si="1"/>
        <v>76.305753084309998</v>
      </c>
      <c r="F12" s="33">
        <f t="shared" si="1"/>
        <v>78.315547975910007</v>
      </c>
      <c r="G12" s="33">
        <f t="shared" si="1"/>
        <v>78.251692946719999</v>
      </c>
      <c r="H12" s="207"/>
      <c r="I12" s="207"/>
      <c r="J12" s="207"/>
      <c r="K12" s="207"/>
      <c r="L12" s="207"/>
      <c r="M12" s="207"/>
      <c r="N12" s="207"/>
      <c r="O12" s="207"/>
      <c r="P12" s="207"/>
      <c r="Q12" s="207"/>
    </row>
    <row r="13" spans="1:19" s="236" customFormat="1" x14ac:dyDescent="0.2">
      <c r="A13" s="17" t="str">
        <f>YK_ALL!A13</f>
        <v>Державний борг</v>
      </c>
      <c r="B13" s="245">
        <f>YK_ALL!B13/DMLMLR</f>
        <v>60.058159422860001</v>
      </c>
      <c r="C13" s="245">
        <f>YK_ALL!C13/DMLMLR</f>
        <v>55.593103821630002</v>
      </c>
      <c r="D13" s="245">
        <f>YK_ALL!D13/DMLMLR</f>
        <v>60.712804731310001</v>
      </c>
      <c r="E13" s="245">
        <f>YK_ALL!E13/DMLMLR</f>
        <v>65.332784469550006</v>
      </c>
      <c r="F13" s="245">
        <f>YK_ALL!F13/DMLMLR</f>
        <v>67.186989245060005</v>
      </c>
      <c r="G13" s="245">
        <f>YK_ALL!G13/DMLMLR</f>
        <v>67.249828506910006</v>
      </c>
      <c r="H13" s="225"/>
      <c r="I13" s="225"/>
      <c r="J13" s="225"/>
      <c r="K13" s="225"/>
      <c r="L13" s="225"/>
      <c r="M13" s="225"/>
      <c r="N13" s="225"/>
      <c r="O13" s="225"/>
      <c r="P13" s="225"/>
      <c r="Q13" s="225"/>
    </row>
    <row r="14" spans="1:19" s="236" customFormat="1" x14ac:dyDescent="0.2">
      <c r="A14" s="17" t="str">
        <f>YK_ALL!A14</f>
        <v>Гарантований державою борг</v>
      </c>
      <c r="B14" s="245">
        <f>YK_ALL!B14/DMLMLR</f>
        <v>9.7537623329799992</v>
      </c>
      <c r="C14" s="245">
        <f>YK_ALL!C14/DMLMLR</f>
        <v>9.9125810835999992</v>
      </c>
      <c r="D14" s="245">
        <f>YK_ALL!D14/DMLMLR</f>
        <v>10.25990234883</v>
      </c>
      <c r="E14" s="245">
        <f>YK_ALL!E14/DMLMLR</f>
        <v>10.972968614759999</v>
      </c>
      <c r="F14" s="245">
        <f>YK_ALL!F14/DMLMLR</f>
        <v>11.128558730849999</v>
      </c>
      <c r="G14" s="245">
        <f>YK_ALL!G14/DMLMLR</f>
        <v>11.001864439809999</v>
      </c>
      <c r="H14" s="225"/>
      <c r="I14" s="225"/>
      <c r="J14" s="225"/>
      <c r="K14" s="225"/>
      <c r="L14" s="225"/>
      <c r="M14" s="225"/>
      <c r="N14" s="225"/>
      <c r="O14" s="225"/>
      <c r="P14" s="225"/>
      <c r="Q14" s="225"/>
    </row>
    <row r="15" spans="1:19" x14ac:dyDescent="0.2"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</row>
    <row r="16" spans="1:19" s="43" customFormat="1" x14ac:dyDescent="0.2">
      <c r="G16" s="113" t="s">
        <v>173</v>
      </c>
    </row>
    <row r="17" spans="1:19" s="133" customFormat="1" x14ac:dyDescent="0.2">
      <c r="A17" s="19"/>
      <c r="B17" s="210">
        <f>YT_ALL!B17</f>
        <v>42004</v>
      </c>
      <c r="C17" s="210">
        <f>YT_ALL!C17</f>
        <v>42369</v>
      </c>
      <c r="D17" s="210">
        <f>YT_ALL!D17</f>
        <v>42735</v>
      </c>
      <c r="E17" s="210">
        <f>YT_ALL!E17</f>
        <v>43100</v>
      </c>
      <c r="F17" s="210">
        <f>YT_ALL!F17</f>
        <v>43465</v>
      </c>
      <c r="G17" s="210">
        <f>YT_ALL!G17</f>
        <v>43496</v>
      </c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</row>
    <row r="18" spans="1:19" s="218" customFormat="1" x14ac:dyDescent="0.2">
      <c r="A18" s="123" t="s">
        <v>136</v>
      </c>
      <c r="B18" s="33">
        <f t="shared" ref="B18:G18" si="2">SUM(B$19+ B$20)</f>
        <v>1</v>
      </c>
      <c r="C18" s="33">
        <f t="shared" si="2"/>
        <v>1</v>
      </c>
      <c r="D18" s="33">
        <f t="shared" si="2"/>
        <v>1</v>
      </c>
      <c r="E18" s="33">
        <f t="shared" si="2"/>
        <v>1</v>
      </c>
      <c r="F18" s="33">
        <f t="shared" si="2"/>
        <v>1</v>
      </c>
      <c r="G18" s="33">
        <f t="shared" si="2"/>
        <v>1</v>
      </c>
      <c r="H18" s="207"/>
      <c r="I18" s="207"/>
      <c r="J18" s="207"/>
      <c r="K18" s="207"/>
      <c r="L18" s="207"/>
      <c r="M18" s="207"/>
      <c r="N18" s="207"/>
      <c r="O18" s="207"/>
      <c r="P18" s="207"/>
      <c r="Q18" s="207"/>
    </row>
    <row r="19" spans="1:19" s="236" customFormat="1" x14ac:dyDescent="0.2">
      <c r="A19" s="17" t="str">
        <f>YK_ALL!A19</f>
        <v>Державний борг</v>
      </c>
      <c r="B19" s="245">
        <f>YK_ALL!B19</f>
        <v>0.86028499999999997</v>
      </c>
      <c r="C19" s="245">
        <f>YK_ALL!C19</f>
        <v>0.84867599999999999</v>
      </c>
      <c r="D19" s="245">
        <f>YK_ALL!D19</f>
        <v>0.85543899999999995</v>
      </c>
      <c r="E19" s="245">
        <f>YK_ALL!E19</f>
        <v>0.85619699999999999</v>
      </c>
      <c r="F19" s="245">
        <f>YK_ALL!F19</f>
        <v>0.85790100000000002</v>
      </c>
      <c r="G19" s="245">
        <f>YK_ALL!G19</f>
        <v>0.85940399999999995</v>
      </c>
      <c r="H19" s="225"/>
      <c r="I19" s="225"/>
      <c r="J19" s="225"/>
      <c r="K19" s="225"/>
      <c r="L19" s="225"/>
      <c r="M19" s="225"/>
      <c r="N19" s="225"/>
      <c r="O19" s="225"/>
      <c r="P19" s="225"/>
      <c r="Q19" s="225"/>
    </row>
    <row r="20" spans="1:19" s="236" customFormat="1" x14ac:dyDescent="0.2">
      <c r="A20" s="17" t="str">
        <f>YK_ALL!A20</f>
        <v>Гарантований державою борг</v>
      </c>
      <c r="B20" s="245">
        <f>YK_ALL!B20</f>
        <v>0.13971500000000001</v>
      </c>
      <c r="C20" s="245">
        <f>YK_ALL!C20</f>
        <v>0.15132399999999999</v>
      </c>
      <c r="D20" s="245">
        <f>YK_ALL!D20</f>
        <v>0.144561</v>
      </c>
      <c r="E20" s="245">
        <f>YK_ALL!E20</f>
        <v>0.14380299999999999</v>
      </c>
      <c r="F20" s="245">
        <f>YK_ALL!F20</f>
        <v>0.142099</v>
      </c>
      <c r="G20" s="245">
        <f>YK_ALL!G20</f>
        <v>0.140596</v>
      </c>
      <c r="H20" s="225"/>
      <c r="I20" s="225"/>
      <c r="J20" s="225"/>
      <c r="K20" s="225"/>
      <c r="L20" s="225"/>
      <c r="M20" s="225"/>
      <c r="N20" s="225"/>
      <c r="O20" s="225"/>
      <c r="P20" s="225"/>
      <c r="Q20" s="225"/>
    </row>
    <row r="21" spans="1:19" x14ac:dyDescent="0.2">
      <c r="A21" s="253"/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</row>
    <row r="22" spans="1:19" x14ac:dyDescent="0.2"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</row>
    <row r="23" spans="1:19" x14ac:dyDescent="0.2"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</row>
    <row r="24" spans="1:19" x14ac:dyDescent="0.2"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</row>
    <row r="25" spans="1:19" s="43" customFormat="1" x14ac:dyDescent="0.2"/>
    <row r="26" spans="1:19" x14ac:dyDescent="0.2"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</row>
    <row r="27" spans="1:19" x14ac:dyDescent="0.2"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</row>
    <row r="28" spans="1:19" x14ac:dyDescent="0.2"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</row>
    <row r="29" spans="1:19" x14ac:dyDescent="0.2"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</row>
    <row r="30" spans="1:19" x14ac:dyDescent="0.2"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</row>
    <row r="31" spans="1:19" x14ac:dyDescent="0.2"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</row>
    <row r="32" spans="1:19" x14ac:dyDescent="0.2"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</row>
    <row r="33" spans="2:17" x14ac:dyDescent="0.2"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</row>
    <row r="34" spans="2:17" x14ac:dyDescent="0.2"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</row>
    <row r="35" spans="2:17" x14ac:dyDescent="0.2"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</row>
    <row r="36" spans="2:17" x14ac:dyDescent="0.2"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</row>
    <row r="37" spans="2:17" x14ac:dyDescent="0.2"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</row>
    <row r="38" spans="2:17" x14ac:dyDescent="0.2"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</row>
    <row r="39" spans="2:17" x14ac:dyDescent="0.2"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</row>
    <row r="40" spans="2:17" x14ac:dyDescent="0.2"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</row>
    <row r="41" spans="2:17" x14ac:dyDescent="0.2"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</row>
    <row r="42" spans="2:17" x14ac:dyDescent="0.2"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</row>
    <row r="43" spans="2:17" x14ac:dyDescent="0.2"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</row>
    <row r="44" spans="2:17" x14ac:dyDescent="0.2"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</row>
    <row r="45" spans="2:17" x14ac:dyDescent="0.2"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</row>
    <row r="46" spans="2:17" x14ac:dyDescent="0.2"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</row>
    <row r="47" spans="2:17" x14ac:dyDescent="0.2"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</row>
    <row r="48" spans="2:17" x14ac:dyDescent="0.2"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</row>
    <row r="49" spans="2:17" x14ac:dyDescent="0.2"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</row>
    <row r="50" spans="2:17" x14ac:dyDescent="0.2"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</row>
    <row r="51" spans="2:17" x14ac:dyDescent="0.2"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</row>
    <row r="52" spans="2:17" x14ac:dyDescent="0.2"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</row>
    <row r="53" spans="2:17" x14ac:dyDescent="0.2"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</row>
    <row r="54" spans="2:17" x14ac:dyDescent="0.2"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</row>
    <row r="55" spans="2:17" x14ac:dyDescent="0.2"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</row>
    <row r="56" spans="2:17" x14ac:dyDescent="0.2"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</row>
    <row r="57" spans="2:17" x14ac:dyDescent="0.2"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</row>
    <row r="58" spans="2:17" x14ac:dyDescent="0.2"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</row>
    <row r="59" spans="2:17" x14ac:dyDescent="0.2"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</row>
    <row r="60" spans="2:17" x14ac:dyDescent="0.2"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</row>
    <row r="61" spans="2:17" x14ac:dyDescent="0.2"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</row>
    <row r="62" spans="2:17" x14ac:dyDescent="0.2"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</row>
    <row r="63" spans="2:17" x14ac:dyDescent="0.2"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</row>
    <row r="64" spans="2:17" x14ac:dyDescent="0.2"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</row>
    <row r="65" spans="2:17" x14ac:dyDescent="0.2"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</row>
    <row r="66" spans="2:17" x14ac:dyDescent="0.2"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</row>
    <row r="67" spans="2:17" x14ac:dyDescent="0.2"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</row>
    <row r="68" spans="2:17" x14ac:dyDescent="0.2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</row>
    <row r="69" spans="2:17" x14ac:dyDescent="0.2"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</row>
    <row r="70" spans="2:17" x14ac:dyDescent="0.2"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</row>
    <row r="71" spans="2:17" x14ac:dyDescent="0.2"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</row>
    <row r="72" spans="2:17" x14ac:dyDescent="0.2"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</row>
    <row r="73" spans="2:17" x14ac:dyDescent="0.2"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</row>
    <row r="74" spans="2:17" x14ac:dyDescent="0.2"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</row>
    <row r="75" spans="2:17" x14ac:dyDescent="0.2">
      <c r="B75" s="81"/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</row>
    <row r="76" spans="2:17" x14ac:dyDescent="0.2"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</row>
    <row r="77" spans="2:17" x14ac:dyDescent="0.2"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</row>
    <row r="78" spans="2:17" x14ac:dyDescent="0.2"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</row>
    <row r="79" spans="2:17" x14ac:dyDescent="0.2"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</row>
    <row r="80" spans="2:17" x14ac:dyDescent="0.2"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</row>
    <row r="81" spans="2:17" x14ac:dyDescent="0.2"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</row>
    <row r="82" spans="2:17" x14ac:dyDescent="0.2"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</row>
    <row r="83" spans="2:17" x14ac:dyDescent="0.2"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</row>
    <row r="84" spans="2:17" x14ac:dyDescent="0.2"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</row>
    <row r="85" spans="2:17" x14ac:dyDescent="0.2">
      <c r="B85" s="81"/>
      <c r="C85" s="81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</row>
    <row r="86" spans="2:17" x14ac:dyDescent="0.2">
      <c r="B86" s="81"/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</row>
    <row r="87" spans="2:17" x14ac:dyDescent="0.2">
      <c r="B87" s="81"/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</row>
    <row r="88" spans="2:17" x14ac:dyDescent="0.2"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</row>
    <row r="89" spans="2:17" x14ac:dyDescent="0.2">
      <c r="B89" s="81"/>
      <c r="C89" s="81"/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</row>
    <row r="90" spans="2:17" x14ac:dyDescent="0.2"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</row>
    <row r="91" spans="2:17" x14ac:dyDescent="0.2"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</row>
    <row r="92" spans="2:17" x14ac:dyDescent="0.2"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</row>
    <row r="93" spans="2:17" x14ac:dyDescent="0.2"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</row>
    <row r="94" spans="2:17" x14ac:dyDescent="0.2"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</row>
    <row r="95" spans="2:17" x14ac:dyDescent="0.2"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</row>
    <row r="96" spans="2:17" x14ac:dyDescent="0.2"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</row>
    <row r="97" spans="2:17" x14ac:dyDescent="0.2"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</row>
    <row r="98" spans="2:17" x14ac:dyDescent="0.2"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</row>
    <row r="99" spans="2:17" x14ac:dyDescent="0.2"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</row>
    <row r="100" spans="2:17" x14ac:dyDescent="0.2">
      <c r="B100" s="81"/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</row>
    <row r="101" spans="2:17" x14ac:dyDescent="0.2"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</row>
    <row r="102" spans="2:17" x14ac:dyDescent="0.2"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</row>
    <row r="103" spans="2:17" x14ac:dyDescent="0.2"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</row>
    <row r="104" spans="2:17" x14ac:dyDescent="0.2">
      <c r="B104" s="81"/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</row>
    <row r="105" spans="2:17" x14ac:dyDescent="0.2">
      <c r="B105" s="81"/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</row>
    <row r="106" spans="2:17" x14ac:dyDescent="0.2">
      <c r="B106" s="81"/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</row>
    <row r="107" spans="2:17" x14ac:dyDescent="0.2">
      <c r="B107" s="81"/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</row>
    <row r="108" spans="2:17" x14ac:dyDescent="0.2">
      <c r="B108" s="81"/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</row>
    <row r="109" spans="2:17" x14ac:dyDescent="0.2">
      <c r="B109" s="81"/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</row>
    <row r="110" spans="2:17" x14ac:dyDescent="0.2">
      <c r="B110" s="81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</row>
    <row r="111" spans="2:17" x14ac:dyDescent="0.2">
      <c r="B111" s="81"/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</row>
    <row r="112" spans="2:17" x14ac:dyDescent="0.2">
      <c r="B112" s="81"/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</row>
    <row r="113" spans="2:17" x14ac:dyDescent="0.2">
      <c r="B113" s="81"/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</row>
    <row r="114" spans="2:17" x14ac:dyDescent="0.2">
      <c r="B114" s="81"/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</row>
    <row r="115" spans="2:17" x14ac:dyDescent="0.2"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</row>
    <row r="116" spans="2:17" x14ac:dyDescent="0.2"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</row>
    <row r="117" spans="2:17" x14ac:dyDescent="0.2"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</row>
    <row r="118" spans="2:17" x14ac:dyDescent="0.2"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</row>
    <row r="119" spans="2:17" x14ac:dyDescent="0.2"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</row>
    <row r="120" spans="2:17" x14ac:dyDescent="0.2"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</row>
    <row r="121" spans="2:17" x14ac:dyDescent="0.2">
      <c r="B121" s="81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</row>
    <row r="122" spans="2:17" x14ac:dyDescent="0.2">
      <c r="B122" s="81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</row>
    <row r="123" spans="2:17" x14ac:dyDescent="0.2"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</row>
    <row r="124" spans="2:17" x14ac:dyDescent="0.2">
      <c r="B124" s="81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</row>
    <row r="125" spans="2:17" x14ac:dyDescent="0.2"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</row>
    <row r="126" spans="2:17" x14ac:dyDescent="0.2">
      <c r="B126" s="81"/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</row>
    <row r="127" spans="2:17" x14ac:dyDescent="0.2">
      <c r="B127" s="81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</row>
    <row r="128" spans="2:17" x14ac:dyDescent="0.2">
      <c r="B128" s="81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</row>
    <row r="129" spans="2:17" x14ac:dyDescent="0.2"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</row>
    <row r="130" spans="2:17" x14ac:dyDescent="0.2"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</row>
    <row r="131" spans="2:17" x14ac:dyDescent="0.2"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</row>
    <row r="132" spans="2:17" x14ac:dyDescent="0.2"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</row>
    <row r="133" spans="2:17" x14ac:dyDescent="0.2"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</row>
    <row r="134" spans="2:17" x14ac:dyDescent="0.2"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</row>
    <row r="135" spans="2:17" x14ac:dyDescent="0.2"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</row>
    <row r="136" spans="2:17" x14ac:dyDescent="0.2"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</row>
    <row r="137" spans="2:17" x14ac:dyDescent="0.2">
      <c r="B137" s="8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</row>
    <row r="138" spans="2:17" x14ac:dyDescent="0.2">
      <c r="B138" s="81"/>
      <c r="C138" s="81"/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</row>
    <row r="139" spans="2:17" x14ac:dyDescent="0.2">
      <c r="B139" s="81"/>
      <c r="C139" s="81"/>
      <c r="D139" s="81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</row>
    <row r="140" spans="2:17" x14ac:dyDescent="0.2">
      <c r="B140" s="81"/>
      <c r="C140" s="81"/>
      <c r="D140" s="81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</row>
    <row r="141" spans="2:17" x14ac:dyDescent="0.2">
      <c r="B141" s="81"/>
      <c r="C141" s="81"/>
      <c r="D141" s="81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</row>
    <row r="142" spans="2:17" x14ac:dyDescent="0.2">
      <c r="B142" s="81"/>
      <c r="C142" s="81"/>
      <c r="D142" s="81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1"/>
      <c r="P142" s="81"/>
      <c r="Q142" s="81"/>
    </row>
    <row r="143" spans="2:17" x14ac:dyDescent="0.2">
      <c r="B143" s="81"/>
      <c r="C143" s="81"/>
      <c r="D143" s="81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1"/>
      <c r="P143" s="81"/>
      <c r="Q143" s="81"/>
    </row>
    <row r="144" spans="2:17" x14ac:dyDescent="0.2">
      <c r="B144" s="81"/>
      <c r="C144" s="81"/>
      <c r="D144" s="81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1"/>
      <c r="P144" s="81"/>
      <c r="Q144" s="81"/>
    </row>
    <row r="145" spans="2:17" x14ac:dyDescent="0.2">
      <c r="B145" s="81"/>
      <c r="C145" s="81"/>
      <c r="D145" s="81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1"/>
      <c r="P145" s="81"/>
      <c r="Q145" s="81"/>
    </row>
    <row r="146" spans="2:17" x14ac:dyDescent="0.2">
      <c r="B146" s="81"/>
      <c r="C146" s="81"/>
      <c r="D146" s="81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81"/>
      <c r="Q146" s="81"/>
    </row>
    <row r="147" spans="2:17" x14ac:dyDescent="0.2">
      <c r="B147" s="81"/>
      <c r="C147" s="81"/>
      <c r="D147" s="81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/>
    </row>
    <row r="148" spans="2:17" x14ac:dyDescent="0.2">
      <c r="B148" s="81"/>
      <c r="C148" s="81"/>
      <c r="D148" s="81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  <c r="Q148" s="81"/>
    </row>
    <row r="149" spans="2:17" x14ac:dyDescent="0.2">
      <c r="B149" s="81"/>
      <c r="C149" s="81"/>
      <c r="D149" s="81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1"/>
      <c r="P149" s="81"/>
      <c r="Q149" s="81"/>
    </row>
    <row r="150" spans="2:17" x14ac:dyDescent="0.2">
      <c r="B150" s="81"/>
      <c r="C150" s="81"/>
      <c r="D150" s="81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1"/>
      <c r="P150" s="81"/>
      <c r="Q150" s="81"/>
    </row>
    <row r="151" spans="2:17" x14ac:dyDescent="0.2">
      <c r="B151" s="81"/>
      <c r="C151" s="81"/>
      <c r="D151" s="81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81"/>
      <c r="Q151" s="81"/>
    </row>
    <row r="152" spans="2:17" x14ac:dyDescent="0.2">
      <c r="B152" s="81"/>
      <c r="C152" s="81"/>
      <c r="D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  <c r="Q152" s="81"/>
    </row>
    <row r="153" spans="2:17" x14ac:dyDescent="0.2">
      <c r="B153" s="81"/>
      <c r="C153" s="81"/>
      <c r="D153" s="81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81"/>
    </row>
    <row r="154" spans="2:17" x14ac:dyDescent="0.2">
      <c r="B154" s="81"/>
      <c r="C154" s="81"/>
      <c r="D154" s="81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1"/>
      <c r="P154" s="81"/>
      <c r="Q154" s="81"/>
    </row>
    <row r="155" spans="2:17" x14ac:dyDescent="0.2">
      <c r="B155" s="81"/>
      <c r="C155" s="81"/>
      <c r="D155" s="81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81"/>
      <c r="Q155" s="81"/>
    </row>
    <row r="156" spans="2:17" x14ac:dyDescent="0.2">
      <c r="B156" s="81"/>
      <c r="C156" s="81"/>
      <c r="D156" s="81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81"/>
      <c r="Q156" s="81"/>
    </row>
    <row r="157" spans="2:17" x14ac:dyDescent="0.2">
      <c r="B157" s="81"/>
      <c r="C157" s="81"/>
      <c r="D157" s="81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81"/>
      <c r="Q157" s="81"/>
    </row>
    <row r="158" spans="2:17" x14ac:dyDescent="0.2">
      <c r="B158" s="81"/>
      <c r="C158" s="81"/>
      <c r="D158" s="81"/>
      <c r="E158" s="81"/>
      <c r="F158" s="81"/>
      <c r="G158" s="81"/>
      <c r="H158" s="81"/>
      <c r="I158" s="81"/>
      <c r="J158" s="81"/>
      <c r="K158" s="81"/>
      <c r="L158" s="81"/>
      <c r="M158" s="81"/>
      <c r="N158" s="81"/>
      <c r="O158" s="81"/>
      <c r="P158" s="81"/>
      <c r="Q158" s="81"/>
    </row>
    <row r="159" spans="2:17" x14ac:dyDescent="0.2">
      <c r="B159" s="81"/>
      <c r="C159" s="81"/>
      <c r="D159" s="81"/>
      <c r="E159" s="81"/>
      <c r="F159" s="81"/>
      <c r="G159" s="81"/>
      <c r="H159" s="81"/>
      <c r="I159" s="81"/>
      <c r="J159" s="81"/>
      <c r="K159" s="81"/>
      <c r="L159" s="81"/>
      <c r="M159" s="81"/>
      <c r="N159" s="81"/>
      <c r="O159" s="81"/>
      <c r="P159" s="81"/>
      <c r="Q159" s="81"/>
    </row>
    <row r="160" spans="2:17" x14ac:dyDescent="0.2">
      <c r="B160" s="81"/>
      <c r="C160" s="81"/>
      <c r="D160" s="81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  <c r="Q160" s="81"/>
    </row>
    <row r="161" spans="2:17" x14ac:dyDescent="0.2">
      <c r="B161" s="81"/>
      <c r="C161" s="81"/>
      <c r="D161" s="81"/>
      <c r="E161" s="81"/>
      <c r="F161" s="81"/>
      <c r="G161" s="81"/>
      <c r="H161" s="81"/>
      <c r="I161" s="81"/>
      <c r="J161" s="81"/>
      <c r="K161" s="81"/>
      <c r="L161" s="81"/>
      <c r="M161" s="81"/>
      <c r="N161" s="81"/>
      <c r="O161" s="81"/>
      <c r="P161" s="81"/>
      <c r="Q161" s="81"/>
    </row>
    <row r="162" spans="2:17" x14ac:dyDescent="0.2">
      <c r="B162" s="81"/>
      <c r="C162" s="81"/>
      <c r="D162" s="81"/>
      <c r="E162" s="81"/>
      <c r="F162" s="81"/>
      <c r="G162" s="81"/>
      <c r="H162" s="81"/>
      <c r="I162" s="81"/>
      <c r="J162" s="81"/>
      <c r="K162" s="81"/>
      <c r="L162" s="81"/>
      <c r="M162" s="81"/>
      <c r="N162" s="81"/>
      <c r="O162" s="81"/>
      <c r="P162" s="81"/>
      <c r="Q162" s="81"/>
    </row>
    <row r="163" spans="2:17" x14ac:dyDescent="0.2">
      <c r="B163" s="81"/>
      <c r="C163" s="81"/>
      <c r="D163" s="81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81"/>
      <c r="Q163" s="81"/>
    </row>
    <row r="164" spans="2:17" x14ac:dyDescent="0.2">
      <c r="B164" s="81"/>
      <c r="C164" s="81"/>
      <c r="D164" s="81"/>
      <c r="E164" s="81"/>
      <c r="F164" s="81"/>
      <c r="G164" s="81"/>
      <c r="H164" s="81"/>
      <c r="I164" s="81"/>
      <c r="J164" s="81"/>
      <c r="K164" s="81"/>
      <c r="L164" s="81"/>
      <c r="M164" s="81"/>
      <c r="N164" s="81"/>
      <c r="O164" s="81"/>
      <c r="P164" s="81"/>
      <c r="Q164" s="81"/>
    </row>
    <row r="165" spans="2:17" x14ac:dyDescent="0.2">
      <c r="B165" s="81"/>
      <c r="C165" s="81"/>
      <c r="D165" s="81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  <c r="Q165" s="81"/>
    </row>
    <row r="166" spans="2:17" x14ac:dyDescent="0.2">
      <c r="B166" s="81"/>
      <c r="C166" s="81"/>
      <c r="D166" s="81"/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81"/>
      <c r="Q166" s="81"/>
    </row>
    <row r="167" spans="2:17" x14ac:dyDescent="0.2">
      <c r="B167" s="81"/>
      <c r="C167" s="81"/>
      <c r="D167" s="81"/>
      <c r="E167" s="81"/>
      <c r="F167" s="81"/>
      <c r="G167" s="81"/>
      <c r="H167" s="81"/>
      <c r="I167" s="81"/>
      <c r="J167" s="81"/>
      <c r="K167" s="81"/>
      <c r="L167" s="81"/>
      <c r="M167" s="81"/>
      <c r="N167" s="81"/>
      <c r="O167" s="81"/>
      <c r="P167" s="81"/>
      <c r="Q167" s="81"/>
    </row>
    <row r="168" spans="2:17" x14ac:dyDescent="0.2">
      <c r="B168" s="81"/>
      <c r="C168" s="81"/>
      <c r="D168" s="81"/>
      <c r="E168" s="81"/>
      <c r="F168" s="81"/>
      <c r="G168" s="81"/>
      <c r="H168" s="81"/>
      <c r="I168" s="81"/>
      <c r="J168" s="81"/>
      <c r="K168" s="81"/>
      <c r="L168" s="81"/>
      <c r="M168" s="81"/>
      <c r="N168" s="81"/>
      <c r="O168" s="81"/>
      <c r="P168" s="81"/>
      <c r="Q168" s="81"/>
    </row>
    <row r="169" spans="2:17" x14ac:dyDescent="0.2">
      <c r="B169" s="81"/>
      <c r="C169" s="81"/>
      <c r="D169" s="81"/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81"/>
      <c r="Q169" s="81"/>
    </row>
    <row r="170" spans="2:17" x14ac:dyDescent="0.2">
      <c r="B170" s="81"/>
      <c r="C170" s="81"/>
      <c r="D170" s="81"/>
      <c r="E170" s="81"/>
      <c r="F170" s="81"/>
      <c r="G170" s="81"/>
      <c r="H170" s="81"/>
      <c r="I170" s="81"/>
      <c r="J170" s="81"/>
      <c r="K170" s="81"/>
      <c r="L170" s="81"/>
      <c r="M170" s="81"/>
      <c r="N170" s="81"/>
      <c r="O170" s="81"/>
      <c r="P170" s="81"/>
      <c r="Q170" s="81"/>
    </row>
    <row r="171" spans="2:17" x14ac:dyDescent="0.2">
      <c r="B171" s="81"/>
      <c r="C171" s="81"/>
      <c r="D171" s="81"/>
      <c r="E171" s="81"/>
      <c r="F171" s="81"/>
      <c r="G171" s="81"/>
      <c r="H171" s="81"/>
      <c r="I171" s="81"/>
      <c r="J171" s="81"/>
      <c r="K171" s="81"/>
      <c r="L171" s="81"/>
      <c r="M171" s="81"/>
      <c r="N171" s="81"/>
      <c r="O171" s="81"/>
      <c r="P171" s="81"/>
      <c r="Q171" s="81"/>
    </row>
    <row r="172" spans="2:17" x14ac:dyDescent="0.2">
      <c r="B172" s="81"/>
      <c r="C172" s="81"/>
      <c r="D172" s="81"/>
      <c r="E172" s="81"/>
      <c r="F172" s="81"/>
      <c r="G172" s="81"/>
      <c r="H172" s="81"/>
      <c r="I172" s="81"/>
      <c r="J172" s="81"/>
      <c r="K172" s="81"/>
      <c r="L172" s="81"/>
      <c r="M172" s="81"/>
      <c r="N172" s="81"/>
      <c r="O172" s="81"/>
      <c r="P172" s="81"/>
      <c r="Q172" s="81"/>
    </row>
    <row r="173" spans="2:17" x14ac:dyDescent="0.2">
      <c r="B173" s="81"/>
      <c r="C173" s="81"/>
      <c r="D173" s="81"/>
      <c r="E173" s="81"/>
      <c r="F173" s="81"/>
      <c r="G173" s="81"/>
      <c r="H173" s="81"/>
      <c r="I173" s="81"/>
      <c r="J173" s="81"/>
      <c r="K173" s="81"/>
      <c r="L173" s="81"/>
      <c r="M173" s="81"/>
      <c r="N173" s="81"/>
      <c r="O173" s="81"/>
      <c r="P173" s="81"/>
      <c r="Q173" s="81"/>
    </row>
    <row r="174" spans="2:17" x14ac:dyDescent="0.2">
      <c r="B174" s="81"/>
      <c r="C174" s="81"/>
      <c r="D174" s="81"/>
      <c r="E174" s="81"/>
      <c r="F174" s="81"/>
      <c r="G174" s="81"/>
      <c r="H174" s="81"/>
      <c r="I174" s="81"/>
      <c r="J174" s="81"/>
      <c r="K174" s="81"/>
      <c r="L174" s="81"/>
      <c r="M174" s="81"/>
      <c r="N174" s="81"/>
      <c r="O174" s="81"/>
      <c r="P174" s="81"/>
      <c r="Q174" s="81"/>
    </row>
    <row r="175" spans="2:17" x14ac:dyDescent="0.2">
      <c r="B175" s="81"/>
      <c r="C175" s="81"/>
      <c r="D175" s="81"/>
      <c r="E175" s="81"/>
      <c r="F175" s="81"/>
      <c r="G175" s="81"/>
      <c r="H175" s="81"/>
      <c r="I175" s="81"/>
      <c r="J175" s="81"/>
      <c r="K175" s="81"/>
      <c r="L175" s="81"/>
      <c r="M175" s="81"/>
      <c r="N175" s="81"/>
      <c r="O175" s="81"/>
      <c r="P175" s="81"/>
      <c r="Q175" s="81"/>
    </row>
    <row r="176" spans="2:17" x14ac:dyDescent="0.2">
      <c r="B176" s="81"/>
      <c r="C176" s="81"/>
      <c r="D176" s="81"/>
      <c r="E176" s="81"/>
      <c r="F176" s="81"/>
      <c r="G176" s="81"/>
      <c r="H176" s="81"/>
      <c r="I176" s="81"/>
      <c r="J176" s="81"/>
      <c r="K176" s="81"/>
      <c r="L176" s="81"/>
      <c r="M176" s="81"/>
      <c r="N176" s="81"/>
      <c r="O176" s="81"/>
      <c r="P176" s="81"/>
      <c r="Q176" s="81"/>
    </row>
    <row r="177" spans="2:17" x14ac:dyDescent="0.2">
      <c r="B177" s="81"/>
      <c r="C177" s="81"/>
      <c r="D177" s="81"/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81"/>
      <c r="Q177" s="81"/>
    </row>
    <row r="178" spans="2:17" x14ac:dyDescent="0.2">
      <c r="B178" s="81"/>
      <c r="C178" s="81"/>
      <c r="D178" s="81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81"/>
      <c r="Q178" s="81"/>
    </row>
    <row r="179" spans="2:17" x14ac:dyDescent="0.2">
      <c r="B179" s="81"/>
      <c r="C179" s="81"/>
      <c r="D179" s="81"/>
      <c r="E179" s="81"/>
      <c r="F179" s="81"/>
      <c r="G179" s="81"/>
      <c r="H179" s="81"/>
      <c r="I179" s="81"/>
      <c r="J179" s="81"/>
      <c r="K179" s="81"/>
      <c r="L179" s="81"/>
      <c r="M179" s="81"/>
      <c r="N179" s="81"/>
      <c r="O179" s="81"/>
      <c r="P179" s="81"/>
      <c r="Q179" s="81"/>
    </row>
    <row r="180" spans="2:17" x14ac:dyDescent="0.2">
      <c r="B180" s="81"/>
      <c r="C180" s="81"/>
      <c r="D180" s="81"/>
      <c r="E180" s="81"/>
      <c r="F180" s="81"/>
      <c r="G180" s="81"/>
      <c r="H180" s="81"/>
      <c r="I180" s="81"/>
      <c r="J180" s="81"/>
      <c r="K180" s="81"/>
      <c r="L180" s="81"/>
      <c r="M180" s="81"/>
      <c r="N180" s="81"/>
      <c r="O180" s="81"/>
      <c r="P180" s="81"/>
      <c r="Q180" s="81"/>
    </row>
    <row r="181" spans="2:17" x14ac:dyDescent="0.2">
      <c r="B181" s="81"/>
      <c r="C181" s="81"/>
      <c r="D181" s="81"/>
      <c r="E181" s="81"/>
      <c r="F181" s="81"/>
      <c r="G181" s="81"/>
      <c r="H181" s="81"/>
      <c r="I181" s="81"/>
      <c r="J181" s="81"/>
      <c r="K181" s="81"/>
      <c r="L181" s="81"/>
      <c r="M181" s="81"/>
      <c r="N181" s="81"/>
      <c r="O181" s="81"/>
      <c r="P181" s="81"/>
      <c r="Q181" s="81"/>
    </row>
    <row r="182" spans="2:17" x14ac:dyDescent="0.2">
      <c r="B182" s="81"/>
      <c r="C182" s="81"/>
      <c r="D182" s="81"/>
      <c r="E182" s="81"/>
      <c r="F182" s="81"/>
      <c r="G182" s="81"/>
      <c r="H182" s="81"/>
      <c r="I182" s="81"/>
      <c r="J182" s="81"/>
      <c r="K182" s="81"/>
      <c r="L182" s="81"/>
      <c r="M182" s="81"/>
      <c r="N182" s="81"/>
      <c r="O182" s="81"/>
      <c r="P182" s="81"/>
      <c r="Q182" s="81"/>
    </row>
    <row r="183" spans="2:17" x14ac:dyDescent="0.2">
      <c r="B183" s="81"/>
      <c r="C183" s="81"/>
      <c r="D183" s="81"/>
      <c r="E183" s="81"/>
      <c r="F183" s="81"/>
      <c r="G183" s="81"/>
      <c r="H183" s="81"/>
      <c r="I183" s="81"/>
      <c r="J183" s="81"/>
      <c r="K183" s="81"/>
      <c r="L183" s="81"/>
      <c r="M183" s="81"/>
      <c r="N183" s="81"/>
      <c r="O183" s="81"/>
      <c r="P183" s="81"/>
      <c r="Q183" s="81"/>
    </row>
    <row r="184" spans="2:17" x14ac:dyDescent="0.2">
      <c r="B184" s="81"/>
      <c r="C184" s="81"/>
      <c r="D184" s="81"/>
      <c r="E184" s="81"/>
      <c r="F184" s="81"/>
      <c r="G184" s="81"/>
      <c r="H184" s="81"/>
      <c r="I184" s="81"/>
      <c r="J184" s="81"/>
      <c r="K184" s="81"/>
      <c r="L184" s="81"/>
      <c r="M184" s="81"/>
      <c r="N184" s="81"/>
      <c r="O184" s="81"/>
      <c r="P184" s="81"/>
      <c r="Q184" s="81"/>
    </row>
    <row r="185" spans="2:17" x14ac:dyDescent="0.2">
      <c r="B185" s="81"/>
      <c r="C185" s="81"/>
      <c r="D185" s="81"/>
      <c r="E185" s="81"/>
      <c r="F185" s="81"/>
      <c r="G185" s="81"/>
      <c r="H185" s="81"/>
      <c r="I185" s="81"/>
      <c r="J185" s="81"/>
      <c r="K185" s="81"/>
      <c r="L185" s="81"/>
      <c r="M185" s="81"/>
      <c r="N185" s="81"/>
      <c r="O185" s="81"/>
      <c r="P185" s="81"/>
      <c r="Q185" s="81"/>
    </row>
    <row r="186" spans="2:17" x14ac:dyDescent="0.2">
      <c r="B186" s="81"/>
      <c r="C186" s="81"/>
      <c r="D186" s="81"/>
      <c r="E186" s="81"/>
      <c r="F186" s="81"/>
      <c r="G186" s="81"/>
      <c r="H186" s="81"/>
      <c r="I186" s="81"/>
      <c r="J186" s="81"/>
      <c r="K186" s="81"/>
      <c r="L186" s="81"/>
      <c r="M186" s="81"/>
      <c r="N186" s="81"/>
      <c r="O186" s="81"/>
      <c r="P186" s="81"/>
      <c r="Q186" s="81"/>
    </row>
    <row r="187" spans="2:17" x14ac:dyDescent="0.2">
      <c r="B187" s="81"/>
      <c r="C187" s="81"/>
      <c r="D187" s="81"/>
      <c r="E187" s="81"/>
      <c r="F187" s="81"/>
      <c r="G187" s="81"/>
      <c r="H187" s="81"/>
      <c r="I187" s="81"/>
      <c r="J187" s="81"/>
      <c r="K187" s="81"/>
      <c r="L187" s="81"/>
      <c r="M187" s="81"/>
      <c r="N187" s="81"/>
      <c r="O187" s="81"/>
      <c r="P187" s="81"/>
      <c r="Q187" s="81"/>
    </row>
    <row r="188" spans="2:17" x14ac:dyDescent="0.2">
      <c r="B188" s="81"/>
      <c r="C188" s="81"/>
      <c r="D188" s="81"/>
      <c r="E188" s="81"/>
      <c r="F188" s="81"/>
      <c r="G188" s="81"/>
      <c r="H188" s="81"/>
      <c r="I188" s="81"/>
      <c r="J188" s="81"/>
      <c r="K188" s="81"/>
      <c r="L188" s="81"/>
      <c r="M188" s="81"/>
      <c r="N188" s="81"/>
      <c r="O188" s="81"/>
      <c r="P188" s="81"/>
      <c r="Q188" s="81"/>
    </row>
    <row r="189" spans="2:17" x14ac:dyDescent="0.2">
      <c r="B189" s="81"/>
      <c r="C189" s="81"/>
      <c r="D189" s="81"/>
      <c r="E189" s="81"/>
      <c r="F189" s="81"/>
      <c r="G189" s="81"/>
      <c r="H189" s="81"/>
      <c r="I189" s="81"/>
      <c r="J189" s="81"/>
      <c r="K189" s="81"/>
      <c r="L189" s="81"/>
      <c r="M189" s="81"/>
      <c r="N189" s="81"/>
      <c r="O189" s="81"/>
      <c r="P189" s="81"/>
      <c r="Q189" s="81"/>
    </row>
    <row r="190" spans="2:17" x14ac:dyDescent="0.2">
      <c r="B190" s="81"/>
      <c r="C190" s="81"/>
      <c r="D190" s="81"/>
      <c r="E190" s="81"/>
      <c r="F190" s="81"/>
      <c r="G190" s="81"/>
      <c r="H190" s="81"/>
      <c r="I190" s="81"/>
      <c r="J190" s="81"/>
      <c r="K190" s="81"/>
      <c r="L190" s="81"/>
      <c r="M190" s="81"/>
      <c r="N190" s="81"/>
      <c r="O190" s="81"/>
      <c r="P190" s="81"/>
      <c r="Q190" s="81"/>
    </row>
    <row r="191" spans="2:17" x14ac:dyDescent="0.2">
      <c r="B191" s="81"/>
      <c r="C191" s="81"/>
      <c r="D191" s="81"/>
      <c r="E191" s="81"/>
      <c r="F191" s="81"/>
      <c r="G191" s="81"/>
      <c r="H191" s="81"/>
      <c r="I191" s="81"/>
      <c r="J191" s="81"/>
      <c r="K191" s="81"/>
      <c r="L191" s="81"/>
      <c r="M191" s="81"/>
      <c r="N191" s="81"/>
      <c r="O191" s="81"/>
      <c r="P191" s="81"/>
      <c r="Q191" s="81"/>
    </row>
    <row r="192" spans="2:17" x14ac:dyDescent="0.2">
      <c r="B192" s="81"/>
      <c r="C192" s="81"/>
      <c r="D192" s="81"/>
      <c r="E192" s="81"/>
      <c r="F192" s="81"/>
      <c r="G192" s="81"/>
      <c r="H192" s="81"/>
      <c r="I192" s="81"/>
      <c r="J192" s="81"/>
      <c r="K192" s="81"/>
      <c r="L192" s="81"/>
      <c r="M192" s="81"/>
      <c r="N192" s="81"/>
      <c r="O192" s="81"/>
      <c r="P192" s="81"/>
      <c r="Q192" s="81"/>
    </row>
    <row r="193" spans="2:17" x14ac:dyDescent="0.2">
      <c r="B193" s="81"/>
      <c r="C193" s="81"/>
      <c r="D193" s="81"/>
      <c r="E193" s="81"/>
      <c r="F193" s="81"/>
      <c r="G193" s="81"/>
      <c r="H193" s="81"/>
      <c r="I193" s="81"/>
      <c r="J193" s="81"/>
      <c r="K193" s="81"/>
      <c r="L193" s="81"/>
      <c r="M193" s="81"/>
      <c r="N193" s="81"/>
      <c r="O193" s="81"/>
      <c r="P193" s="81"/>
      <c r="Q193" s="81"/>
    </row>
    <row r="194" spans="2:17" x14ac:dyDescent="0.2">
      <c r="B194" s="81"/>
      <c r="C194" s="81"/>
      <c r="D194" s="81"/>
      <c r="E194" s="81"/>
      <c r="F194" s="81"/>
      <c r="G194" s="81"/>
      <c r="H194" s="81"/>
      <c r="I194" s="81"/>
      <c r="J194" s="81"/>
      <c r="K194" s="81"/>
      <c r="L194" s="81"/>
      <c r="M194" s="81"/>
      <c r="N194" s="81"/>
      <c r="O194" s="81"/>
      <c r="P194" s="81"/>
      <c r="Q194" s="81"/>
    </row>
    <row r="195" spans="2:17" x14ac:dyDescent="0.2">
      <c r="B195" s="81"/>
      <c r="C195" s="81"/>
      <c r="D195" s="81"/>
      <c r="E195" s="81"/>
      <c r="F195" s="81"/>
      <c r="G195" s="81"/>
      <c r="H195" s="81"/>
      <c r="I195" s="81"/>
      <c r="J195" s="81"/>
      <c r="K195" s="81"/>
      <c r="L195" s="81"/>
      <c r="M195" s="81"/>
      <c r="N195" s="81"/>
      <c r="O195" s="81"/>
      <c r="P195" s="81"/>
      <c r="Q195" s="81"/>
    </row>
    <row r="196" spans="2:17" x14ac:dyDescent="0.2">
      <c r="B196" s="81"/>
      <c r="C196" s="81"/>
      <c r="D196" s="81"/>
      <c r="E196" s="81"/>
      <c r="F196" s="81"/>
      <c r="G196" s="81"/>
      <c r="H196" s="81"/>
      <c r="I196" s="81"/>
      <c r="J196" s="81"/>
      <c r="K196" s="81"/>
      <c r="L196" s="81"/>
      <c r="M196" s="81"/>
      <c r="N196" s="81"/>
      <c r="O196" s="81"/>
      <c r="P196" s="81"/>
      <c r="Q196" s="81"/>
    </row>
    <row r="197" spans="2:17" x14ac:dyDescent="0.2">
      <c r="B197" s="81"/>
      <c r="C197" s="81"/>
      <c r="D197" s="81"/>
      <c r="E197" s="81"/>
      <c r="F197" s="81"/>
      <c r="G197" s="81"/>
      <c r="H197" s="81"/>
      <c r="I197" s="81"/>
      <c r="J197" s="81"/>
      <c r="K197" s="81"/>
      <c r="L197" s="81"/>
      <c r="M197" s="81"/>
      <c r="N197" s="81"/>
      <c r="O197" s="81"/>
      <c r="P197" s="81"/>
      <c r="Q197" s="81"/>
    </row>
    <row r="198" spans="2:17" x14ac:dyDescent="0.2">
      <c r="B198" s="81"/>
      <c r="C198" s="81"/>
      <c r="D198" s="81"/>
      <c r="E198" s="81"/>
      <c r="F198" s="81"/>
      <c r="G198" s="81"/>
      <c r="H198" s="81"/>
      <c r="I198" s="81"/>
      <c r="J198" s="81"/>
      <c r="K198" s="81"/>
      <c r="L198" s="81"/>
      <c r="M198" s="81"/>
      <c r="N198" s="81"/>
      <c r="O198" s="81"/>
      <c r="P198" s="81"/>
      <c r="Q198" s="81"/>
    </row>
    <row r="199" spans="2:17" x14ac:dyDescent="0.2">
      <c r="B199" s="81"/>
      <c r="C199" s="81"/>
      <c r="D199" s="81"/>
      <c r="E199" s="81"/>
      <c r="F199" s="81"/>
      <c r="G199" s="81"/>
      <c r="H199" s="81"/>
      <c r="I199" s="81"/>
      <c r="J199" s="81"/>
      <c r="K199" s="81"/>
      <c r="L199" s="81"/>
      <c r="M199" s="81"/>
      <c r="N199" s="81"/>
      <c r="O199" s="81"/>
      <c r="P199" s="81"/>
      <c r="Q199" s="81"/>
    </row>
    <row r="200" spans="2:17" x14ac:dyDescent="0.2">
      <c r="B200" s="81"/>
      <c r="C200" s="81"/>
      <c r="D200" s="81"/>
      <c r="E200" s="81"/>
      <c r="F200" s="81"/>
      <c r="G200" s="81"/>
      <c r="H200" s="81"/>
      <c r="I200" s="81"/>
      <c r="J200" s="81"/>
      <c r="K200" s="81"/>
      <c r="L200" s="81"/>
      <c r="M200" s="81"/>
      <c r="N200" s="81"/>
      <c r="O200" s="81"/>
      <c r="P200" s="81"/>
      <c r="Q200" s="81"/>
    </row>
    <row r="201" spans="2:17" x14ac:dyDescent="0.2">
      <c r="B201" s="81"/>
      <c r="C201" s="81"/>
      <c r="D201" s="81"/>
      <c r="E201" s="81"/>
      <c r="F201" s="81"/>
      <c r="G201" s="81"/>
      <c r="H201" s="81"/>
      <c r="I201" s="81"/>
      <c r="J201" s="81"/>
      <c r="K201" s="81"/>
      <c r="L201" s="81"/>
      <c r="M201" s="81"/>
      <c r="N201" s="81"/>
      <c r="O201" s="81"/>
      <c r="P201" s="81"/>
      <c r="Q201" s="81"/>
    </row>
    <row r="202" spans="2:17" x14ac:dyDescent="0.2">
      <c r="B202" s="81"/>
      <c r="C202" s="81"/>
      <c r="D202" s="81"/>
      <c r="E202" s="81"/>
      <c r="F202" s="81"/>
      <c r="G202" s="81"/>
      <c r="H202" s="81"/>
      <c r="I202" s="81"/>
      <c r="J202" s="81"/>
      <c r="K202" s="81"/>
      <c r="L202" s="81"/>
      <c r="M202" s="81"/>
      <c r="N202" s="81"/>
      <c r="O202" s="81"/>
      <c r="P202" s="81"/>
      <c r="Q202" s="81"/>
    </row>
    <row r="203" spans="2:17" x14ac:dyDescent="0.2">
      <c r="B203" s="81"/>
      <c r="C203" s="81"/>
      <c r="D203" s="81"/>
      <c r="E203" s="81"/>
      <c r="F203" s="81"/>
      <c r="G203" s="81"/>
      <c r="H203" s="81"/>
      <c r="I203" s="81"/>
      <c r="J203" s="81"/>
      <c r="K203" s="81"/>
      <c r="L203" s="81"/>
      <c r="M203" s="81"/>
      <c r="N203" s="81"/>
      <c r="O203" s="81"/>
      <c r="P203" s="81"/>
      <c r="Q203" s="81"/>
    </row>
    <row r="204" spans="2:17" x14ac:dyDescent="0.2">
      <c r="B204" s="81"/>
      <c r="C204" s="81"/>
      <c r="D204" s="81"/>
      <c r="E204" s="81"/>
      <c r="F204" s="81"/>
      <c r="G204" s="81"/>
      <c r="H204" s="81"/>
      <c r="I204" s="81"/>
      <c r="J204" s="81"/>
      <c r="K204" s="81"/>
      <c r="L204" s="81"/>
      <c r="M204" s="81"/>
      <c r="N204" s="81"/>
      <c r="O204" s="81"/>
      <c r="P204" s="81"/>
      <c r="Q204" s="81"/>
    </row>
    <row r="205" spans="2:17" x14ac:dyDescent="0.2">
      <c r="B205" s="81"/>
      <c r="C205" s="81"/>
      <c r="D205" s="81"/>
      <c r="E205" s="81"/>
      <c r="F205" s="81"/>
      <c r="G205" s="81"/>
      <c r="H205" s="81"/>
      <c r="I205" s="81"/>
      <c r="J205" s="81"/>
      <c r="K205" s="81"/>
      <c r="L205" s="81"/>
      <c r="M205" s="81"/>
      <c r="N205" s="81"/>
      <c r="O205" s="81"/>
      <c r="P205" s="81"/>
      <c r="Q205" s="81"/>
    </row>
    <row r="206" spans="2:17" x14ac:dyDescent="0.2">
      <c r="B206" s="81"/>
      <c r="C206" s="81"/>
      <c r="D206" s="81"/>
      <c r="E206" s="81"/>
      <c r="F206" s="81"/>
      <c r="G206" s="81"/>
      <c r="H206" s="81"/>
      <c r="I206" s="81"/>
      <c r="J206" s="81"/>
      <c r="K206" s="81"/>
      <c r="L206" s="81"/>
      <c r="M206" s="81"/>
      <c r="N206" s="81"/>
      <c r="O206" s="81"/>
      <c r="P206" s="81"/>
      <c r="Q206" s="81"/>
    </row>
    <row r="207" spans="2:17" x14ac:dyDescent="0.2">
      <c r="B207" s="81"/>
      <c r="C207" s="81"/>
      <c r="D207" s="81"/>
      <c r="E207" s="81"/>
      <c r="F207" s="81"/>
      <c r="G207" s="81"/>
      <c r="H207" s="81"/>
      <c r="I207" s="81"/>
      <c r="J207" s="81"/>
      <c r="K207" s="81"/>
      <c r="L207" s="81"/>
      <c r="M207" s="81"/>
      <c r="N207" s="81"/>
      <c r="O207" s="81"/>
      <c r="P207" s="81"/>
      <c r="Q207" s="81"/>
    </row>
    <row r="208" spans="2:17" x14ac:dyDescent="0.2">
      <c r="B208" s="81"/>
      <c r="C208" s="81"/>
      <c r="D208" s="81"/>
      <c r="E208" s="81"/>
      <c r="F208" s="81"/>
      <c r="G208" s="81"/>
      <c r="H208" s="81"/>
      <c r="I208" s="81"/>
      <c r="J208" s="81"/>
      <c r="K208" s="81"/>
      <c r="L208" s="81"/>
      <c r="M208" s="81"/>
      <c r="N208" s="81"/>
      <c r="O208" s="81"/>
      <c r="P208" s="81"/>
      <c r="Q208" s="81"/>
    </row>
    <row r="209" spans="2:17" x14ac:dyDescent="0.2">
      <c r="B209" s="81"/>
      <c r="C209" s="81"/>
      <c r="D209" s="81"/>
      <c r="E209" s="81"/>
      <c r="F209" s="81"/>
      <c r="G209" s="81"/>
      <c r="H209" s="81"/>
      <c r="I209" s="81"/>
      <c r="J209" s="81"/>
      <c r="K209" s="81"/>
      <c r="L209" s="81"/>
      <c r="M209" s="81"/>
      <c r="N209" s="81"/>
      <c r="O209" s="81"/>
      <c r="P209" s="81"/>
      <c r="Q209" s="81"/>
    </row>
    <row r="210" spans="2:17" x14ac:dyDescent="0.2">
      <c r="B210" s="81"/>
      <c r="C210" s="81"/>
      <c r="D210" s="81"/>
      <c r="E210" s="81"/>
      <c r="F210" s="81"/>
      <c r="G210" s="81"/>
      <c r="H210" s="81"/>
      <c r="I210" s="81"/>
      <c r="J210" s="81"/>
      <c r="K210" s="81"/>
      <c r="L210" s="81"/>
      <c r="M210" s="81"/>
      <c r="N210" s="81"/>
      <c r="O210" s="81"/>
      <c r="P210" s="81"/>
      <c r="Q210" s="81"/>
    </row>
    <row r="211" spans="2:17" x14ac:dyDescent="0.2">
      <c r="B211" s="81"/>
      <c r="C211" s="81"/>
      <c r="D211" s="81"/>
      <c r="E211" s="81"/>
      <c r="F211" s="81"/>
      <c r="G211" s="81"/>
      <c r="H211" s="81"/>
      <c r="I211" s="81"/>
      <c r="J211" s="81"/>
      <c r="K211" s="81"/>
      <c r="L211" s="81"/>
      <c r="M211" s="81"/>
      <c r="N211" s="81"/>
      <c r="O211" s="81"/>
      <c r="P211" s="81"/>
      <c r="Q211" s="81"/>
    </row>
    <row r="212" spans="2:17" x14ac:dyDescent="0.2">
      <c r="B212" s="81"/>
      <c r="C212" s="81"/>
      <c r="D212" s="81"/>
      <c r="E212" s="81"/>
      <c r="F212" s="81"/>
      <c r="G212" s="81"/>
      <c r="H212" s="81"/>
      <c r="I212" s="81"/>
      <c r="J212" s="81"/>
      <c r="K212" s="81"/>
      <c r="L212" s="81"/>
      <c r="M212" s="81"/>
      <c r="N212" s="81"/>
      <c r="O212" s="81"/>
      <c r="P212" s="81"/>
      <c r="Q212" s="81"/>
    </row>
    <row r="213" spans="2:17" x14ac:dyDescent="0.2">
      <c r="B213" s="81"/>
      <c r="C213" s="81"/>
      <c r="D213" s="81"/>
      <c r="E213" s="81"/>
      <c r="F213" s="81"/>
      <c r="G213" s="81"/>
      <c r="H213" s="81"/>
      <c r="I213" s="81"/>
      <c r="J213" s="81"/>
      <c r="K213" s="81"/>
      <c r="L213" s="81"/>
      <c r="M213" s="81"/>
      <c r="N213" s="81"/>
      <c r="O213" s="81"/>
      <c r="P213" s="81"/>
      <c r="Q213" s="81"/>
    </row>
    <row r="214" spans="2:17" x14ac:dyDescent="0.2">
      <c r="B214" s="81"/>
      <c r="C214" s="81"/>
      <c r="D214" s="81"/>
      <c r="E214" s="81"/>
      <c r="F214" s="81"/>
      <c r="G214" s="81"/>
      <c r="H214" s="81"/>
      <c r="I214" s="81"/>
      <c r="J214" s="81"/>
      <c r="K214" s="81"/>
      <c r="L214" s="81"/>
      <c r="M214" s="81"/>
      <c r="N214" s="81"/>
      <c r="O214" s="81"/>
      <c r="P214" s="81"/>
      <c r="Q214" s="81"/>
    </row>
    <row r="215" spans="2:17" x14ac:dyDescent="0.2">
      <c r="B215" s="81"/>
      <c r="C215" s="81"/>
      <c r="D215" s="81"/>
      <c r="E215" s="81"/>
      <c r="F215" s="81"/>
      <c r="G215" s="81"/>
      <c r="H215" s="81"/>
      <c r="I215" s="81"/>
      <c r="J215" s="81"/>
      <c r="K215" s="81"/>
      <c r="L215" s="81"/>
      <c r="M215" s="81"/>
      <c r="N215" s="81"/>
      <c r="O215" s="81"/>
      <c r="P215" s="81"/>
      <c r="Q215" s="81"/>
    </row>
    <row r="216" spans="2:17" x14ac:dyDescent="0.2">
      <c r="B216" s="81"/>
      <c r="C216" s="81"/>
      <c r="D216" s="81"/>
      <c r="E216" s="81"/>
      <c r="F216" s="81"/>
      <c r="G216" s="81"/>
      <c r="H216" s="81"/>
      <c r="I216" s="81"/>
      <c r="J216" s="81"/>
      <c r="K216" s="81"/>
      <c r="L216" s="81"/>
      <c r="M216" s="81"/>
      <c r="N216" s="81"/>
      <c r="O216" s="81"/>
      <c r="P216" s="81"/>
      <c r="Q216" s="81"/>
    </row>
    <row r="217" spans="2:17" x14ac:dyDescent="0.2">
      <c r="B217" s="81"/>
      <c r="C217" s="81"/>
      <c r="D217" s="81"/>
      <c r="E217" s="81"/>
      <c r="F217" s="81"/>
      <c r="G217" s="81"/>
      <c r="H217" s="81"/>
      <c r="I217" s="81"/>
      <c r="J217" s="81"/>
      <c r="K217" s="81"/>
      <c r="L217" s="81"/>
      <c r="M217" s="81"/>
      <c r="N217" s="81"/>
      <c r="O217" s="81"/>
      <c r="P217" s="81"/>
      <c r="Q217" s="81"/>
    </row>
    <row r="218" spans="2:17" x14ac:dyDescent="0.2">
      <c r="B218" s="81"/>
      <c r="C218" s="81"/>
      <c r="D218" s="81"/>
      <c r="E218" s="81"/>
      <c r="F218" s="81"/>
      <c r="G218" s="81"/>
      <c r="H218" s="81"/>
      <c r="I218" s="81"/>
      <c r="J218" s="81"/>
      <c r="K218" s="81"/>
      <c r="L218" s="81"/>
      <c r="M218" s="81"/>
      <c r="N218" s="81"/>
      <c r="O218" s="81"/>
      <c r="P218" s="81"/>
      <c r="Q218" s="81"/>
    </row>
    <row r="219" spans="2:17" x14ac:dyDescent="0.2">
      <c r="B219" s="81"/>
      <c r="C219" s="81"/>
      <c r="D219" s="81"/>
      <c r="E219" s="81"/>
      <c r="F219" s="81"/>
      <c r="G219" s="81"/>
      <c r="H219" s="81"/>
      <c r="I219" s="81"/>
      <c r="J219" s="81"/>
      <c r="K219" s="81"/>
      <c r="L219" s="81"/>
      <c r="M219" s="81"/>
      <c r="N219" s="81"/>
      <c r="O219" s="81"/>
      <c r="P219" s="81"/>
      <c r="Q219" s="81"/>
    </row>
    <row r="220" spans="2:17" x14ac:dyDescent="0.2">
      <c r="B220" s="81"/>
      <c r="C220" s="81"/>
      <c r="D220" s="81"/>
      <c r="E220" s="81"/>
      <c r="F220" s="81"/>
      <c r="G220" s="81"/>
      <c r="H220" s="81"/>
      <c r="I220" s="81"/>
      <c r="J220" s="81"/>
      <c r="K220" s="81"/>
      <c r="L220" s="81"/>
      <c r="M220" s="81"/>
      <c r="N220" s="81"/>
      <c r="O220" s="81"/>
      <c r="P220" s="81"/>
      <c r="Q220" s="81"/>
    </row>
    <row r="221" spans="2:17" x14ac:dyDescent="0.2">
      <c r="B221" s="81"/>
      <c r="C221" s="81"/>
      <c r="D221" s="81"/>
      <c r="E221" s="81"/>
      <c r="F221" s="81"/>
      <c r="G221" s="81"/>
      <c r="H221" s="81"/>
      <c r="I221" s="81"/>
      <c r="J221" s="81"/>
      <c r="K221" s="81"/>
      <c r="L221" s="81"/>
      <c r="M221" s="81"/>
      <c r="N221" s="81"/>
      <c r="O221" s="81"/>
      <c r="P221" s="81"/>
      <c r="Q221" s="81"/>
    </row>
    <row r="222" spans="2:17" x14ac:dyDescent="0.2">
      <c r="B222" s="81"/>
      <c r="C222" s="81"/>
      <c r="D222" s="81"/>
      <c r="E222" s="81"/>
      <c r="F222" s="81"/>
      <c r="G222" s="81"/>
      <c r="H222" s="81"/>
      <c r="I222" s="81"/>
      <c r="J222" s="81"/>
      <c r="K222" s="81"/>
      <c r="L222" s="81"/>
      <c r="M222" s="81"/>
      <c r="N222" s="81"/>
      <c r="O222" s="81"/>
      <c r="P222" s="81"/>
      <c r="Q222" s="81"/>
    </row>
    <row r="223" spans="2:17" x14ac:dyDescent="0.2">
      <c r="B223" s="81"/>
      <c r="C223" s="81"/>
      <c r="D223" s="81"/>
      <c r="E223" s="81"/>
      <c r="F223" s="81"/>
      <c r="G223" s="81"/>
      <c r="H223" s="81"/>
      <c r="I223" s="81"/>
      <c r="J223" s="81"/>
      <c r="K223" s="81"/>
      <c r="L223" s="81"/>
      <c r="M223" s="81"/>
      <c r="N223" s="81"/>
      <c r="O223" s="81"/>
      <c r="P223" s="81"/>
      <c r="Q223" s="81"/>
    </row>
    <row r="224" spans="2:17" x14ac:dyDescent="0.2">
      <c r="B224" s="81"/>
      <c r="C224" s="81"/>
      <c r="D224" s="81"/>
      <c r="E224" s="81"/>
      <c r="F224" s="81"/>
      <c r="G224" s="81"/>
      <c r="H224" s="81"/>
      <c r="I224" s="81"/>
      <c r="J224" s="81"/>
      <c r="K224" s="81"/>
      <c r="L224" s="81"/>
      <c r="M224" s="81"/>
      <c r="N224" s="81"/>
      <c r="O224" s="81"/>
      <c r="P224" s="81"/>
      <c r="Q224" s="81"/>
    </row>
    <row r="225" spans="2:17" x14ac:dyDescent="0.2">
      <c r="B225" s="81"/>
      <c r="C225" s="81"/>
      <c r="D225" s="81"/>
      <c r="E225" s="81"/>
      <c r="F225" s="81"/>
      <c r="G225" s="81"/>
      <c r="H225" s="81"/>
      <c r="I225" s="81"/>
      <c r="J225" s="81"/>
      <c r="K225" s="81"/>
      <c r="L225" s="81"/>
      <c r="M225" s="81"/>
      <c r="N225" s="81"/>
      <c r="O225" s="81"/>
      <c r="P225" s="81"/>
      <c r="Q225" s="81"/>
    </row>
    <row r="226" spans="2:17" x14ac:dyDescent="0.2">
      <c r="B226" s="81"/>
      <c r="C226" s="81"/>
      <c r="D226" s="81"/>
      <c r="E226" s="81"/>
      <c r="F226" s="81"/>
      <c r="G226" s="81"/>
      <c r="H226" s="81"/>
      <c r="I226" s="81"/>
      <c r="J226" s="81"/>
      <c r="K226" s="81"/>
      <c r="L226" s="81"/>
      <c r="M226" s="81"/>
      <c r="N226" s="81"/>
      <c r="O226" s="81"/>
      <c r="P226" s="81"/>
      <c r="Q226" s="81"/>
    </row>
    <row r="227" spans="2:17" x14ac:dyDescent="0.2">
      <c r="B227" s="81"/>
      <c r="C227" s="81"/>
      <c r="D227" s="81"/>
      <c r="E227" s="81"/>
      <c r="F227" s="81"/>
      <c r="G227" s="81"/>
      <c r="H227" s="81"/>
      <c r="I227" s="81"/>
      <c r="J227" s="81"/>
      <c r="K227" s="81"/>
      <c r="L227" s="81"/>
      <c r="M227" s="81"/>
      <c r="N227" s="81"/>
      <c r="O227" s="81"/>
      <c r="P227" s="81"/>
      <c r="Q227" s="81"/>
    </row>
    <row r="228" spans="2:17" x14ac:dyDescent="0.2">
      <c r="B228" s="81"/>
      <c r="C228" s="81"/>
      <c r="D228" s="81"/>
      <c r="E228" s="81"/>
      <c r="F228" s="81"/>
      <c r="G228" s="81"/>
      <c r="H228" s="81"/>
      <c r="I228" s="81"/>
      <c r="J228" s="81"/>
      <c r="K228" s="81"/>
      <c r="L228" s="81"/>
      <c r="M228" s="81"/>
      <c r="N228" s="81"/>
      <c r="O228" s="81"/>
      <c r="P228" s="81"/>
      <c r="Q228" s="81"/>
    </row>
    <row r="229" spans="2:17" x14ac:dyDescent="0.2">
      <c r="B229" s="81"/>
      <c r="C229" s="81"/>
      <c r="D229" s="81"/>
      <c r="E229" s="81"/>
      <c r="F229" s="81"/>
      <c r="G229" s="81"/>
      <c r="H229" s="81"/>
      <c r="I229" s="81"/>
      <c r="J229" s="81"/>
      <c r="K229" s="81"/>
      <c r="L229" s="81"/>
      <c r="M229" s="81"/>
      <c r="N229" s="81"/>
      <c r="O229" s="81"/>
      <c r="P229" s="81"/>
      <c r="Q229" s="81"/>
    </row>
    <row r="230" spans="2:17" x14ac:dyDescent="0.2">
      <c r="B230" s="81"/>
      <c r="C230" s="81"/>
      <c r="D230" s="81"/>
      <c r="E230" s="81"/>
      <c r="F230" s="81"/>
      <c r="G230" s="81"/>
      <c r="H230" s="81"/>
      <c r="I230" s="81"/>
      <c r="J230" s="81"/>
      <c r="K230" s="81"/>
      <c r="L230" s="81"/>
      <c r="M230" s="81"/>
      <c r="N230" s="81"/>
      <c r="O230" s="81"/>
      <c r="P230" s="81"/>
      <c r="Q230" s="81"/>
    </row>
    <row r="231" spans="2:17" x14ac:dyDescent="0.2">
      <c r="B231" s="81"/>
      <c r="C231" s="81"/>
      <c r="D231" s="81"/>
      <c r="E231" s="81"/>
      <c r="F231" s="81"/>
      <c r="G231" s="81"/>
      <c r="H231" s="81"/>
      <c r="I231" s="81"/>
      <c r="J231" s="81"/>
      <c r="K231" s="81"/>
      <c r="L231" s="81"/>
      <c r="M231" s="81"/>
      <c r="N231" s="81"/>
      <c r="O231" s="81"/>
      <c r="P231" s="81"/>
      <c r="Q231" s="81"/>
    </row>
    <row r="232" spans="2:17" x14ac:dyDescent="0.2">
      <c r="B232" s="81"/>
      <c r="C232" s="81"/>
      <c r="D232" s="81"/>
      <c r="E232" s="81"/>
      <c r="F232" s="81"/>
      <c r="G232" s="81"/>
      <c r="H232" s="81"/>
      <c r="I232" s="81"/>
      <c r="J232" s="81"/>
      <c r="K232" s="81"/>
      <c r="L232" s="81"/>
      <c r="M232" s="81"/>
      <c r="N232" s="81"/>
      <c r="O232" s="81"/>
      <c r="P232" s="81"/>
      <c r="Q232" s="81"/>
    </row>
    <row r="233" spans="2:17" x14ac:dyDescent="0.2">
      <c r="B233" s="81"/>
      <c r="C233" s="81"/>
      <c r="D233" s="81"/>
      <c r="E233" s="81"/>
      <c r="F233" s="81"/>
      <c r="G233" s="81"/>
      <c r="H233" s="81"/>
      <c r="I233" s="81"/>
      <c r="J233" s="81"/>
      <c r="K233" s="81"/>
      <c r="L233" s="81"/>
      <c r="M233" s="81"/>
      <c r="N233" s="81"/>
      <c r="O233" s="81"/>
      <c r="P233" s="81"/>
      <c r="Q233" s="81"/>
    </row>
    <row r="234" spans="2:17" x14ac:dyDescent="0.2">
      <c r="B234" s="81"/>
      <c r="C234" s="81"/>
      <c r="D234" s="81"/>
      <c r="E234" s="81"/>
      <c r="F234" s="81"/>
      <c r="G234" s="81"/>
      <c r="H234" s="81"/>
      <c r="I234" s="81"/>
      <c r="J234" s="81"/>
      <c r="K234" s="81"/>
      <c r="L234" s="81"/>
      <c r="M234" s="81"/>
      <c r="N234" s="81"/>
      <c r="O234" s="81"/>
      <c r="P234" s="81"/>
      <c r="Q234" s="81"/>
    </row>
    <row r="235" spans="2:17" x14ac:dyDescent="0.2">
      <c r="B235" s="81"/>
      <c r="C235" s="81"/>
      <c r="D235" s="81"/>
      <c r="E235" s="81"/>
      <c r="F235" s="81"/>
      <c r="G235" s="81"/>
      <c r="H235" s="81"/>
      <c r="I235" s="81"/>
      <c r="J235" s="81"/>
      <c r="K235" s="81"/>
      <c r="L235" s="81"/>
      <c r="M235" s="81"/>
      <c r="N235" s="81"/>
      <c r="O235" s="81"/>
      <c r="P235" s="81"/>
      <c r="Q235" s="81"/>
    </row>
    <row r="236" spans="2:17" x14ac:dyDescent="0.2">
      <c r="B236" s="81"/>
      <c r="C236" s="81"/>
      <c r="D236" s="81"/>
      <c r="E236" s="81"/>
      <c r="F236" s="81"/>
      <c r="G236" s="81"/>
      <c r="H236" s="81"/>
      <c r="I236" s="81"/>
      <c r="J236" s="81"/>
      <c r="K236" s="81"/>
      <c r="L236" s="81"/>
      <c r="M236" s="81"/>
      <c r="N236" s="81"/>
      <c r="O236" s="81"/>
      <c r="P236" s="81"/>
      <c r="Q236" s="81"/>
    </row>
    <row r="237" spans="2:17" x14ac:dyDescent="0.2">
      <c r="B237" s="81"/>
      <c r="C237" s="81"/>
      <c r="D237" s="81"/>
      <c r="E237" s="81"/>
      <c r="F237" s="81"/>
      <c r="G237" s="81"/>
      <c r="H237" s="81"/>
      <c r="I237" s="81"/>
      <c r="J237" s="81"/>
      <c r="K237" s="81"/>
      <c r="L237" s="81"/>
      <c r="M237" s="81"/>
      <c r="N237" s="81"/>
      <c r="O237" s="81"/>
      <c r="P237" s="81"/>
      <c r="Q237" s="81"/>
    </row>
    <row r="238" spans="2:17" x14ac:dyDescent="0.2">
      <c r="B238" s="81"/>
      <c r="C238" s="81"/>
      <c r="D238" s="81"/>
      <c r="E238" s="81"/>
      <c r="F238" s="81"/>
      <c r="G238" s="81"/>
      <c r="H238" s="81"/>
      <c r="I238" s="81"/>
      <c r="J238" s="81"/>
      <c r="K238" s="81"/>
      <c r="L238" s="81"/>
      <c r="M238" s="81"/>
      <c r="N238" s="81"/>
      <c r="O238" s="81"/>
      <c r="P238" s="81"/>
      <c r="Q238" s="81"/>
    </row>
    <row r="239" spans="2:17" x14ac:dyDescent="0.2">
      <c r="B239" s="81"/>
      <c r="C239" s="81"/>
      <c r="D239" s="81"/>
      <c r="E239" s="81"/>
      <c r="F239" s="81"/>
      <c r="G239" s="81"/>
      <c r="H239" s="81"/>
      <c r="I239" s="81"/>
      <c r="J239" s="81"/>
      <c r="K239" s="81"/>
      <c r="L239" s="81"/>
      <c r="M239" s="81"/>
      <c r="N239" s="81"/>
      <c r="O239" s="81"/>
      <c r="P239" s="81"/>
      <c r="Q239" s="81"/>
    </row>
    <row r="240" spans="2:17" x14ac:dyDescent="0.2">
      <c r="B240" s="81"/>
      <c r="C240" s="81"/>
      <c r="D240" s="81"/>
      <c r="E240" s="81"/>
      <c r="F240" s="81"/>
      <c r="G240" s="81"/>
      <c r="H240" s="81"/>
      <c r="I240" s="81"/>
      <c r="J240" s="81"/>
      <c r="K240" s="81"/>
      <c r="L240" s="81"/>
      <c r="M240" s="81"/>
      <c r="N240" s="81"/>
      <c r="O240" s="81"/>
      <c r="P240" s="81"/>
      <c r="Q240" s="81"/>
    </row>
    <row r="241" spans="2:17" x14ac:dyDescent="0.2">
      <c r="B241" s="81"/>
      <c r="C241" s="81"/>
      <c r="D241" s="81"/>
      <c r="E241" s="81"/>
      <c r="F241" s="81"/>
      <c r="G241" s="81"/>
      <c r="H241" s="81"/>
      <c r="I241" s="81"/>
      <c r="J241" s="81"/>
      <c r="K241" s="81"/>
      <c r="L241" s="81"/>
      <c r="M241" s="81"/>
      <c r="N241" s="81"/>
      <c r="O241" s="81"/>
      <c r="P241" s="81"/>
      <c r="Q241" s="81"/>
    </row>
    <row r="242" spans="2:17" x14ac:dyDescent="0.2">
      <c r="B242" s="81"/>
      <c r="C242" s="81"/>
      <c r="D242" s="81"/>
      <c r="E242" s="81"/>
      <c r="F242" s="81"/>
      <c r="G242" s="81"/>
      <c r="H242" s="81"/>
      <c r="I242" s="81"/>
      <c r="J242" s="81"/>
      <c r="K242" s="81"/>
      <c r="L242" s="81"/>
      <c r="M242" s="81"/>
      <c r="N242" s="81"/>
      <c r="O242" s="81"/>
      <c r="P242" s="81"/>
      <c r="Q242" s="81"/>
    </row>
    <row r="243" spans="2:17" x14ac:dyDescent="0.2">
      <c r="B243" s="81"/>
      <c r="C243" s="81"/>
      <c r="D243" s="81"/>
      <c r="E243" s="81"/>
      <c r="F243" s="81"/>
      <c r="G243" s="81"/>
      <c r="H243" s="81"/>
      <c r="I243" s="81"/>
      <c r="J243" s="81"/>
      <c r="K243" s="81"/>
      <c r="L243" s="81"/>
      <c r="M243" s="81"/>
      <c r="N243" s="81"/>
      <c r="O243" s="81"/>
      <c r="P243" s="81"/>
      <c r="Q243" s="81"/>
    </row>
    <row r="244" spans="2:17" x14ac:dyDescent="0.2">
      <c r="B244" s="81"/>
      <c r="C244" s="81"/>
      <c r="D244" s="81"/>
      <c r="E244" s="81"/>
      <c r="F244" s="81"/>
      <c r="G244" s="81"/>
      <c r="H244" s="81"/>
      <c r="I244" s="81"/>
      <c r="J244" s="81"/>
      <c r="K244" s="81"/>
      <c r="L244" s="81"/>
      <c r="M244" s="81"/>
      <c r="N244" s="81"/>
      <c r="O244" s="81"/>
      <c r="P244" s="81"/>
      <c r="Q244" s="81"/>
    </row>
    <row r="245" spans="2:17" x14ac:dyDescent="0.2">
      <c r="B245" s="81"/>
      <c r="C245" s="81"/>
      <c r="D245" s="81"/>
      <c r="E245" s="81"/>
      <c r="F245" s="81"/>
      <c r="G245" s="81"/>
      <c r="H245" s="81"/>
      <c r="I245" s="81"/>
      <c r="J245" s="81"/>
      <c r="K245" s="81"/>
      <c r="L245" s="81"/>
      <c r="M245" s="81"/>
      <c r="N245" s="81"/>
      <c r="O245" s="81"/>
      <c r="P245" s="81"/>
      <c r="Q245" s="81"/>
    </row>
    <row r="246" spans="2:17" x14ac:dyDescent="0.2">
      <c r="B246" s="81"/>
      <c r="C246" s="81"/>
      <c r="D246" s="81"/>
      <c r="E246" s="81"/>
      <c r="F246" s="81"/>
      <c r="G246" s="81"/>
      <c r="H246" s="81"/>
      <c r="I246" s="81"/>
      <c r="J246" s="81"/>
      <c r="K246" s="81"/>
      <c r="L246" s="81"/>
      <c r="M246" s="81"/>
      <c r="N246" s="81"/>
      <c r="O246" s="81"/>
      <c r="P246" s="81"/>
      <c r="Q246" s="81"/>
    </row>
    <row r="247" spans="2:17" x14ac:dyDescent="0.2">
      <c r="B247" s="81"/>
      <c r="C247" s="81"/>
      <c r="D247" s="81"/>
      <c r="E247" s="81"/>
      <c r="F247" s="81"/>
      <c r="G247" s="81"/>
      <c r="H247" s="81"/>
      <c r="I247" s="81"/>
      <c r="J247" s="81"/>
      <c r="K247" s="81"/>
      <c r="L247" s="81"/>
      <c r="M247" s="81"/>
      <c r="N247" s="81"/>
      <c r="O247" s="81"/>
      <c r="P247" s="81"/>
      <c r="Q247" s="81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0">
    <tabColor indexed="50"/>
    <outlinePr applyStyles="1" summaryBelow="0"/>
    <pageSetUpPr fitToPage="1"/>
  </sheetPr>
  <dimension ref="A2:S247"/>
  <sheetViews>
    <sheetView workbookViewId="0">
      <selection activeCell="D8" sqref="D8"/>
    </sheetView>
  </sheetViews>
  <sheetFormatPr defaultRowHeight="12.75" x14ac:dyDescent="0.2"/>
  <cols>
    <col min="1" max="1" width="52.7109375" style="92" bestFit="1" customWidth="1"/>
    <col min="2" max="3" width="13.5703125" style="92" bestFit="1" customWidth="1"/>
    <col min="4" max="4" width="14" style="92" bestFit="1" customWidth="1"/>
    <col min="5" max="7" width="14.5703125" style="92" bestFit="1" customWidth="1"/>
    <col min="8" max="16384" width="9.140625" style="92"/>
  </cols>
  <sheetData>
    <row r="2" spans="1:19" ht="18.75" x14ac:dyDescent="0.3">
      <c r="A2" s="5" t="s">
        <v>180</v>
      </c>
      <c r="B2" s="3"/>
      <c r="C2" s="3"/>
      <c r="D2" s="3"/>
      <c r="E2" s="3"/>
      <c r="F2" s="3"/>
      <c r="G2" s="3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19" x14ac:dyDescent="0.2">
      <c r="A3" s="54"/>
    </row>
    <row r="4" spans="1:19" s="61" customFormat="1" x14ac:dyDescent="0.2">
      <c r="G4" s="61" t="str">
        <f>VALUAH</f>
        <v>млрд. грн</v>
      </c>
    </row>
    <row r="5" spans="1:19" s="16" customFormat="1" x14ac:dyDescent="0.2">
      <c r="A5" s="170"/>
      <c r="B5" s="210">
        <v>42004</v>
      </c>
      <c r="C5" s="210">
        <v>42369</v>
      </c>
      <c r="D5" s="210">
        <v>42735</v>
      </c>
      <c r="E5" s="210">
        <v>43100</v>
      </c>
      <c r="F5" s="210">
        <v>43465</v>
      </c>
      <c r="G5" s="210">
        <v>43496</v>
      </c>
    </row>
    <row r="6" spans="1:19" s="104" customFormat="1" x14ac:dyDescent="0.2">
      <c r="A6" s="123" t="s">
        <v>136</v>
      </c>
      <c r="B6" s="33">
        <f t="shared" ref="B6:G6" si="0">SUM(B$7+ B$8)</f>
        <v>1100.8331976685799</v>
      </c>
      <c r="C6" s="33">
        <f t="shared" si="0"/>
        <v>1572.18013001948</v>
      </c>
      <c r="D6" s="33">
        <f t="shared" si="0"/>
        <v>1929.80880008943</v>
      </c>
      <c r="E6" s="33">
        <f t="shared" si="0"/>
        <v>2141.6905879996102</v>
      </c>
      <c r="F6" s="33">
        <f t="shared" si="0"/>
        <v>2168.42156766371</v>
      </c>
      <c r="G6" s="33">
        <f t="shared" si="0"/>
        <v>2171.9168198795201</v>
      </c>
    </row>
    <row r="7" spans="1:19" s="109" customFormat="1" x14ac:dyDescent="0.2">
      <c r="A7" s="132" t="s">
        <v>62</v>
      </c>
      <c r="B7" s="245">
        <v>947.03045011058998</v>
      </c>
      <c r="C7" s="245">
        <v>1334.27157232031</v>
      </c>
      <c r="D7" s="245">
        <v>1650.8332522282999</v>
      </c>
      <c r="E7" s="245">
        <v>1833.70983091682</v>
      </c>
      <c r="F7" s="245">
        <v>1860.29109558508</v>
      </c>
      <c r="G7" s="245">
        <v>1866.5542963732801</v>
      </c>
    </row>
    <row r="8" spans="1:19" s="109" customFormat="1" x14ac:dyDescent="0.2">
      <c r="A8" s="132" t="s">
        <v>12</v>
      </c>
      <c r="B8" s="245">
        <v>153.80274755798999</v>
      </c>
      <c r="C8" s="245">
        <v>237.90855769916999</v>
      </c>
      <c r="D8" s="245">
        <v>278.97554786113</v>
      </c>
      <c r="E8" s="245">
        <v>307.98075708278998</v>
      </c>
      <c r="F8" s="245">
        <v>308.13047207863002</v>
      </c>
      <c r="G8" s="245">
        <v>305.36252350624</v>
      </c>
    </row>
    <row r="9" spans="1:19" x14ac:dyDescent="0.2"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</row>
    <row r="10" spans="1:19" x14ac:dyDescent="0.2">
      <c r="B10" s="81"/>
      <c r="C10" s="81"/>
      <c r="D10" s="81"/>
      <c r="E10" s="81"/>
      <c r="F10" s="81"/>
      <c r="G10" s="61" t="str">
        <f>VALUSD</f>
        <v>млрд. дол. США</v>
      </c>
      <c r="H10" s="81"/>
      <c r="I10" s="81"/>
      <c r="J10" s="81"/>
      <c r="K10" s="81"/>
      <c r="L10" s="81"/>
      <c r="M10" s="81"/>
      <c r="N10" s="81"/>
      <c r="O10" s="81"/>
      <c r="P10" s="81"/>
      <c r="Q10" s="81"/>
    </row>
    <row r="11" spans="1:19" s="133" customFormat="1" x14ac:dyDescent="0.2">
      <c r="A11" s="170"/>
      <c r="B11" s="210">
        <v>42004</v>
      </c>
      <c r="C11" s="210">
        <v>42369</v>
      </c>
      <c r="D11" s="210">
        <v>42735</v>
      </c>
      <c r="E11" s="210">
        <v>43100</v>
      </c>
      <c r="F11" s="210">
        <v>43465</v>
      </c>
      <c r="G11" s="210">
        <v>43496</v>
      </c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</row>
    <row r="12" spans="1:19" s="218" customFormat="1" x14ac:dyDescent="0.2">
      <c r="A12" s="123" t="s">
        <v>136</v>
      </c>
      <c r="B12" s="33">
        <f t="shared" ref="B12:G12" si="1">SUM(B$13+ B$14)</f>
        <v>69.811921755840004</v>
      </c>
      <c r="C12" s="33">
        <f t="shared" si="1"/>
        <v>65.505684905229998</v>
      </c>
      <c r="D12" s="33">
        <f t="shared" si="1"/>
        <v>70.972707080139998</v>
      </c>
      <c r="E12" s="33">
        <f t="shared" si="1"/>
        <v>76.305753084309998</v>
      </c>
      <c r="F12" s="33">
        <f t="shared" si="1"/>
        <v>78.315547975910007</v>
      </c>
      <c r="G12" s="33">
        <f t="shared" si="1"/>
        <v>78.251692946719999</v>
      </c>
      <c r="H12" s="207"/>
      <c r="I12" s="207"/>
      <c r="J12" s="207"/>
      <c r="K12" s="207"/>
      <c r="L12" s="207"/>
      <c r="M12" s="207"/>
      <c r="N12" s="207"/>
      <c r="O12" s="207"/>
      <c r="P12" s="207"/>
      <c r="Q12" s="207"/>
    </row>
    <row r="13" spans="1:19" s="236" customFormat="1" x14ac:dyDescent="0.2">
      <c r="A13" s="132" t="s">
        <v>62</v>
      </c>
      <c r="B13" s="129">
        <v>60.058159422860001</v>
      </c>
      <c r="C13" s="129">
        <v>55.593103821630002</v>
      </c>
      <c r="D13" s="129">
        <v>60.712804731310001</v>
      </c>
      <c r="E13" s="129">
        <v>65.332784469550006</v>
      </c>
      <c r="F13" s="129">
        <v>67.186989245060005</v>
      </c>
      <c r="G13" s="129">
        <v>67.249828506910006</v>
      </c>
      <c r="H13" s="225"/>
      <c r="I13" s="225"/>
      <c r="J13" s="225"/>
      <c r="K13" s="225"/>
      <c r="L13" s="225"/>
      <c r="M13" s="225"/>
      <c r="N13" s="225"/>
      <c r="O13" s="225"/>
      <c r="P13" s="225"/>
      <c r="Q13" s="225"/>
    </row>
    <row r="14" spans="1:19" s="236" customFormat="1" x14ac:dyDescent="0.2">
      <c r="A14" s="132" t="s">
        <v>12</v>
      </c>
      <c r="B14" s="129">
        <v>9.7537623329799992</v>
      </c>
      <c r="C14" s="129">
        <v>9.9125810835999992</v>
      </c>
      <c r="D14" s="129">
        <v>10.25990234883</v>
      </c>
      <c r="E14" s="129">
        <v>10.972968614759999</v>
      </c>
      <c r="F14" s="129">
        <v>11.128558730849999</v>
      </c>
      <c r="G14" s="129">
        <v>11.001864439809999</v>
      </c>
      <c r="H14" s="225"/>
      <c r="I14" s="225"/>
      <c r="J14" s="225"/>
      <c r="K14" s="225"/>
      <c r="L14" s="225"/>
      <c r="M14" s="225"/>
      <c r="N14" s="225"/>
      <c r="O14" s="225"/>
      <c r="P14" s="225"/>
      <c r="Q14" s="225"/>
    </row>
    <row r="15" spans="1:19" x14ac:dyDescent="0.2"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</row>
    <row r="16" spans="1:19" s="43" customFormat="1" x14ac:dyDescent="0.2">
      <c r="G16" s="113" t="s">
        <v>173</v>
      </c>
    </row>
    <row r="17" spans="1:19" s="133" customFormat="1" x14ac:dyDescent="0.2">
      <c r="A17" s="170"/>
      <c r="B17" s="210">
        <v>42004</v>
      </c>
      <c r="C17" s="210">
        <v>42369</v>
      </c>
      <c r="D17" s="210">
        <v>42735</v>
      </c>
      <c r="E17" s="210">
        <v>43100</v>
      </c>
      <c r="F17" s="210">
        <v>43465</v>
      </c>
      <c r="G17" s="210">
        <v>43496</v>
      </c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</row>
    <row r="18" spans="1:19" s="218" customFormat="1" x14ac:dyDescent="0.2">
      <c r="A18" s="123" t="s">
        <v>136</v>
      </c>
      <c r="B18" s="33">
        <f t="shared" ref="B18:G18" si="2">SUM(B$19+ B$20)</f>
        <v>1</v>
      </c>
      <c r="C18" s="33">
        <f t="shared" si="2"/>
        <v>1</v>
      </c>
      <c r="D18" s="33">
        <f t="shared" si="2"/>
        <v>1</v>
      </c>
      <c r="E18" s="33">
        <f t="shared" si="2"/>
        <v>1</v>
      </c>
      <c r="F18" s="33">
        <f t="shared" si="2"/>
        <v>1</v>
      </c>
      <c r="G18" s="33">
        <f t="shared" si="2"/>
        <v>1</v>
      </c>
      <c r="H18" s="207"/>
      <c r="I18" s="207"/>
      <c r="J18" s="207"/>
      <c r="K18" s="207"/>
      <c r="L18" s="207"/>
      <c r="M18" s="207"/>
      <c r="N18" s="207"/>
      <c r="O18" s="207"/>
      <c r="P18" s="207"/>
      <c r="Q18" s="207"/>
    </row>
    <row r="19" spans="1:19" s="236" customFormat="1" x14ac:dyDescent="0.2">
      <c r="A19" s="132" t="s">
        <v>62</v>
      </c>
      <c r="B19" s="198">
        <v>0.86028499999999997</v>
      </c>
      <c r="C19" s="198">
        <v>0.84867599999999999</v>
      </c>
      <c r="D19" s="198">
        <v>0.85543899999999995</v>
      </c>
      <c r="E19" s="198">
        <v>0.85619699999999999</v>
      </c>
      <c r="F19" s="198">
        <v>0.85790100000000002</v>
      </c>
      <c r="G19" s="198">
        <v>0.85940399999999995</v>
      </c>
      <c r="H19" s="225"/>
      <c r="I19" s="225"/>
      <c r="J19" s="225"/>
      <c r="K19" s="225"/>
      <c r="L19" s="225"/>
      <c r="M19" s="225"/>
      <c r="N19" s="225"/>
      <c r="O19" s="225"/>
      <c r="P19" s="225"/>
      <c r="Q19" s="225"/>
    </row>
    <row r="20" spans="1:19" s="236" customFormat="1" x14ac:dyDescent="0.2">
      <c r="A20" s="132" t="s">
        <v>12</v>
      </c>
      <c r="B20" s="198">
        <v>0.13971500000000001</v>
      </c>
      <c r="C20" s="198">
        <v>0.15132399999999999</v>
      </c>
      <c r="D20" s="198">
        <v>0.144561</v>
      </c>
      <c r="E20" s="198">
        <v>0.14380299999999999</v>
      </c>
      <c r="F20" s="198">
        <v>0.142099</v>
      </c>
      <c r="G20" s="198">
        <v>0.140596</v>
      </c>
      <c r="H20" s="225"/>
      <c r="I20" s="225"/>
      <c r="J20" s="225"/>
      <c r="K20" s="225"/>
      <c r="L20" s="225"/>
      <c r="M20" s="225"/>
      <c r="N20" s="225"/>
      <c r="O20" s="225"/>
      <c r="P20" s="225"/>
      <c r="Q20" s="225"/>
    </row>
    <row r="21" spans="1:19" x14ac:dyDescent="0.2"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</row>
    <row r="22" spans="1:19" x14ac:dyDescent="0.2"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</row>
    <row r="23" spans="1:19" x14ac:dyDescent="0.2"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</row>
    <row r="24" spans="1:19" x14ac:dyDescent="0.2"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</row>
    <row r="25" spans="1:19" s="43" customFormat="1" x14ac:dyDescent="0.2"/>
    <row r="26" spans="1:19" x14ac:dyDescent="0.2"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</row>
    <row r="27" spans="1:19" x14ac:dyDescent="0.2"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</row>
    <row r="28" spans="1:19" x14ac:dyDescent="0.2"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</row>
    <row r="29" spans="1:19" x14ac:dyDescent="0.2"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</row>
    <row r="30" spans="1:19" x14ac:dyDescent="0.2"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</row>
    <row r="31" spans="1:19" x14ac:dyDescent="0.2"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</row>
    <row r="32" spans="1:19" x14ac:dyDescent="0.2"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</row>
    <row r="33" spans="2:17" x14ac:dyDescent="0.2"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</row>
    <row r="34" spans="2:17" x14ac:dyDescent="0.2"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</row>
    <row r="35" spans="2:17" x14ac:dyDescent="0.2"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</row>
    <row r="36" spans="2:17" x14ac:dyDescent="0.2"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</row>
    <row r="37" spans="2:17" x14ac:dyDescent="0.2"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</row>
    <row r="38" spans="2:17" x14ac:dyDescent="0.2"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</row>
    <row r="39" spans="2:17" x14ac:dyDescent="0.2"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</row>
    <row r="40" spans="2:17" x14ac:dyDescent="0.2"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</row>
    <row r="41" spans="2:17" x14ac:dyDescent="0.2"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</row>
    <row r="42" spans="2:17" x14ac:dyDescent="0.2"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</row>
    <row r="43" spans="2:17" x14ac:dyDescent="0.2"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</row>
    <row r="44" spans="2:17" x14ac:dyDescent="0.2"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</row>
    <row r="45" spans="2:17" x14ac:dyDescent="0.2"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</row>
    <row r="46" spans="2:17" x14ac:dyDescent="0.2"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</row>
    <row r="47" spans="2:17" x14ac:dyDescent="0.2"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</row>
    <row r="48" spans="2:17" x14ac:dyDescent="0.2"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</row>
    <row r="49" spans="2:17" x14ac:dyDescent="0.2"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</row>
    <row r="50" spans="2:17" x14ac:dyDescent="0.2"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</row>
    <row r="51" spans="2:17" x14ac:dyDescent="0.2"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</row>
    <row r="52" spans="2:17" x14ac:dyDescent="0.2"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</row>
    <row r="53" spans="2:17" x14ac:dyDescent="0.2"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</row>
    <row r="54" spans="2:17" x14ac:dyDescent="0.2"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</row>
    <row r="55" spans="2:17" x14ac:dyDescent="0.2"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</row>
    <row r="56" spans="2:17" x14ac:dyDescent="0.2"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</row>
    <row r="57" spans="2:17" x14ac:dyDescent="0.2"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</row>
    <row r="58" spans="2:17" x14ac:dyDescent="0.2"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</row>
    <row r="59" spans="2:17" x14ac:dyDescent="0.2"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</row>
    <row r="60" spans="2:17" x14ac:dyDescent="0.2"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</row>
    <row r="61" spans="2:17" x14ac:dyDescent="0.2"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</row>
    <row r="62" spans="2:17" x14ac:dyDescent="0.2"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</row>
    <row r="63" spans="2:17" x14ac:dyDescent="0.2"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</row>
    <row r="64" spans="2:17" x14ac:dyDescent="0.2"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</row>
    <row r="65" spans="2:17" x14ac:dyDescent="0.2"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</row>
    <row r="66" spans="2:17" x14ac:dyDescent="0.2"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</row>
    <row r="67" spans="2:17" x14ac:dyDescent="0.2"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</row>
    <row r="68" spans="2:17" x14ac:dyDescent="0.2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</row>
    <row r="69" spans="2:17" x14ac:dyDescent="0.2"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</row>
    <row r="70" spans="2:17" x14ac:dyDescent="0.2"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</row>
    <row r="71" spans="2:17" x14ac:dyDescent="0.2"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</row>
    <row r="72" spans="2:17" x14ac:dyDescent="0.2"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</row>
    <row r="73" spans="2:17" x14ac:dyDescent="0.2"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</row>
    <row r="74" spans="2:17" x14ac:dyDescent="0.2"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</row>
    <row r="75" spans="2:17" x14ac:dyDescent="0.2">
      <c r="B75" s="81"/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</row>
    <row r="76" spans="2:17" x14ac:dyDescent="0.2"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</row>
    <row r="77" spans="2:17" x14ac:dyDescent="0.2"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</row>
    <row r="78" spans="2:17" x14ac:dyDescent="0.2"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</row>
    <row r="79" spans="2:17" x14ac:dyDescent="0.2"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</row>
    <row r="80" spans="2:17" x14ac:dyDescent="0.2"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</row>
    <row r="81" spans="2:17" x14ac:dyDescent="0.2"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</row>
    <row r="82" spans="2:17" x14ac:dyDescent="0.2"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</row>
    <row r="83" spans="2:17" x14ac:dyDescent="0.2"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</row>
    <row r="84" spans="2:17" x14ac:dyDescent="0.2"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</row>
    <row r="85" spans="2:17" x14ac:dyDescent="0.2">
      <c r="B85" s="81"/>
      <c r="C85" s="81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</row>
    <row r="86" spans="2:17" x14ac:dyDescent="0.2">
      <c r="B86" s="81"/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</row>
    <row r="87" spans="2:17" x14ac:dyDescent="0.2">
      <c r="B87" s="81"/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</row>
    <row r="88" spans="2:17" x14ac:dyDescent="0.2"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</row>
    <row r="89" spans="2:17" x14ac:dyDescent="0.2">
      <c r="B89" s="81"/>
      <c r="C89" s="81"/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</row>
    <row r="90" spans="2:17" x14ac:dyDescent="0.2"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</row>
    <row r="91" spans="2:17" x14ac:dyDescent="0.2"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</row>
    <row r="92" spans="2:17" x14ac:dyDescent="0.2"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</row>
    <row r="93" spans="2:17" x14ac:dyDescent="0.2"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</row>
    <row r="94" spans="2:17" x14ac:dyDescent="0.2"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</row>
    <row r="95" spans="2:17" x14ac:dyDescent="0.2"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</row>
    <row r="96" spans="2:17" x14ac:dyDescent="0.2"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</row>
    <row r="97" spans="2:17" x14ac:dyDescent="0.2"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</row>
    <row r="98" spans="2:17" x14ac:dyDescent="0.2"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</row>
    <row r="99" spans="2:17" x14ac:dyDescent="0.2"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</row>
    <row r="100" spans="2:17" x14ac:dyDescent="0.2">
      <c r="B100" s="81"/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</row>
    <row r="101" spans="2:17" x14ac:dyDescent="0.2"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</row>
    <row r="102" spans="2:17" x14ac:dyDescent="0.2"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</row>
    <row r="103" spans="2:17" x14ac:dyDescent="0.2"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</row>
    <row r="104" spans="2:17" x14ac:dyDescent="0.2">
      <c r="B104" s="81"/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</row>
    <row r="105" spans="2:17" x14ac:dyDescent="0.2">
      <c r="B105" s="81"/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</row>
    <row r="106" spans="2:17" x14ac:dyDescent="0.2">
      <c r="B106" s="81"/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</row>
    <row r="107" spans="2:17" x14ac:dyDescent="0.2">
      <c r="B107" s="81"/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</row>
    <row r="108" spans="2:17" x14ac:dyDescent="0.2">
      <c r="B108" s="81"/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</row>
    <row r="109" spans="2:17" x14ac:dyDescent="0.2">
      <c r="B109" s="81"/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</row>
    <row r="110" spans="2:17" x14ac:dyDescent="0.2">
      <c r="B110" s="81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</row>
    <row r="111" spans="2:17" x14ac:dyDescent="0.2">
      <c r="B111" s="81"/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</row>
    <row r="112" spans="2:17" x14ac:dyDescent="0.2">
      <c r="B112" s="81"/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</row>
    <row r="113" spans="2:17" x14ac:dyDescent="0.2">
      <c r="B113" s="81"/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</row>
    <row r="114" spans="2:17" x14ac:dyDescent="0.2">
      <c r="B114" s="81"/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</row>
    <row r="115" spans="2:17" x14ac:dyDescent="0.2"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</row>
    <row r="116" spans="2:17" x14ac:dyDescent="0.2"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</row>
    <row r="117" spans="2:17" x14ac:dyDescent="0.2"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</row>
    <row r="118" spans="2:17" x14ac:dyDescent="0.2"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</row>
    <row r="119" spans="2:17" x14ac:dyDescent="0.2"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</row>
    <row r="120" spans="2:17" x14ac:dyDescent="0.2"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</row>
    <row r="121" spans="2:17" x14ac:dyDescent="0.2">
      <c r="B121" s="81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</row>
    <row r="122" spans="2:17" x14ac:dyDescent="0.2">
      <c r="B122" s="81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</row>
    <row r="123" spans="2:17" x14ac:dyDescent="0.2"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</row>
    <row r="124" spans="2:17" x14ac:dyDescent="0.2">
      <c r="B124" s="81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</row>
    <row r="125" spans="2:17" x14ac:dyDescent="0.2"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</row>
    <row r="126" spans="2:17" x14ac:dyDescent="0.2">
      <c r="B126" s="81"/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</row>
    <row r="127" spans="2:17" x14ac:dyDescent="0.2">
      <c r="B127" s="81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</row>
    <row r="128" spans="2:17" x14ac:dyDescent="0.2">
      <c r="B128" s="81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</row>
    <row r="129" spans="2:17" x14ac:dyDescent="0.2"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</row>
    <row r="130" spans="2:17" x14ac:dyDescent="0.2"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</row>
    <row r="131" spans="2:17" x14ac:dyDescent="0.2"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</row>
    <row r="132" spans="2:17" x14ac:dyDescent="0.2"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</row>
    <row r="133" spans="2:17" x14ac:dyDescent="0.2"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</row>
    <row r="134" spans="2:17" x14ac:dyDescent="0.2"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</row>
    <row r="135" spans="2:17" x14ac:dyDescent="0.2"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</row>
    <row r="136" spans="2:17" x14ac:dyDescent="0.2"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</row>
    <row r="137" spans="2:17" x14ac:dyDescent="0.2">
      <c r="B137" s="8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</row>
    <row r="138" spans="2:17" x14ac:dyDescent="0.2">
      <c r="B138" s="81"/>
      <c r="C138" s="81"/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</row>
    <row r="139" spans="2:17" x14ac:dyDescent="0.2">
      <c r="B139" s="81"/>
      <c r="C139" s="81"/>
      <c r="D139" s="81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</row>
    <row r="140" spans="2:17" x14ac:dyDescent="0.2">
      <c r="B140" s="81"/>
      <c r="C140" s="81"/>
      <c r="D140" s="81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</row>
    <row r="141" spans="2:17" x14ac:dyDescent="0.2">
      <c r="B141" s="81"/>
      <c r="C141" s="81"/>
      <c r="D141" s="81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</row>
    <row r="142" spans="2:17" x14ac:dyDescent="0.2">
      <c r="B142" s="81"/>
      <c r="C142" s="81"/>
      <c r="D142" s="81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1"/>
      <c r="P142" s="81"/>
      <c r="Q142" s="81"/>
    </row>
    <row r="143" spans="2:17" x14ac:dyDescent="0.2">
      <c r="B143" s="81"/>
      <c r="C143" s="81"/>
      <c r="D143" s="81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1"/>
      <c r="P143" s="81"/>
      <c r="Q143" s="81"/>
    </row>
    <row r="144" spans="2:17" x14ac:dyDescent="0.2">
      <c r="B144" s="81"/>
      <c r="C144" s="81"/>
      <c r="D144" s="81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1"/>
      <c r="P144" s="81"/>
      <c r="Q144" s="81"/>
    </row>
    <row r="145" spans="2:17" x14ac:dyDescent="0.2">
      <c r="B145" s="81"/>
      <c r="C145" s="81"/>
      <c r="D145" s="81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1"/>
      <c r="P145" s="81"/>
      <c r="Q145" s="81"/>
    </row>
    <row r="146" spans="2:17" x14ac:dyDescent="0.2">
      <c r="B146" s="81"/>
      <c r="C146" s="81"/>
      <c r="D146" s="81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81"/>
      <c r="Q146" s="81"/>
    </row>
    <row r="147" spans="2:17" x14ac:dyDescent="0.2">
      <c r="B147" s="81"/>
      <c r="C147" s="81"/>
      <c r="D147" s="81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/>
    </row>
    <row r="148" spans="2:17" x14ac:dyDescent="0.2">
      <c r="B148" s="81"/>
      <c r="C148" s="81"/>
      <c r="D148" s="81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  <c r="Q148" s="81"/>
    </row>
    <row r="149" spans="2:17" x14ac:dyDescent="0.2">
      <c r="B149" s="81"/>
      <c r="C149" s="81"/>
      <c r="D149" s="81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1"/>
      <c r="P149" s="81"/>
      <c r="Q149" s="81"/>
    </row>
    <row r="150" spans="2:17" x14ac:dyDescent="0.2">
      <c r="B150" s="81"/>
      <c r="C150" s="81"/>
      <c r="D150" s="81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1"/>
      <c r="P150" s="81"/>
      <c r="Q150" s="81"/>
    </row>
    <row r="151" spans="2:17" x14ac:dyDescent="0.2">
      <c r="B151" s="81"/>
      <c r="C151" s="81"/>
      <c r="D151" s="81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81"/>
      <c r="Q151" s="81"/>
    </row>
    <row r="152" spans="2:17" x14ac:dyDescent="0.2">
      <c r="B152" s="81"/>
      <c r="C152" s="81"/>
      <c r="D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  <c r="Q152" s="81"/>
    </row>
    <row r="153" spans="2:17" x14ac:dyDescent="0.2">
      <c r="B153" s="81"/>
      <c r="C153" s="81"/>
      <c r="D153" s="81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81"/>
    </row>
    <row r="154" spans="2:17" x14ac:dyDescent="0.2">
      <c r="B154" s="81"/>
      <c r="C154" s="81"/>
      <c r="D154" s="81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1"/>
      <c r="P154" s="81"/>
      <c r="Q154" s="81"/>
    </row>
    <row r="155" spans="2:17" x14ac:dyDescent="0.2">
      <c r="B155" s="81"/>
      <c r="C155" s="81"/>
      <c r="D155" s="81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81"/>
      <c r="Q155" s="81"/>
    </row>
    <row r="156" spans="2:17" x14ac:dyDescent="0.2">
      <c r="B156" s="81"/>
      <c r="C156" s="81"/>
      <c r="D156" s="81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81"/>
      <c r="Q156" s="81"/>
    </row>
    <row r="157" spans="2:17" x14ac:dyDescent="0.2">
      <c r="B157" s="81"/>
      <c r="C157" s="81"/>
      <c r="D157" s="81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81"/>
      <c r="Q157" s="81"/>
    </row>
    <row r="158" spans="2:17" x14ac:dyDescent="0.2">
      <c r="B158" s="81"/>
      <c r="C158" s="81"/>
      <c r="D158" s="81"/>
      <c r="E158" s="81"/>
      <c r="F158" s="81"/>
      <c r="G158" s="81"/>
      <c r="H158" s="81"/>
      <c r="I158" s="81"/>
      <c r="J158" s="81"/>
      <c r="K158" s="81"/>
      <c r="L158" s="81"/>
      <c r="M158" s="81"/>
      <c r="N158" s="81"/>
      <c r="O158" s="81"/>
      <c r="P158" s="81"/>
      <c r="Q158" s="81"/>
    </row>
    <row r="159" spans="2:17" x14ac:dyDescent="0.2">
      <c r="B159" s="81"/>
      <c r="C159" s="81"/>
      <c r="D159" s="81"/>
      <c r="E159" s="81"/>
      <c r="F159" s="81"/>
      <c r="G159" s="81"/>
      <c r="H159" s="81"/>
      <c r="I159" s="81"/>
      <c r="J159" s="81"/>
      <c r="K159" s="81"/>
      <c r="L159" s="81"/>
      <c r="M159" s="81"/>
      <c r="N159" s="81"/>
      <c r="O159" s="81"/>
      <c r="P159" s="81"/>
      <c r="Q159" s="81"/>
    </row>
    <row r="160" spans="2:17" x14ac:dyDescent="0.2">
      <c r="B160" s="81"/>
      <c r="C160" s="81"/>
      <c r="D160" s="81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  <c r="Q160" s="81"/>
    </row>
    <row r="161" spans="2:17" x14ac:dyDescent="0.2">
      <c r="B161" s="81"/>
      <c r="C161" s="81"/>
      <c r="D161" s="81"/>
      <c r="E161" s="81"/>
      <c r="F161" s="81"/>
      <c r="G161" s="81"/>
      <c r="H161" s="81"/>
      <c r="I161" s="81"/>
      <c r="J161" s="81"/>
      <c r="K161" s="81"/>
      <c r="L161" s="81"/>
      <c r="M161" s="81"/>
      <c r="N161" s="81"/>
      <c r="O161" s="81"/>
      <c r="P161" s="81"/>
      <c r="Q161" s="81"/>
    </row>
    <row r="162" spans="2:17" x14ac:dyDescent="0.2">
      <c r="B162" s="81"/>
      <c r="C162" s="81"/>
      <c r="D162" s="81"/>
      <c r="E162" s="81"/>
      <c r="F162" s="81"/>
      <c r="G162" s="81"/>
      <c r="H162" s="81"/>
      <c r="I162" s="81"/>
      <c r="J162" s="81"/>
      <c r="K162" s="81"/>
      <c r="L162" s="81"/>
      <c r="M162" s="81"/>
      <c r="N162" s="81"/>
      <c r="O162" s="81"/>
      <c r="P162" s="81"/>
      <c r="Q162" s="81"/>
    </row>
    <row r="163" spans="2:17" x14ac:dyDescent="0.2">
      <c r="B163" s="81"/>
      <c r="C163" s="81"/>
      <c r="D163" s="81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81"/>
      <c r="Q163" s="81"/>
    </row>
    <row r="164" spans="2:17" x14ac:dyDescent="0.2">
      <c r="B164" s="81"/>
      <c r="C164" s="81"/>
      <c r="D164" s="81"/>
      <c r="E164" s="81"/>
      <c r="F164" s="81"/>
      <c r="G164" s="81"/>
      <c r="H164" s="81"/>
      <c r="I164" s="81"/>
      <c r="J164" s="81"/>
      <c r="K164" s="81"/>
      <c r="L164" s="81"/>
      <c r="M164" s="81"/>
      <c r="N164" s="81"/>
      <c r="O164" s="81"/>
      <c r="P164" s="81"/>
      <c r="Q164" s="81"/>
    </row>
    <row r="165" spans="2:17" x14ac:dyDescent="0.2">
      <c r="B165" s="81"/>
      <c r="C165" s="81"/>
      <c r="D165" s="81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  <c r="Q165" s="81"/>
    </row>
    <row r="166" spans="2:17" x14ac:dyDescent="0.2">
      <c r="B166" s="81"/>
      <c r="C166" s="81"/>
      <c r="D166" s="81"/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81"/>
      <c r="Q166" s="81"/>
    </row>
    <row r="167" spans="2:17" x14ac:dyDescent="0.2">
      <c r="B167" s="81"/>
      <c r="C167" s="81"/>
      <c r="D167" s="81"/>
      <c r="E167" s="81"/>
      <c r="F167" s="81"/>
      <c r="G167" s="81"/>
      <c r="H167" s="81"/>
      <c r="I167" s="81"/>
      <c r="J167" s="81"/>
      <c r="K167" s="81"/>
      <c r="L167" s="81"/>
      <c r="M167" s="81"/>
      <c r="N167" s="81"/>
      <c r="O167" s="81"/>
      <c r="P167" s="81"/>
      <c r="Q167" s="81"/>
    </row>
    <row r="168" spans="2:17" x14ac:dyDescent="0.2">
      <c r="B168" s="81"/>
      <c r="C168" s="81"/>
      <c r="D168" s="81"/>
      <c r="E168" s="81"/>
      <c r="F168" s="81"/>
      <c r="G168" s="81"/>
      <c r="H168" s="81"/>
      <c r="I168" s="81"/>
      <c r="J168" s="81"/>
      <c r="K168" s="81"/>
      <c r="L168" s="81"/>
      <c r="M168" s="81"/>
      <c r="N168" s="81"/>
      <c r="O168" s="81"/>
      <c r="P168" s="81"/>
      <c r="Q168" s="81"/>
    </row>
    <row r="169" spans="2:17" x14ac:dyDescent="0.2">
      <c r="B169" s="81"/>
      <c r="C169" s="81"/>
      <c r="D169" s="81"/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81"/>
      <c r="Q169" s="81"/>
    </row>
    <row r="170" spans="2:17" x14ac:dyDescent="0.2">
      <c r="B170" s="81"/>
      <c r="C170" s="81"/>
      <c r="D170" s="81"/>
      <c r="E170" s="81"/>
      <c r="F170" s="81"/>
      <c r="G170" s="81"/>
      <c r="H170" s="81"/>
      <c r="I170" s="81"/>
      <c r="J170" s="81"/>
      <c r="K170" s="81"/>
      <c r="L170" s="81"/>
      <c r="M170" s="81"/>
      <c r="N170" s="81"/>
      <c r="O170" s="81"/>
      <c r="P170" s="81"/>
      <c r="Q170" s="81"/>
    </row>
    <row r="171" spans="2:17" x14ac:dyDescent="0.2">
      <c r="B171" s="81"/>
      <c r="C171" s="81"/>
      <c r="D171" s="81"/>
      <c r="E171" s="81"/>
      <c r="F171" s="81"/>
      <c r="G171" s="81"/>
      <c r="H171" s="81"/>
      <c r="I171" s="81"/>
      <c r="J171" s="81"/>
      <c r="K171" s="81"/>
      <c r="L171" s="81"/>
      <c r="M171" s="81"/>
      <c r="N171" s="81"/>
      <c r="O171" s="81"/>
      <c r="P171" s="81"/>
      <c r="Q171" s="81"/>
    </row>
    <row r="172" spans="2:17" x14ac:dyDescent="0.2">
      <c r="B172" s="81"/>
      <c r="C172" s="81"/>
      <c r="D172" s="81"/>
      <c r="E172" s="81"/>
      <c r="F172" s="81"/>
      <c r="G172" s="81"/>
      <c r="H172" s="81"/>
      <c r="I172" s="81"/>
      <c r="J172" s="81"/>
      <c r="K172" s="81"/>
      <c r="L172" s="81"/>
      <c r="M172" s="81"/>
      <c r="N172" s="81"/>
      <c r="O172" s="81"/>
      <c r="P172" s="81"/>
      <c r="Q172" s="81"/>
    </row>
    <row r="173" spans="2:17" x14ac:dyDescent="0.2">
      <c r="B173" s="81"/>
      <c r="C173" s="81"/>
      <c r="D173" s="81"/>
      <c r="E173" s="81"/>
      <c r="F173" s="81"/>
      <c r="G173" s="81"/>
      <c r="H173" s="81"/>
      <c r="I173" s="81"/>
      <c r="J173" s="81"/>
      <c r="K173" s="81"/>
      <c r="L173" s="81"/>
      <c r="M173" s="81"/>
      <c r="N173" s="81"/>
      <c r="O173" s="81"/>
      <c r="P173" s="81"/>
      <c r="Q173" s="81"/>
    </row>
    <row r="174" spans="2:17" x14ac:dyDescent="0.2">
      <c r="B174" s="81"/>
      <c r="C174" s="81"/>
      <c r="D174" s="81"/>
      <c r="E174" s="81"/>
      <c r="F174" s="81"/>
      <c r="G174" s="81"/>
      <c r="H174" s="81"/>
      <c r="I174" s="81"/>
      <c r="J174" s="81"/>
      <c r="K174" s="81"/>
      <c r="L174" s="81"/>
      <c r="M174" s="81"/>
      <c r="N174" s="81"/>
      <c r="O174" s="81"/>
      <c r="P174" s="81"/>
      <c r="Q174" s="81"/>
    </row>
    <row r="175" spans="2:17" x14ac:dyDescent="0.2">
      <c r="B175" s="81"/>
      <c r="C175" s="81"/>
      <c r="D175" s="81"/>
      <c r="E175" s="81"/>
      <c r="F175" s="81"/>
      <c r="G175" s="81"/>
      <c r="H175" s="81"/>
      <c r="I175" s="81"/>
      <c r="J175" s="81"/>
      <c r="K175" s="81"/>
      <c r="L175" s="81"/>
      <c r="M175" s="81"/>
      <c r="N175" s="81"/>
      <c r="O175" s="81"/>
      <c r="P175" s="81"/>
      <c r="Q175" s="81"/>
    </row>
    <row r="176" spans="2:17" x14ac:dyDescent="0.2">
      <c r="B176" s="81"/>
      <c r="C176" s="81"/>
      <c r="D176" s="81"/>
      <c r="E176" s="81"/>
      <c r="F176" s="81"/>
      <c r="G176" s="81"/>
      <c r="H176" s="81"/>
      <c r="I176" s="81"/>
      <c r="J176" s="81"/>
      <c r="K176" s="81"/>
      <c r="L176" s="81"/>
      <c r="M176" s="81"/>
      <c r="N176" s="81"/>
      <c r="O176" s="81"/>
      <c r="P176" s="81"/>
      <c r="Q176" s="81"/>
    </row>
    <row r="177" spans="2:17" x14ac:dyDescent="0.2">
      <c r="B177" s="81"/>
      <c r="C177" s="81"/>
      <c r="D177" s="81"/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81"/>
      <c r="Q177" s="81"/>
    </row>
    <row r="178" spans="2:17" x14ac:dyDescent="0.2">
      <c r="B178" s="81"/>
      <c r="C178" s="81"/>
      <c r="D178" s="81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81"/>
      <c r="Q178" s="81"/>
    </row>
    <row r="179" spans="2:17" x14ac:dyDescent="0.2">
      <c r="B179" s="81"/>
      <c r="C179" s="81"/>
      <c r="D179" s="81"/>
      <c r="E179" s="81"/>
      <c r="F179" s="81"/>
      <c r="G179" s="81"/>
      <c r="H179" s="81"/>
      <c r="I179" s="81"/>
      <c r="J179" s="81"/>
      <c r="K179" s="81"/>
      <c r="L179" s="81"/>
      <c r="M179" s="81"/>
      <c r="N179" s="81"/>
      <c r="O179" s="81"/>
      <c r="P179" s="81"/>
      <c r="Q179" s="81"/>
    </row>
    <row r="180" spans="2:17" x14ac:dyDescent="0.2">
      <c r="B180" s="81"/>
      <c r="C180" s="81"/>
      <c r="D180" s="81"/>
      <c r="E180" s="81"/>
      <c r="F180" s="81"/>
      <c r="G180" s="81"/>
      <c r="H180" s="81"/>
      <c r="I180" s="81"/>
      <c r="J180" s="81"/>
      <c r="K180" s="81"/>
      <c r="L180" s="81"/>
      <c r="M180" s="81"/>
      <c r="N180" s="81"/>
      <c r="O180" s="81"/>
      <c r="P180" s="81"/>
      <c r="Q180" s="81"/>
    </row>
    <row r="181" spans="2:17" x14ac:dyDescent="0.2">
      <c r="B181" s="81"/>
      <c r="C181" s="81"/>
      <c r="D181" s="81"/>
      <c r="E181" s="81"/>
      <c r="F181" s="81"/>
      <c r="G181" s="81"/>
      <c r="H181" s="81"/>
      <c r="I181" s="81"/>
      <c r="J181" s="81"/>
      <c r="K181" s="81"/>
      <c r="L181" s="81"/>
      <c r="M181" s="81"/>
      <c r="N181" s="81"/>
      <c r="O181" s="81"/>
      <c r="P181" s="81"/>
      <c r="Q181" s="81"/>
    </row>
    <row r="182" spans="2:17" x14ac:dyDescent="0.2">
      <c r="B182" s="81"/>
      <c r="C182" s="81"/>
      <c r="D182" s="81"/>
      <c r="E182" s="81"/>
      <c r="F182" s="81"/>
      <c r="G182" s="81"/>
      <c r="H182" s="81"/>
      <c r="I182" s="81"/>
      <c r="J182" s="81"/>
      <c r="K182" s="81"/>
      <c r="L182" s="81"/>
      <c r="M182" s="81"/>
      <c r="N182" s="81"/>
      <c r="O182" s="81"/>
      <c r="P182" s="81"/>
      <c r="Q182" s="81"/>
    </row>
    <row r="183" spans="2:17" x14ac:dyDescent="0.2">
      <c r="B183" s="81"/>
      <c r="C183" s="81"/>
      <c r="D183" s="81"/>
      <c r="E183" s="81"/>
      <c r="F183" s="81"/>
      <c r="G183" s="81"/>
      <c r="H183" s="81"/>
      <c r="I183" s="81"/>
      <c r="J183" s="81"/>
      <c r="K183" s="81"/>
      <c r="L183" s="81"/>
      <c r="M183" s="81"/>
      <c r="N183" s="81"/>
      <c r="O183" s="81"/>
      <c r="P183" s="81"/>
      <c r="Q183" s="81"/>
    </row>
    <row r="184" spans="2:17" x14ac:dyDescent="0.2">
      <c r="B184" s="81"/>
      <c r="C184" s="81"/>
      <c r="D184" s="81"/>
      <c r="E184" s="81"/>
      <c r="F184" s="81"/>
      <c r="G184" s="81"/>
      <c r="H184" s="81"/>
      <c r="I184" s="81"/>
      <c r="J184" s="81"/>
      <c r="K184" s="81"/>
      <c r="L184" s="81"/>
      <c r="M184" s="81"/>
      <c r="N184" s="81"/>
      <c r="O184" s="81"/>
      <c r="P184" s="81"/>
      <c r="Q184" s="81"/>
    </row>
    <row r="185" spans="2:17" x14ac:dyDescent="0.2">
      <c r="B185" s="81"/>
      <c r="C185" s="81"/>
      <c r="D185" s="81"/>
      <c r="E185" s="81"/>
      <c r="F185" s="81"/>
      <c r="G185" s="81"/>
      <c r="H185" s="81"/>
      <c r="I185" s="81"/>
      <c r="J185" s="81"/>
      <c r="K185" s="81"/>
      <c r="L185" s="81"/>
      <c r="M185" s="81"/>
      <c r="N185" s="81"/>
      <c r="O185" s="81"/>
      <c r="P185" s="81"/>
      <c r="Q185" s="81"/>
    </row>
    <row r="186" spans="2:17" x14ac:dyDescent="0.2">
      <c r="B186" s="81"/>
      <c r="C186" s="81"/>
      <c r="D186" s="81"/>
      <c r="E186" s="81"/>
      <c r="F186" s="81"/>
      <c r="G186" s="81"/>
      <c r="H186" s="81"/>
      <c r="I186" s="81"/>
      <c r="J186" s="81"/>
      <c r="K186" s="81"/>
      <c r="L186" s="81"/>
      <c r="M186" s="81"/>
      <c r="N186" s="81"/>
      <c r="O186" s="81"/>
      <c r="P186" s="81"/>
      <c r="Q186" s="81"/>
    </row>
    <row r="187" spans="2:17" x14ac:dyDescent="0.2">
      <c r="B187" s="81"/>
      <c r="C187" s="81"/>
      <c r="D187" s="81"/>
      <c r="E187" s="81"/>
      <c r="F187" s="81"/>
      <c r="G187" s="81"/>
      <c r="H187" s="81"/>
      <c r="I187" s="81"/>
      <c r="J187" s="81"/>
      <c r="K187" s="81"/>
      <c r="L187" s="81"/>
      <c r="M187" s="81"/>
      <c r="N187" s="81"/>
      <c r="O187" s="81"/>
      <c r="P187" s="81"/>
      <c r="Q187" s="81"/>
    </row>
    <row r="188" spans="2:17" x14ac:dyDescent="0.2">
      <c r="B188" s="81"/>
      <c r="C188" s="81"/>
      <c r="D188" s="81"/>
      <c r="E188" s="81"/>
      <c r="F188" s="81"/>
      <c r="G188" s="81"/>
      <c r="H188" s="81"/>
      <c r="I188" s="81"/>
      <c r="J188" s="81"/>
      <c r="K188" s="81"/>
      <c r="L188" s="81"/>
      <c r="M188" s="81"/>
      <c r="N188" s="81"/>
      <c r="O188" s="81"/>
      <c r="P188" s="81"/>
      <c r="Q188" s="81"/>
    </row>
    <row r="189" spans="2:17" x14ac:dyDescent="0.2">
      <c r="B189" s="81"/>
      <c r="C189" s="81"/>
      <c r="D189" s="81"/>
      <c r="E189" s="81"/>
      <c r="F189" s="81"/>
      <c r="G189" s="81"/>
      <c r="H189" s="81"/>
      <c r="I189" s="81"/>
      <c r="J189" s="81"/>
      <c r="K189" s="81"/>
      <c r="L189" s="81"/>
      <c r="M189" s="81"/>
      <c r="N189" s="81"/>
      <c r="O189" s="81"/>
      <c r="P189" s="81"/>
      <c r="Q189" s="81"/>
    </row>
    <row r="190" spans="2:17" x14ac:dyDescent="0.2">
      <c r="B190" s="81"/>
      <c r="C190" s="81"/>
      <c r="D190" s="81"/>
      <c r="E190" s="81"/>
      <c r="F190" s="81"/>
      <c r="G190" s="81"/>
      <c r="H190" s="81"/>
      <c r="I190" s="81"/>
      <c r="J190" s="81"/>
      <c r="K190" s="81"/>
      <c r="L190" s="81"/>
      <c r="M190" s="81"/>
      <c r="N190" s="81"/>
      <c r="O190" s="81"/>
      <c r="P190" s="81"/>
      <c r="Q190" s="81"/>
    </row>
    <row r="191" spans="2:17" x14ac:dyDescent="0.2">
      <c r="B191" s="81"/>
      <c r="C191" s="81"/>
      <c r="D191" s="81"/>
      <c r="E191" s="81"/>
      <c r="F191" s="81"/>
      <c r="G191" s="81"/>
      <c r="H191" s="81"/>
      <c r="I191" s="81"/>
      <c r="J191" s="81"/>
      <c r="K191" s="81"/>
      <c r="L191" s="81"/>
      <c r="M191" s="81"/>
      <c r="N191" s="81"/>
      <c r="O191" s="81"/>
      <c r="P191" s="81"/>
      <c r="Q191" s="81"/>
    </row>
    <row r="192" spans="2:17" x14ac:dyDescent="0.2">
      <c r="B192" s="81"/>
      <c r="C192" s="81"/>
      <c r="D192" s="81"/>
      <c r="E192" s="81"/>
      <c r="F192" s="81"/>
      <c r="G192" s="81"/>
      <c r="H192" s="81"/>
      <c r="I192" s="81"/>
      <c r="J192" s="81"/>
      <c r="K192" s="81"/>
      <c r="L192" s="81"/>
      <c r="M192" s="81"/>
      <c r="N192" s="81"/>
      <c r="O192" s="81"/>
      <c r="P192" s="81"/>
      <c r="Q192" s="81"/>
    </row>
    <row r="193" spans="2:17" x14ac:dyDescent="0.2">
      <c r="B193" s="81"/>
      <c r="C193" s="81"/>
      <c r="D193" s="81"/>
      <c r="E193" s="81"/>
      <c r="F193" s="81"/>
      <c r="G193" s="81"/>
      <c r="H193" s="81"/>
      <c r="I193" s="81"/>
      <c r="J193" s="81"/>
      <c r="K193" s="81"/>
      <c r="L193" s="81"/>
      <c r="M193" s="81"/>
      <c r="N193" s="81"/>
      <c r="O193" s="81"/>
      <c r="P193" s="81"/>
      <c r="Q193" s="81"/>
    </row>
    <row r="194" spans="2:17" x14ac:dyDescent="0.2">
      <c r="B194" s="81"/>
      <c r="C194" s="81"/>
      <c r="D194" s="81"/>
      <c r="E194" s="81"/>
      <c r="F194" s="81"/>
      <c r="G194" s="81"/>
      <c r="H194" s="81"/>
      <c r="I194" s="81"/>
      <c r="J194" s="81"/>
      <c r="K194" s="81"/>
      <c r="L194" s="81"/>
      <c r="M194" s="81"/>
      <c r="N194" s="81"/>
      <c r="O194" s="81"/>
      <c r="P194" s="81"/>
      <c r="Q194" s="81"/>
    </row>
    <row r="195" spans="2:17" x14ac:dyDescent="0.2">
      <c r="B195" s="81"/>
      <c r="C195" s="81"/>
      <c r="D195" s="81"/>
      <c r="E195" s="81"/>
      <c r="F195" s="81"/>
      <c r="G195" s="81"/>
      <c r="H195" s="81"/>
      <c r="I195" s="81"/>
      <c r="J195" s="81"/>
      <c r="K195" s="81"/>
      <c r="L195" s="81"/>
      <c r="M195" s="81"/>
      <c r="N195" s="81"/>
      <c r="O195" s="81"/>
      <c r="P195" s="81"/>
      <c r="Q195" s="81"/>
    </row>
    <row r="196" spans="2:17" x14ac:dyDescent="0.2">
      <c r="B196" s="81"/>
      <c r="C196" s="81"/>
      <c r="D196" s="81"/>
      <c r="E196" s="81"/>
      <c r="F196" s="81"/>
      <c r="G196" s="81"/>
      <c r="H196" s="81"/>
      <c r="I196" s="81"/>
      <c r="J196" s="81"/>
      <c r="K196" s="81"/>
      <c r="L196" s="81"/>
      <c r="M196" s="81"/>
      <c r="N196" s="81"/>
      <c r="O196" s="81"/>
      <c r="P196" s="81"/>
      <c r="Q196" s="81"/>
    </row>
    <row r="197" spans="2:17" x14ac:dyDescent="0.2">
      <c r="B197" s="81"/>
      <c r="C197" s="81"/>
      <c r="D197" s="81"/>
      <c r="E197" s="81"/>
      <c r="F197" s="81"/>
      <c r="G197" s="81"/>
      <c r="H197" s="81"/>
      <c r="I197" s="81"/>
      <c r="J197" s="81"/>
      <c r="K197" s="81"/>
      <c r="L197" s="81"/>
      <c r="M197" s="81"/>
      <c r="N197" s="81"/>
      <c r="O197" s="81"/>
      <c r="P197" s="81"/>
      <c r="Q197" s="81"/>
    </row>
    <row r="198" spans="2:17" x14ac:dyDescent="0.2">
      <c r="B198" s="81"/>
      <c r="C198" s="81"/>
      <c r="D198" s="81"/>
      <c r="E198" s="81"/>
      <c r="F198" s="81"/>
      <c r="G198" s="81"/>
      <c r="H198" s="81"/>
      <c r="I198" s="81"/>
      <c r="J198" s="81"/>
      <c r="K198" s="81"/>
      <c r="L198" s="81"/>
      <c r="M198" s="81"/>
      <c r="N198" s="81"/>
      <c r="O198" s="81"/>
      <c r="P198" s="81"/>
      <c r="Q198" s="81"/>
    </row>
    <row r="199" spans="2:17" x14ac:dyDescent="0.2">
      <c r="B199" s="81"/>
      <c r="C199" s="81"/>
      <c r="D199" s="81"/>
      <c r="E199" s="81"/>
      <c r="F199" s="81"/>
      <c r="G199" s="81"/>
      <c r="H199" s="81"/>
      <c r="I199" s="81"/>
      <c r="J199" s="81"/>
      <c r="K199" s="81"/>
      <c r="L199" s="81"/>
      <c r="M199" s="81"/>
      <c r="N199" s="81"/>
      <c r="O199" s="81"/>
      <c r="P199" s="81"/>
      <c r="Q199" s="81"/>
    </row>
    <row r="200" spans="2:17" x14ac:dyDescent="0.2">
      <c r="B200" s="81"/>
      <c r="C200" s="81"/>
      <c r="D200" s="81"/>
      <c r="E200" s="81"/>
      <c r="F200" s="81"/>
      <c r="G200" s="81"/>
      <c r="H200" s="81"/>
      <c r="I200" s="81"/>
      <c r="J200" s="81"/>
      <c r="K200" s="81"/>
      <c r="L200" s="81"/>
      <c r="M200" s="81"/>
      <c r="N200" s="81"/>
      <c r="O200" s="81"/>
      <c r="P200" s="81"/>
      <c r="Q200" s="81"/>
    </row>
    <row r="201" spans="2:17" x14ac:dyDescent="0.2">
      <c r="B201" s="81"/>
      <c r="C201" s="81"/>
      <c r="D201" s="81"/>
      <c r="E201" s="81"/>
      <c r="F201" s="81"/>
      <c r="G201" s="81"/>
      <c r="H201" s="81"/>
      <c r="I201" s="81"/>
      <c r="J201" s="81"/>
      <c r="K201" s="81"/>
      <c r="L201" s="81"/>
      <c r="M201" s="81"/>
      <c r="N201" s="81"/>
      <c r="O201" s="81"/>
      <c r="P201" s="81"/>
      <c r="Q201" s="81"/>
    </row>
    <row r="202" spans="2:17" x14ac:dyDescent="0.2">
      <c r="B202" s="81"/>
      <c r="C202" s="81"/>
      <c r="D202" s="81"/>
      <c r="E202" s="81"/>
      <c r="F202" s="81"/>
      <c r="G202" s="81"/>
      <c r="H202" s="81"/>
      <c r="I202" s="81"/>
      <c r="J202" s="81"/>
      <c r="K202" s="81"/>
      <c r="L202" s="81"/>
      <c r="M202" s="81"/>
      <c r="N202" s="81"/>
      <c r="O202" s="81"/>
      <c r="P202" s="81"/>
      <c r="Q202" s="81"/>
    </row>
    <row r="203" spans="2:17" x14ac:dyDescent="0.2">
      <c r="B203" s="81"/>
      <c r="C203" s="81"/>
      <c r="D203" s="81"/>
      <c r="E203" s="81"/>
      <c r="F203" s="81"/>
      <c r="G203" s="81"/>
      <c r="H203" s="81"/>
      <c r="I203" s="81"/>
      <c r="J203" s="81"/>
      <c r="K203" s="81"/>
      <c r="L203" s="81"/>
      <c r="M203" s="81"/>
      <c r="N203" s="81"/>
      <c r="O203" s="81"/>
      <c r="P203" s="81"/>
      <c r="Q203" s="81"/>
    </row>
    <row r="204" spans="2:17" x14ac:dyDescent="0.2">
      <c r="B204" s="81"/>
      <c r="C204" s="81"/>
      <c r="D204" s="81"/>
      <c r="E204" s="81"/>
      <c r="F204" s="81"/>
      <c r="G204" s="81"/>
      <c r="H204" s="81"/>
      <c r="I204" s="81"/>
      <c r="J204" s="81"/>
      <c r="K204" s="81"/>
      <c r="L204" s="81"/>
      <c r="M204" s="81"/>
      <c r="N204" s="81"/>
      <c r="O204" s="81"/>
      <c r="P204" s="81"/>
      <c r="Q204" s="81"/>
    </row>
    <row r="205" spans="2:17" x14ac:dyDescent="0.2">
      <c r="B205" s="81"/>
      <c r="C205" s="81"/>
      <c r="D205" s="81"/>
      <c r="E205" s="81"/>
      <c r="F205" s="81"/>
      <c r="G205" s="81"/>
      <c r="H205" s="81"/>
      <c r="I205" s="81"/>
      <c r="J205" s="81"/>
      <c r="K205" s="81"/>
      <c r="L205" s="81"/>
      <c r="M205" s="81"/>
      <c r="N205" s="81"/>
      <c r="O205" s="81"/>
      <c r="P205" s="81"/>
      <c r="Q205" s="81"/>
    </row>
    <row r="206" spans="2:17" x14ac:dyDescent="0.2">
      <c r="B206" s="81"/>
      <c r="C206" s="81"/>
      <c r="D206" s="81"/>
      <c r="E206" s="81"/>
      <c r="F206" s="81"/>
      <c r="G206" s="81"/>
      <c r="H206" s="81"/>
      <c r="I206" s="81"/>
      <c r="J206" s="81"/>
      <c r="K206" s="81"/>
      <c r="L206" s="81"/>
      <c r="M206" s="81"/>
      <c r="N206" s="81"/>
      <c r="O206" s="81"/>
      <c r="P206" s="81"/>
      <c r="Q206" s="81"/>
    </row>
    <row r="207" spans="2:17" x14ac:dyDescent="0.2">
      <c r="B207" s="81"/>
      <c r="C207" s="81"/>
      <c r="D207" s="81"/>
      <c r="E207" s="81"/>
      <c r="F207" s="81"/>
      <c r="G207" s="81"/>
      <c r="H207" s="81"/>
      <c r="I207" s="81"/>
      <c r="J207" s="81"/>
      <c r="K207" s="81"/>
      <c r="L207" s="81"/>
      <c r="M207" s="81"/>
      <c r="N207" s="81"/>
      <c r="O207" s="81"/>
      <c r="P207" s="81"/>
      <c r="Q207" s="81"/>
    </row>
    <row r="208" spans="2:17" x14ac:dyDescent="0.2">
      <c r="B208" s="81"/>
      <c r="C208" s="81"/>
      <c r="D208" s="81"/>
      <c r="E208" s="81"/>
      <c r="F208" s="81"/>
      <c r="G208" s="81"/>
      <c r="H208" s="81"/>
      <c r="I208" s="81"/>
      <c r="J208" s="81"/>
      <c r="K208" s="81"/>
      <c r="L208" s="81"/>
      <c r="M208" s="81"/>
      <c r="N208" s="81"/>
      <c r="O208" s="81"/>
      <c r="P208" s="81"/>
      <c r="Q208" s="81"/>
    </row>
    <row r="209" spans="2:17" x14ac:dyDescent="0.2">
      <c r="B209" s="81"/>
      <c r="C209" s="81"/>
      <c r="D209" s="81"/>
      <c r="E209" s="81"/>
      <c r="F209" s="81"/>
      <c r="G209" s="81"/>
      <c r="H209" s="81"/>
      <c r="I209" s="81"/>
      <c r="J209" s="81"/>
      <c r="K209" s="81"/>
      <c r="L209" s="81"/>
      <c r="M209" s="81"/>
      <c r="N209" s="81"/>
      <c r="O209" s="81"/>
      <c r="P209" s="81"/>
      <c r="Q209" s="81"/>
    </row>
    <row r="210" spans="2:17" x14ac:dyDescent="0.2">
      <c r="B210" s="81"/>
      <c r="C210" s="81"/>
      <c r="D210" s="81"/>
      <c r="E210" s="81"/>
      <c r="F210" s="81"/>
      <c r="G210" s="81"/>
      <c r="H210" s="81"/>
      <c r="I210" s="81"/>
      <c r="J210" s="81"/>
      <c r="K210" s="81"/>
      <c r="L210" s="81"/>
      <c r="M210" s="81"/>
      <c r="N210" s="81"/>
      <c r="O210" s="81"/>
      <c r="P210" s="81"/>
      <c r="Q210" s="81"/>
    </row>
    <row r="211" spans="2:17" x14ac:dyDescent="0.2">
      <c r="B211" s="81"/>
      <c r="C211" s="81"/>
      <c r="D211" s="81"/>
      <c r="E211" s="81"/>
      <c r="F211" s="81"/>
      <c r="G211" s="81"/>
      <c r="H211" s="81"/>
      <c r="I211" s="81"/>
      <c r="J211" s="81"/>
      <c r="K211" s="81"/>
      <c r="L211" s="81"/>
      <c r="M211" s="81"/>
      <c r="N211" s="81"/>
      <c r="O211" s="81"/>
      <c r="P211" s="81"/>
      <c r="Q211" s="81"/>
    </row>
    <row r="212" spans="2:17" x14ac:dyDescent="0.2">
      <c r="B212" s="81"/>
      <c r="C212" s="81"/>
      <c r="D212" s="81"/>
      <c r="E212" s="81"/>
      <c r="F212" s="81"/>
      <c r="G212" s="81"/>
      <c r="H212" s="81"/>
      <c r="I212" s="81"/>
      <c r="J212" s="81"/>
      <c r="K212" s="81"/>
      <c r="L212" s="81"/>
      <c r="M212" s="81"/>
      <c r="N212" s="81"/>
      <c r="O212" s="81"/>
      <c r="P212" s="81"/>
      <c r="Q212" s="81"/>
    </row>
    <row r="213" spans="2:17" x14ac:dyDescent="0.2">
      <c r="B213" s="81"/>
      <c r="C213" s="81"/>
      <c r="D213" s="81"/>
      <c r="E213" s="81"/>
      <c r="F213" s="81"/>
      <c r="G213" s="81"/>
      <c r="H213" s="81"/>
      <c r="I213" s="81"/>
      <c r="J213" s="81"/>
      <c r="K213" s="81"/>
      <c r="L213" s="81"/>
      <c r="M213" s="81"/>
      <c r="N213" s="81"/>
      <c r="O213" s="81"/>
      <c r="P213" s="81"/>
      <c r="Q213" s="81"/>
    </row>
    <row r="214" spans="2:17" x14ac:dyDescent="0.2">
      <c r="B214" s="81"/>
      <c r="C214" s="81"/>
      <c r="D214" s="81"/>
      <c r="E214" s="81"/>
      <c r="F214" s="81"/>
      <c r="G214" s="81"/>
      <c r="H214" s="81"/>
      <c r="I214" s="81"/>
      <c r="J214" s="81"/>
      <c r="K214" s="81"/>
      <c r="L214" s="81"/>
      <c r="M214" s="81"/>
      <c r="N214" s="81"/>
      <c r="O214" s="81"/>
      <c r="P214" s="81"/>
      <c r="Q214" s="81"/>
    </row>
    <row r="215" spans="2:17" x14ac:dyDescent="0.2">
      <c r="B215" s="81"/>
      <c r="C215" s="81"/>
      <c r="D215" s="81"/>
      <c r="E215" s="81"/>
      <c r="F215" s="81"/>
      <c r="G215" s="81"/>
      <c r="H215" s="81"/>
      <c r="I215" s="81"/>
      <c r="J215" s="81"/>
      <c r="K215" s="81"/>
      <c r="L215" s="81"/>
      <c r="M215" s="81"/>
      <c r="N215" s="81"/>
      <c r="O215" s="81"/>
      <c r="P215" s="81"/>
      <c r="Q215" s="81"/>
    </row>
    <row r="216" spans="2:17" x14ac:dyDescent="0.2">
      <c r="B216" s="81"/>
      <c r="C216" s="81"/>
      <c r="D216" s="81"/>
      <c r="E216" s="81"/>
      <c r="F216" s="81"/>
      <c r="G216" s="81"/>
      <c r="H216" s="81"/>
      <c r="I216" s="81"/>
      <c r="J216" s="81"/>
      <c r="K216" s="81"/>
      <c r="L216" s="81"/>
      <c r="M216" s="81"/>
      <c r="N216" s="81"/>
      <c r="O216" s="81"/>
      <c r="P216" s="81"/>
      <c r="Q216" s="81"/>
    </row>
    <row r="217" spans="2:17" x14ac:dyDescent="0.2">
      <c r="B217" s="81"/>
      <c r="C217" s="81"/>
      <c r="D217" s="81"/>
      <c r="E217" s="81"/>
      <c r="F217" s="81"/>
      <c r="G217" s="81"/>
      <c r="H217" s="81"/>
      <c r="I217" s="81"/>
      <c r="J217" s="81"/>
      <c r="K217" s="81"/>
      <c r="L217" s="81"/>
      <c r="M217" s="81"/>
      <c r="N217" s="81"/>
      <c r="O217" s="81"/>
      <c r="P217" s="81"/>
      <c r="Q217" s="81"/>
    </row>
    <row r="218" spans="2:17" x14ac:dyDescent="0.2">
      <c r="B218" s="81"/>
      <c r="C218" s="81"/>
      <c r="D218" s="81"/>
      <c r="E218" s="81"/>
      <c r="F218" s="81"/>
      <c r="G218" s="81"/>
      <c r="H218" s="81"/>
      <c r="I218" s="81"/>
      <c r="J218" s="81"/>
      <c r="K218" s="81"/>
      <c r="L218" s="81"/>
      <c r="M218" s="81"/>
      <c r="N218" s="81"/>
      <c r="O218" s="81"/>
      <c r="P218" s="81"/>
      <c r="Q218" s="81"/>
    </row>
    <row r="219" spans="2:17" x14ac:dyDescent="0.2">
      <c r="B219" s="81"/>
      <c r="C219" s="81"/>
      <c r="D219" s="81"/>
      <c r="E219" s="81"/>
      <c r="F219" s="81"/>
      <c r="G219" s="81"/>
      <c r="H219" s="81"/>
      <c r="I219" s="81"/>
      <c r="J219" s="81"/>
      <c r="K219" s="81"/>
      <c r="L219" s="81"/>
      <c r="M219" s="81"/>
      <c r="N219" s="81"/>
      <c r="O219" s="81"/>
      <c r="P219" s="81"/>
      <c r="Q219" s="81"/>
    </row>
    <row r="220" spans="2:17" x14ac:dyDescent="0.2">
      <c r="B220" s="81"/>
      <c r="C220" s="81"/>
      <c r="D220" s="81"/>
      <c r="E220" s="81"/>
      <c r="F220" s="81"/>
      <c r="G220" s="81"/>
      <c r="H220" s="81"/>
      <c r="I220" s="81"/>
      <c r="J220" s="81"/>
      <c r="K220" s="81"/>
      <c r="L220" s="81"/>
      <c r="M220" s="81"/>
      <c r="N220" s="81"/>
      <c r="O220" s="81"/>
      <c r="P220" s="81"/>
      <c r="Q220" s="81"/>
    </row>
    <row r="221" spans="2:17" x14ac:dyDescent="0.2">
      <c r="B221" s="81"/>
      <c r="C221" s="81"/>
      <c r="D221" s="81"/>
      <c r="E221" s="81"/>
      <c r="F221" s="81"/>
      <c r="G221" s="81"/>
      <c r="H221" s="81"/>
      <c r="I221" s="81"/>
      <c r="J221" s="81"/>
      <c r="K221" s="81"/>
      <c r="L221" s="81"/>
      <c r="M221" s="81"/>
      <c r="N221" s="81"/>
      <c r="O221" s="81"/>
      <c r="P221" s="81"/>
      <c r="Q221" s="81"/>
    </row>
    <row r="222" spans="2:17" x14ac:dyDescent="0.2">
      <c r="B222" s="81"/>
      <c r="C222" s="81"/>
      <c r="D222" s="81"/>
      <c r="E222" s="81"/>
      <c r="F222" s="81"/>
      <c r="G222" s="81"/>
      <c r="H222" s="81"/>
      <c r="I222" s="81"/>
      <c r="J222" s="81"/>
      <c r="K222" s="81"/>
      <c r="L222" s="81"/>
      <c r="M222" s="81"/>
      <c r="N222" s="81"/>
      <c r="O222" s="81"/>
      <c r="P222" s="81"/>
      <c r="Q222" s="81"/>
    </row>
    <row r="223" spans="2:17" x14ac:dyDescent="0.2">
      <c r="B223" s="81"/>
      <c r="C223" s="81"/>
      <c r="D223" s="81"/>
      <c r="E223" s="81"/>
      <c r="F223" s="81"/>
      <c r="G223" s="81"/>
      <c r="H223" s="81"/>
      <c r="I223" s="81"/>
      <c r="J223" s="81"/>
      <c r="K223" s="81"/>
      <c r="L223" s="81"/>
      <c r="M223" s="81"/>
      <c r="N223" s="81"/>
      <c r="O223" s="81"/>
      <c r="P223" s="81"/>
      <c r="Q223" s="81"/>
    </row>
    <row r="224" spans="2:17" x14ac:dyDescent="0.2">
      <c r="B224" s="81"/>
      <c r="C224" s="81"/>
      <c r="D224" s="81"/>
      <c r="E224" s="81"/>
      <c r="F224" s="81"/>
      <c r="G224" s="81"/>
      <c r="H224" s="81"/>
      <c r="I224" s="81"/>
      <c r="J224" s="81"/>
      <c r="K224" s="81"/>
      <c r="L224" s="81"/>
      <c r="M224" s="81"/>
      <c r="N224" s="81"/>
      <c r="O224" s="81"/>
      <c r="P224" s="81"/>
      <c r="Q224" s="81"/>
    </row>
    <row r="225" spans="2:17" x14ac:dyDescent="0.2">
      <c r="B225" s="81"/>
      <c r="C225" s="81"/>
      <c r="D225" s="81"/>
      <c r="E225" s="81"/>
      <c r="F225" s="81"/>
      <c r="G225" s="81"/>
      <c r="H225" s="81"/>
      <c r="I225" s="81"/>
      <c r="J225" s="81"/>
      <c r="K225" s="81"/>
      <c r="L225" s="81"/>
      <c r="M225" s="81"/>
      <c r="N225" s="81"/>
      <c r="O225" s="81"/>
      <c r="P225" s="81"/>
      <c r="Q225" s="81"/>
    </row>
    <row r="226" spans="2:17" x14ac:dyDescent="0.2">
      <c r="B226" s="81"/>
      <c r="C226" s="81"/>
      <c r="D226" s="81"/>
      <c r="E226" s="81"/>
      <c r="F226" s="81"/>
      <c r="G226" s="81"/>
      <c r="H226" s="81"/>
      <c r="I226" s="81"/>
      <c r="J226" s="81"/>
      <c r="K226" s="81"/>
      <c r="L226" s="81"/>
      <c r="M226" s="81"/>
      <c r="N226" s="81"/>
      <c r="O226" s="81"/>
      <c r="P226" s="81"/>
      <c r="Q226" s="81"/>
    </row>
    <row r="227" spans="2:17" x14ac:dyDescent="0.2">
      <c r="B227" s="81"/>
      <c r="C227" s="81"/>
      <c r="D227" s="81"/>
      <c r="E227" s="81"/>
      <c r="F227" s="81"/>
      <c r="G227" s="81"/>
      <c r="H227" s="81"/>
      <c r="I227" s="81"/>
      <c r="J227" s="81"/>
      <c r="K227" s="81"/>
      <c r="L227" s="81"/>
      <c r="M227" s="81"/>
      <c r="N227" s="81"/>
      <c r="O227" s="81"/>
      <c r="P227" s="81"/>
      <c r="Q227" s="81"/>
    </row>
    <row r="228" spans="2:17" x14ac:dyDescent="0.2">
      <c r="B228" s="81"/>
      <c r="C228" s="81"/>
      <c r="D228" s="81"/>
      <c r="E228" s="81"/>
      <c r="F228" s="81"/>
      <c r="G228" s="81"/>
      <c r="H228" s="81"/>
      <c r="I228" s="81"/>
      <c r="J228" s="81"/>
      <c r="K228" s="81"/>
      <c r="L228" s="81"/>
      <c r="M228" s="81"/>
      <c r="N228" s="81"/>
      <c r="O228" s="81"/>
      <c r="P228" s="81"/>
      <c r="Q228" s="81"/>
    </row>
    <row r="229" spans="2:17" x14ac:dyDescent="0.2">
      <c r="B229" s="81"/>
      <c r="C229" s="81"/>
      <c r="D229" s="81"/>
      <c r="E229" s="81"/>
      <c r="F229" s="81"/>
      <c r="G229" s="81"/>
      <c r="H229" s="81"/>
      <c r="I229" s="81"/>
      <c r="J229" s="81"/>
      <c r="K229" s="81"/>
      <c r="L229" s="81"/>
      <c r="M229" s="81"/>
      <c r="N229" s="81"/>
      <c r="O229" s="81"/>
      <c r="P229" s="81"/>
      <c r="Q229" s="81"/>
    </row>
    <row r="230" spans="2:17" x14ac:dyDescent="0.2">
      <c r="B230" s="81"/>
      <c r="C230" s="81"/>
      <c r="D230" s="81"/>
      <c r="E230" s="81"/>
      <c r="F230" s="81"/>
      <c r="G230" s="81"/>
      <c r="H230" s="81"/>
      <c r="I230" s="81"/>
      <c r="J230" s="81"/>
      <c r="K230" s="81"/>
      <c r="L230" s="81"/>
      <c r="M230" s="81"/>
      <c r="N230" s="81"/>
      <c r="O230" s="81"/>
      <c r="P230" s="81"/>
      <c r="Q230" s="81"/>
    </row>
    <row r="231" spans="2:17" x14ac:dyDescent="0.2">
      <c r="B231" s="81"/>
      <c r="C231" s="81"/>
      <c r="D231" s="81"/>
      <c r="E231" s="81"/>
      <c r="F231" s="81"/>
      <c r="G231" s="81"/>
      <c r="H231" s="81"/>
      <c r="I231" s="81"/>
      <c r="J231" s="81"/>
      <c r="K231" s="81"/>
      <c r="L231" s="81"/>
      <c r="M231" s="81"/>
      <c r="N231" s="81"/>
      <c r="O231" s="81"/>
      <c r="P231" s="81"/>
      <c r="Q231" s="81"/>
    </row>
    <row r="232" spans="2:17" x14ac:dyDescent="0.2">
      <c r="B232" s="81"/>
      <c r="C232" s="81"/>
      <c r="D232" s="81"/>
      <c r="E232" s="81"/>
      <c r="F232" s="81"/>
      <c r="G232" s="81"/>
      <c r="H232" s="81"/>
      <c r="I232" s="81"/>
      <c r="J232" s="81"/>
      <c r="K232" s="81"/>
      <c r="L232" s="81"/>
      <c r="M232" s="81"/>
      <c r="N232" s="81"/>
      <c r="O232" s="81"/>
      <c r="P232" s="81"/>
      <c r="Q232" s="81"/>
    </row>
    <row r="233" spans="2:17" x14ac:dyDescent="0.2">
      <c r="B233" s="81"/>
      <c r="C233" s="81"/>
      <c r="D233" s="81"/>
      <c r="E233" s="81"/>
      <c r="F233" s="81"/>
      <c r="G233" s="81"/>
      <c r="H233" s="81"/>
      <c r="I233" s="81"/>
      <c r="J233" s="81"/>
      <c r="K233" s="81"/>
      <c r="L233" s="81"/>
      <c r="M233" s="81"/>
      <c r="N233" s="81"/>
      <c r="O233" s="81"/>
      <c r="P233" s="81"/>
      <c r="Q233" s="81"/>
    </row>
    <row r="234" spans="2:17" x14ac:dyDescent="0.2">
      <c r="B234" s="81"/>
      <c r="C234" s="81"/>
      <c r="D234" s="81"/>
      <c r="E234" s="81"/>
      <c r="F234" s="81"/>
      <c r="G234" s="81"/>
      <c r="H234" s="81"/>
      <c r="I234" s="81"/>
      <c r="J234" s="81"/>
      <c r="K234" s="81"/>
      <c r="L234" s="81"/>
      <c r="M234" s="81"/>
      <c r="N234" s="81"/>
      <c r="O234" s="81"/>
      <c r="P234" s="81"/>
      <c r="Q234" s="81"/>
    </row>
    <row r="235" spans="2:17" x14ac:dyDescent="0.2">
      <c r="B235" s="81"/>
      <c r="C235" s="81"/>
      <c r="D235" s="81"/>
      <c r="E235" s="81"/>
      <c r="F235" s="81"/>
      <c r="G235" s="81"/>
      <c r="H235" s="81"/>
      <c r="I235" s="81"/>
      <c r="J235" s="81"/>
      <c r="K235" s="81"/>
      <c r="L235" s="81"/>
      <c r="M235" s="81"/>
      <c r="N235" s="81"/>
      <c r="O235" s="81"/>
      <c r="P235" s="81"/>
      <c r="Q235" s="81"/>
    </row>
    <row r="236" spans="2:17" x14ac:dyDescent="0.2">
      <c r="B236" s="81"/>
      <c r="C236" s="81"/>
      <c r="D236" s="81"/>
      <c r="E236" s="81"/>
      <c r="F236" s="81"/>
      <c r="G236" s="81"/>
      <c r="H236" s="81"/>
      <c r="I236" s="81"/>
      <c r="J236" s="81"/>
      <c r="K236" s="81"/>
      <c r="L236" s="81"/>
      <c r="M236" s="81"/>
      <c r="N236" s="81"/>
      <c r="O236" s="81"/>
      <c r="P236" s="81"/>
      <c r="Q236" s="81"/>
    </row>
    <row r="237" spans="2:17" x14ac:dyDescent="0.2">
      <c r="B237" s="81"/>
      <c r="C237" s="81"/>
      <c r="D237" s="81"/>
      <c r="E237" s="81"/>
      <c r="F237" s="81"/>
      <c r="G237" s="81"/>
      <c r="H237" s="81"/>
      <c r="I237" s="81"/>
      <c r="J237" s="81"/>
      <c r="K237" s="81"/>
      <c r="L237" s="81"/>
      <c r="M237" s="81"/>
      <c r="N237" s="81"/>
      <c r="O237" s="81"/>
      <c r="P237" s="81"/>
      <c r="Q237" s="81"/>
    </row>
    <row r="238" spans="2:17" x14ac:dyDescent="0.2">
      <c r="B238" s="81"/>
      <c r="C238" s="81"/>
      <c r="D238" s="81"/>
      <c r="E238" s="81"/>
      <c r="F238" s="81"/>
      <c r="G238" s="81"/>
      <c r="H238" s="81"/>
      <c r="I238" s="81"/>
      <c r="J238" s="81"/>
      <c r="K238" s="81"/>
      <c r="L238" s="81"/>
      <c r="M238" s="81"/>
      <c r="N238" s="81"/>
      <c r="O238" s="81"/>
      <c r="P238" s="81"/>
      <c r="Q238" s="81"/>
    </row>
    <row r="239" spans="2:17" x14ac:dyDescent="0.2">
      <c r="B239" s="81"/>
      <c r="C239" s="81"/>
      <c r="D239" s="81"/>
      <c r="E239" s="81"/>
      <c r="F239" s="81"/>
      <c r="G239" s="81"/>
      <c r="H239" s="81"/>
      <c r="I239" s="81"/>
      <c r="J239" s="81"/>
      <c r="K239" s="81"/>
      <c r="L239" s="81"/>
      <c r="M239" s="81"/>
      <c r="N239" s="81"/>
      <c r="O239" s="81"/>
      <c r="P239" s="81"/>
      <c r="Q239" s="81"/>
    </row>
    <row r="240" spans="2:17" x14ac:dyDescent="0.2">
      <c r="B240" s="81"/>
      <c r="C240" s="81"/>
      <c r="D240" s="81"/>
      <c r="E240" s="81"/>
      <c r="F240" s="81"/>
      <c r="G240" s="81"/>
      <c r="H240" s="81"/>
      <c r="I240" s="81"/>
      <c r="J240" s="81"/>
      <c r="K240" s="81"/>
      <c r="L240" s="81"/>
      <c r="M240" s="81"/>
      <c r="N240" s="81"/>
      <c r="O240" s="81"/>
      <c r="P240" s="81"/>
      <c r="Q240" s="81"/>
    </row>
    <row r="241" spans="2:17" x14ac:dyDescent="0.2">
      <c r="B241" s="81"/>
      <c r="C241" s="81"/>
      <c r="D241" s="81"/>
      <c r="E241" s="81"/>
      <c r="F241" s="81"/>
      <c r="G241" s="81"/>
      <c r="H241" s="81"/>
      <c r="I241" s="81"/>
      <c r="J241" s="81"/>
      <c r="K241" s="81"/>
      <c r="L241" s="81"/>
      <c r="M241" s="81"/>
      <c r="N241" s="81"/>
      <c r="O241" s="81"/>
      <c r="P241" s="81"/>
      <c r="Q241" s="81"/>
    </row>
    <row r="242" spans="2:17" x14ac:dyDescent="0.2">
      <c r="B242" s="81"/>
      <c r="C242" s="81"/>
      <c r="D242" s="81"/>
      <c r="E242" s="81"/>
      <c r="F242" s="81"/>
      <c r="G242" s="81"/>
      <c r="H242" s="81"/>
      <c r="I242" s="81"/>
      <c r="J242" s="81"/>
      <c r="K242" s="81"/>
      <c r="L242" s="81"/>
      <c r="M242" s="81"/>
      <c r="N242" s="81"/>
      <c r="O242" s="81"/>
      <c r="P242" s="81"/>
      <c r="Q242" s="81"/>
    </row>
    <row r="243" spans="2:17" x14ac:dyDescent="0.2">
      <c r="B243" s="81"/>
      <c r="C243" s="81"/>
      <c r="D243" s="81"/>
      <c r="E243" s="81"/>
      <c r="F243" s="81"/>
      <c r="G243" s="81"/>
      <c r="H243" s="81"/>
      <c r="I243" s="81"/>
      <c r="J243" s="81"/>
      <c r="K243" s="81"/>
      <c r="L243" s="81"/>
      <c r="M243" s="81"/>
      <c r="N243" s="81"/>
      <c r="O243" s="81"/>
      <c r="P243" s="81"/>
      <c r="Q243" s="81"/>
    </row>
    <row r="244" spans="2:17" x14ac:dyDescent="0.2">
      <c r="B244" s="81"/>
      <c r="C244" s="81"/>
      <c r="D244" s="81"/>
      <c r="E244" s="81"/>
      <c r="F244" s="81"/>
      <c r="G244" s="81"/>
      <c r="H244" s="81"/>
      <c r="I244" s="81"/>
      <c r="J244" s="81"/>
      <c r="K244" s="81"/>
      <c r="L244" s="81"/>
      <c r="M244" s="81"/>
      <c r="N244" s="81"/>
      <c r="O244" s="81"/>
      <c r="P244" s="81"/>
      <c r="Q244" s="81"/>
    </row>
    <row r="245" spans="2:17" x14ac:dyDescent="0.2">
      <c r="B245" s="81"/>
      <c r="C245" s="81"/>
      <c r="D245" s="81"/>
      <c r="E245" s="81"/>
      <c r="F245" s="81"/>
      <c r="G245" s="81"/>
      <c r="H245" s="81"/>
      <c r="I245" s="81"/>
      <c r="J245" s="81"/>
      <c r="K245" s="81"/>
      <c r="L245" s="81"/>
      <c r="M245" s="81"/>
      <c r="N245" s="81"/>
      <c r="O245" s="81"/>
      <c r="P245" s="81"/>
      <c r="Q245" s="81"/>
    </row>
    <row r="246" spans="2:17" x14ac:dyDescent="0.2">
      <c r="B246" s="81"/>
      <c r="C246" s="81"/>
      <c r="D246" s="81"/>
      <c r="E246" s="81"/>
      <c r="F246" s="81"/>
      <c r="G246" s="81"/>
      <c r="H246" s="81"/>
      <c r="I246" s="81"/>
      <c r="J246" s="81"/>
      <c r="K246" s="81"/>
      <c r="L246" s="81"/>
      <c r="M246" s="81"/>
      <c r="N246" s="81"/>
      <c r="O246" s="81"/>
      <c r="P246" s="81"/>
      <c r="Q246" s="81"/>
    </row>
    <row r="247" spans="2:17" x14ac:dyDescent="0.2">
      <c r="B247" s="81"/>
      <c r="C247" s="81"/>
      <c r="D247" s="81"/>
      <c r="E247" s="81"/>
      <c r="F247" s="81"/>
      <c r="G247" s="81"/>
      <c r="H247" s="81"/>
      <c r="I247" s="81"/>
      <c r="J247" s="81"/>
      <c r="K247" s="81"/>
      <c r="L247" s="81"/>
      <c r="M247" s="81"/>
      <c r="N247" s="81"/>
      <c r="O247" s="81"/>
      <c r="P247" s="81"/>
      <c r="Q247" s="81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indexed="50"/>
    <outlinePr applyStyles="1" summaryBelow="0"/>
    <pageSetUpPr fitToPage="1"/>
  </sheetPr>
  <dimension ref="A2:S168"/>
  <sheetViews>
    <sheetView topLeftCell="A87" workbookViewId="0">
      <selection activeCell="A80" sqref="A80:A124"/>
    </sheetView>
  </sheetViews>
  <sheetFormatPr defaultRowHeight="12.75" outlineLevelRow="3" x14ac:dyDescent="0.2"/>
  <cols>
    <col min="1" max="1" width="52" style="92" customWidth="1"/>
    <col min="2" max="7" width="16.28515625" style="208" customWidth="1"/>
    <col min="8" max="16384" width="9.140625" style="92"/>
  </cols>
  <sheetData>
    <row r="2" spans="1:19" ht="18.75" x14ac:dyDescent="0.3">
      <c r="A2" s="5" t="s">
        <v>301</v>
      </c>
      <c r="B2" s="3"/>
      <c r="C2" s="3"/>
      <c r="D2" s="3"/>
      <c r="E2" s="3"/>
      <c r="F2" s="3"/>
      <c r="G2" s="3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19" x14ac:dyDescent="0.2">
      <c r="A3" s="54"/>
    </row>
    <row r="4" spans="1:19" s="61" customFormat="1" x14ac:dyDescent="0.2">
      <c r="B4" s="150"/>
      <c r="C4" s="150"/>
      <c r="D4" s="150"/>
      <c r="E4" s="150"/>
      <c r="F4" s="150"/>
      <c r="G4" s="61" t="s">
        <v>200</v>
      </c>
    </row>
    <row r="5" spans="1:19" s="16" customFormat="1" x14ac:dyDescent="0.2">
      <c r="A5" s="170"/>
      <c r="B5" s="210">
        <v>42004</v>
      </c>
      <c r="C5" s="210">
        <v>42369</v>
      </c>
      <c r="D5" s="210">
        <v>42735</v>
      </c>
      <c r="E5" s="210">
        <v>43100</v>
      </c>
      <c r="F5" s="210">
        <v>43465</v>
      </c>
      <c r="G5" s="210">
        <v>43496</v>
      </c>
    </row>
    <row r="6" spans="1:19" s="104" customFormat="1" ht="31.5" x14ac:dyDescent="0.2">
      <c r="A6" s="70" t="s">
        <v>302</v>
      </c>
      <c r="B6" s="100">
        <f t="shared" ref="B6:F6" si="0">B$7+B$80</f>
        <v>1100.8331976685799</v>
      </c>
      <c r="C6" s="100">
        <f t="shared" si="0"/>
        <v>1572.18013001948</v>
      </c>
      <c r="D6" s="100">
        <f t="shared" si="0"/>
        <v>1929.80880008943</v>
      </c>
      <c r="E6" s="100">
        <f t="shared" si="0"/>
        <v>2141.6905879996102</v>
      </c>
      <c r="F6" s="100">
        <f t="shared" si="0"/>
        <v>2168.42156766371</v>
      </c>
      <c r="G6" s="100">
        <v>2171.9168198795201</v>
      </c>
    </row>
    <row r="7" spans="1:19" s="153" customFormat="1" ht="15" x14ac:dyDescent="0.2">
      <c r="A7" s="69" t="s">
        <v>202</v>
      </c>
      <c r="B7" s="151">
        <f t="shared" ref="B7:G7" si="1">B$8+B$48</f>
        <v>947.03045011058998</v>
      </c>
      <c r="C7" s="151">
        <f t="shared" si="1"/>
        <v>1334.27157232031</v>
      </c>
      <c r="D7" s="151">
        <f t="shared" si="1"/>
        <v>1650.8332522282999</v>
      </c>
      <c r="E7" s="151">
        <f t="shared" si="1"/>
        <v>1833.70983091682</v>
      </c>
      <c r="F7" s="151">
        <f t="shared" si="1"/>
        <v>1860.2910955850798</v>
      </c>
      <c r="G7" s="151">
        <f t="shared" si="1"/>
        <v>1866.5542963732801</v>
      </c>
    </row>
    <row r="8" spans="1:19" s="169" customFormat="1" ht="15" outlineLevel="1" x14ac:dyDescent="0.2">
      <c r="A8" s="231" t="s">
        <v>203</v>
      </c>
      <c r="B8" s="85">
        <f t="shared" ref="B8:G8" si="2">B$9+B$46</f>
        <v>461.00362280239005</v>
      </c>
      <c r="C8" s="85">
        <f t="shared" si="2"/>
        <v>508.00112311179004</v>
      </c>
      <c r="D8" s="85">
        <f t="shared" si="2"/>
        <v>670.64553054187002</v>
      </c>
      <c r="E8" s="85">
        <f t="shared" si="2"/>
        <v>753.3993864683199</v>
      </c>
      <c r="F8" s="85">
        <f t="shared" si="2"/>
        <v>761.09019182404984</v>
      </c>
      <c r="G8" s="85">
        <f t="shared" si="2"/>
        <v>764.65661187315004</v>
      </c>
    </row>
    <row r="9" spans="1:19" s="171" customFormat="1" outlineLevel="2" x14ac:dyDescent="0.2">
      <c r="A9" s="112" t="s">
        <v>204</v>
      </c>
      <c r="B9" s="38">
        <f t="shared" ref="B9:F9" si="3">SUM(B$10:B$45)</f>
        <v>458.22631982981005</v>
      </c>
      <c r="C9" s="38">
        <f t="shared" si="3"/>
        <v>505.35607266169006</v>
      </c>
      <c r="D9" s="38">
        <f t="shared" si="3"/>
        <v>668.13273261425002</v>
      </c>
      <c r="E9" s="38">
        <f t="shared" si="3"/>
        <v>751.01884106317993</v>
      </c>
      <c r="F9" s="38">
        <f t="shared" si="3"/>
        <v>758.84189894138979</v>
      </c>
      <c r="G9" s="38">
        <v>762.40831899048999</v>
      </c>
    </row>
    <row r="10" spans="1:19" s="109" customFormat="1" outlineLevel="3" x14ac:dyDescent="0.2">
      <c r="A10" s="39" t="s">
        <v>303</v>
      </c>
      <c r="B10" s="245">
        <v>8.8426000000000005E-2</v>
      </c>
      <c r="C10" s="245">
        <v>9.8638000000000003E-2</v>
      </c>
      <c r="D10" s="245">
        <v>0</v>
      </c>
      <c r="E10" s="245">
        <v>0</v>
      </c>
      <c r="F10" s="245">
        <v>0</v>
      </c>
      <c r="G10" s="245">
        <v>0</v>
      </c>
    </row>
    <row r="11" spans="1:19" outlineLevel="3" x14ac:dyDescent="0.2">
      <c r="A11" s="99" t="s">
        <v>304</v>
      </c>
      <c r="B11" s="195">
        <v>0</v>
      </c>
      <c r="C11" s="195">
        <v>0</v>
      </c>
      <c r="D11" s="195">
        <v>0</v>
      </c>
      <c r="E11" s="195">
        <v>0</v>
      </c>
      <c r="F11" s="195">
        <v>11.731711274649999</v>
      </c>
      <c r="G11" s="195">
        <v>0</v>
      </c>
      <c r="H11" s="81"/>
      <c r="I11" s="81"/>
      <c r="J11" s="81"/>
      <c r="K11" s="81"/>
      <c r="L11" s="81"/>
      <c r="M11" s="81"/>
      <c r="N11" s="81"/>
      <c r="O11" s="81"/>
      <c r="P11" s="81"/>
      <c r="Q11" s="81"/>
    </row>
    <row r="12" spans="1:19" outlineLevel="3" x14ac:dyDescent="0.2">
      <c r="A12" s="99" t="s">
        <v>206</v>
      </c>
      <c r="B12" s="195">
        <v>50.254465000000003</v>
      </c>
      <c r="C12" s="195">
        <v>60.558463000000003</v>
      </c>
      <c r="D12" s="195">
        <v>74.832982999999999</v>
      </c>
      <c r="E12" s="195">
        <v>62.650438999999999</v>
      </c>
      <c r="F12" s="195">
        <v>62.650438999999999</v>
      </c>
      <c r="G12" s="195">
        <v>62.650438999999999</v>
      </c>
      <c r="H12" s="81"/>
      <c r="I12" s="81"/>
      <c r="J12" s="81"/>
      <c r="K12" s="81"/>
      <c r="L12" s="81"/>
      <c r="M12" s="81"/>
      <c r="N12" s="81"/>
      <c r="O12" s="81"/>
      <c r="P12" s="81"/>
      <c r="Q12" s="81"/>
    </row>
    <row r="13" spans="1:19" outlineLevel="3" x14ac:dyDescent="0.2">
      <c r="A13" s="99" t="s">
        <v>207</v>
      </c>
      <c r="B13" s="195">
        <v>3.8499810000000001</v>
      </c>
      <c r="C13" s="195">
        <v>17.382981000000001</v>
      </c>
      <c r="D13" s="195">
        <v>17.382981000000001</v>
      </c>
      <c r="E13" s="195">
        <v>19.033000000000001</v>
      </c>
      <c r="F13" s="195">
        <v>19.033000000000001</v>
      </c>
      <c r="G13" s="195">
        <v>19.033000000000001</v>
      </c>
      <c r="H13" s="81"/>
      <c r="I13" s="81"/>
      <c r="J13" s="81"/>
      <c r="K13" s="81"/>
      <c r="L13" s="81"/>
      <c r="M13" s="81"/>
      <c r="N13" s="81"/>
      <c r="O13" s="81"/>
      <c r="P13" s="81"/>
      <c r="Q13" s="81"/>
    </row>
    <row r="14" spans="1:19" outlineLevel="3" x14ac:dyDescent="0.2">
      <c r="A14" s="99" t="s">
        <v>305</v>
      </c>
      <c r="B14" s="195">
        <v>7.3378894800000003</v>
      </c>
      <c r="C14" s="195">
        <v>8.2837102117200008</v>
      </c>
      <c r="D14" s="195">
        <v>3.4775700000000001</v>
      </c>
      <c r="E14" s="195">
        <v>6.9027900000000004</v>
      </c>
      <c r="F14" s="195">
        <v>19.159217458000001</v>
      </c>
      <c r="G14" s="195">
        <v>17.98596826839</v>
      </c>
      <c r="H14" s="81"/>
      <c r="I14" s="81"/>
      <c r="J14" s="81"/>
      <c r="K14" s="81"/>
      <c r="L14" s="81"/>
      <c r="M14" s="81"/>
      <c r="N14" s="81"/>
      <c r="O14" s="81"/>
      <c r="P14" s="81"/>
      <c r="Q14" s="81"/>
    </row>
    <row r="15" spans="1:19" outlineLevel="3" x14ac:dyDescent="0.2">
      <c r="A15" s="99" t="s">
        <v>209</v>
      </c>
      <c r="B15" s="195">
        <v>1.5</v>
      </c>
      <c r="C15" s="195">
        <v>12.5</v>
      </c>
      <c r="D15" s="195">
        <v>28.5</v>
      </c>
      <c r="E15" s="195">
        <v>36.5</v>
      </c>
      <c r="F15" s="195">
        <v>36.5</v>
      </c>
      <c r="G15" s="195">
        <v>36.5</v>
      </c>
      <c r="H15" s="81"/>
      <c r="I15" s="81"/>
      <c r="J15" s="81"/>
      <c r="K15" s="81"/>
      <c r="L15" s="81"/>
      <c r="M15" s="81"/>
      <c r="N15" s="81"/>
      <c r="O15" s="81"/>
      <c r="P15" s="81"/>
      <c r="Q15" s="81"/>
    </row>
    <row r="16" spans="1:19" outlineLevel="3" x14ac:dyDescent="0.2">
      <c r="A16" s="99" t="s">
        <v>210</v>
      </c>
      <c r="B16" s="195">
        <v>2.6176300000000001</v>
      </c>
      <c r="C16" s="195">
        <v>13.11763</v>
      </c>
      <c r="D16" s="195">
        <v>37.117629999999998</v>
      </c>
      <c r="E16" s="195">
        <v>28.700001</v>
      </c>
      <c r="F16" s="195">
        <v>28.700001</v>
      </c>
      <c r="G16" s="195">
        <v>28.700001</v>
      </c>
      <c r="H16" s="81"/>
      <c r="I16" s="81"/>
      <c r="J16" s="81"/>
      <c r="K16" s="81"/>
      <c r="L16" s="81"/>
      <c r="M16" s="81"/>
      <c r="N16" s="81"/>
      <c r="O16" s="81"/>
      <c r="P16" s="81"/>
      <c r="Q16" s="81"/>
    </row>
    <row r="17" spans="1:17" outlineLevel="3" x14ac:dyDescent="0.2">
      <c r="A17" s="99" t="s">
        <v>211</v>
      </c>
      <c r="B17" s="195">
        <v>3.25</v>
      </c>
      <c r="C17" s="195">
        <v>3.25</v>
      </c>
      <c r="D17" s="195">
        <v>51.25</v>
      </c>
      <c r="E17" s="195">
        <v>46.9</v>
      </c>
      <c r="F17" s="195">
        <v>46.9</v>
      </c>
      <c r="G17" s="195">
        <v>46.9</v>
      </c>
      <c r="H17" s="81"/>
      <c r="I17" s="81"/>
      <c r="J17" s="81"/>
      <c r="K17" s="81"/>
      <c r="L17" s="81"/>
      <c r="M17" s="81"/>
      <c r="N17" s="81"/>
      <c r="O17" s="81"/>
      <c r="P17" s="81"/>
      <c r="Q17" s="81"/>
    </row>
    <row r="18" spans="1:17" outlineLevel="3" x14ac:dyDescent="0.2">
      <c r="A18" s="99" t="s">
        <v>212</v>
      </c>
      <c r="B18" s="195">
        <v>15.848839999999999</v>
      </c>
      <c r="C18" s="195">
        <v>15.848839999999999</v>
      </c>
      <c r="D18" s="195">
        <v>42.789838000000003</v>
      </c>
      <c r="E18" s="195">
        <v>93.438657000000006</v>
      </c>
      <c r="F18" s="195">
        <v>93.438657000000006</v>
      </c>
      <c r="G18" s="195">
        <v>93.438657000000006</v>
      </c>
      <c r="H18" s="81"/>
      <c r="I18" s="81"/>
      <c r="J18" s="81"/>
      <c r="K18" s="81"/>
      <c r="L18" s="81"/>
      <c r="M18" s="81"/>
      <c r="N18" s="81"/>
      <c r="O18" s="81"/>
      <c r="P18" s="81"/>
      <c r="Q18" s="81"/>
    </row>
    <row r="19" spans="1:17" outlineLevel="3" x14ac:dyDescent="0.2">
      <c r="A19" s="99" t="s">
        <v>213</v>
      </c>
      <c r="B19" s="195">
        <v>0</v>
      </c>
      <c r="C19" s="195">
        <v>0</v>
      </c>
      <c r="D19" s="195">
        <v>0</v>
      </c>
      <c r="E19" s="195">
        <v>12.097744</v>
      </c>
      <c r="F19" s="195">
        <v>12.097744</v>
      </c>
      <c r="G19" s="195">
        <v>12.097744</v>
      </c>
      <c r="H19" s="81"/>
      <c r="I19" s="81"/>
      <c r="J19" s="81"/>
      <c r="K19" s="81"/>
      <c r="L19" s="81"/>
      <c r="M19" s="81"/>
      <c r="N19" s="81"/>
      <c r="O19" s="81"/>
      <c r="P19" s="81"/>
      <c r="Q19" s="81"/>
    </row>
    <row r="20" spans="1:17" outlineLevel="3" x14ac:dyDescent="0.2">
      <c r="A20" s="99" t="s">
        <v>214</v>
      </c>
      <c r="B20" s="195">
        <v>0</v>
      </c>
      <c r="C20" s="195">
        <v>0</v>
      </c>
      <c r="D20" s="195">
        <v>0</v>
      </c>
      <c r="E20" s="195">
        <v>12.097744</v>
      </c>
      <c r="F20" s="195">
        <v>12.097744</v>
      </c>
      <c r="G20" s="195">
        <v>12.097744</v>
      </c>
      <c r="H20" s="81"/>
      <c r="I20" s="81"/>
      <c r="J20" s="81"/>
      <c r="K20" s="81"/>
      <c r="L20" s="81"/>
      <c r="M20" s="81"/>
      <c r="N20" s="81"/>
      <c r="O20" s="81"/>
      <c r="P20" s="81"/>
      <c r="Q20" s="81"/>
    </row>
    <row r="21" spans="1:17" outlineLevel="3" x14ac:dyDescent="0.2">
      <c r="A21" s="99" t="s">
        <v>306</v>
      </c>
      <c r="B21" s="195">
        <v>0.76931632000000005</v>
      </c>
      <c r="C21" s="195">
        <v>1.04892516</v>
      </c>
      <c r="D21" s="195">
        <v>29.257961406869999</v>
      </c>
      <c r="E21" s="195">
        <v>30.282912463799999</v>
      </c>
      <c r="F21" s="195">
        <v>37.421561873549997</v>
      </c>
      <c r="G21" s="195">
        <v>37.716767139650003</v>
      </c>
      <c r="H21" s="81"/>
      <c r="I21" s="81"/>
      <c r="J21" s="81"/>
      <c r="K21" s="81"/>
      <c r="L21" s="81"/>
      <c r="M21" s="81"/>
      <c r="N21" s="81"/>
      <c r="O21" s="81"/>
      <c r="P21" s="81"/>
      <c r="Q21" s="81"/>
    </row>
    <row r="22" spans="1:17" outlineLevel="3" x14ac:dyDescent="0.2">
      <c r="A22" s="99" t="s">
        <v>216</v>
      </c>
      <c r="B22" s="195">
        <v>0</v>
      </c>
      <c r="C22" s="195">
        <v>0</v>
      </c>
      <c r="D22" s="195">
        <v>0</v>
      </c>
      <c r="E22" s="195">
        <v>12.097744</v>
      </c>
      <c r="F22" s="195">
        <v>12.097744</v>
      </c>
      <c r="G22" s="195">
        <v>12.097744</v>
      </c>
      <c r="H22" s="81"/>
      <c r="I22" s="81"/>
      <c r="J22" s="81"/>
      <c r="K22" s="81"/>
      <c r="L22" s="81"/>
      <c r="M22" s="81"/>
      <c r="N22" s="81"/>
      <c r="O22" s="81"/>
      <c r="P22" s="81"/>
      <c r="Q22" s="81"/>
    </row>
    <row r="23" spans="1:17" outlineLevel="3" x14ac:dyDescent="0.2">
      <c r="A23" s="99" t="s">
        <v>217</v>
      </c>
      <c r="B23" s="195">
        <v>0</v>
      </c>
      <c r="C23" s="195">
        <v>0</v>
      </c>
      <c r="D23" s="195">
        <v>0</v>
      </c>
      <c r="E23" s="195">
        <v>12.097744</v>
      </c>
      <c r="F23" s="195">
        <v>12.097744</v>
      </c>
      <c r="G23" s="195">
        <v>12.097744</v>
      </c>
      <c r="H23" s="81"/>
      <c r="I23" s="81"/>
      <c r="J23" s="81"/>
      <c r="K23" s="81"/>
      <c r="L23" s="81"/>
      <c r="M23" s="81"/>
      <c r="N23" s="81"/>
      <c r="O23" s="81"/>
      <c r="P23" s="81"/>
      <c r="Q23" s="81"/>
    </row>
    <row r="24" spans="1:17" outlineLevel="3" x14ac:dyDescent="0.2">
      <c r="A24" s="99" t="s">
        <v>218</v>
      </c>
      <c r="B24" s="195">
        <v>40.90737357439</v>
      </c>
      <c r="C24" s="195">
        <v>21.910342335999999</v>
      </c>
      <c r="D24" s="195">
        <v>64.353439528590002</v>
      </c>
      <c r="E24" s="195">
        <v>71.605224814419998</v>
      </c>
      <c r="F24" s="195">
        <v>19.184152653999998</v>
      </c>
      <c r="G24" s="195">
        <v>22.059128236700001</v>
      </c>
      <c r="H24" s="81"/>
      <c r="I24" s="81"/>
      <c r="J24" s="81"/>
      <c r="K24" s="81"/>
      <c r="L24" s="81"/>
      <c r="M24" s="81"/>
      <c r="N24" s="81"/>
      <c r="O24" s="81"/>
      <c r="P24" s="81"/>
      <c r="Q24" s="81"/>
    </row>
    <row r="25" spans="1:17" outlineLevel="3" x14ac:dyDescent="0.2">
      <c r="A25" s="99" t="s">
        <v>219</v>
      </c>
      <c r="B25" s="195">
        <v>0</v>
      </c>
      <c r="C25" s="195">
        <v>0</v>
      </c>
      <c r="D25" s="195">
        <v>0</v>
      </c>
      <c r="E25" s="195">
        <v>12.097744</v>
      </c>
      <c r="F25" s="195">
        <v>12.097744</v>
      </c>
      <c r="G25" s="195">
        <v>12.097744</v>
      </c>
      <c r="H25" s="81"/>
      <c r="I25" s="81"/>
      <c r="J25" s="81"/>
      <c r="K25" s="81"/>
      <c r="L25" s="81"/>
      <c r="M25" s="81"/>
      <c r="N25" s="81"/>
      <c r="O25" s="81"/>
      <c r="P25" s="81"/>
      <c r="Q25" s="81"/>
    </row>
    <row r="26" spans="1:17" outlineLevel="3" x14ac:dyDescent="0.2">
      <c r="A26" s="99" t="s">
        <v>220</v>
      </c>
      <c r="B26" s="195">
        <v>0</v>
      </c>
      <c r="C26" s="195">
        <v>0</v>
      </c>
      <c r="D26" s="195">
        <v>0</v>
      </c>
      <c r="E26" s="195">
        <v>12.097744</v>
      </c>
      <c r="F26" s="195">
        <v>12.097744</v>
      </c>
      <c r="G26" s="195">
        <v>12.097744</v>
      </c>
      <c r="H26" s="81"/>
      <c r="I26" s="81"/>
      <c r="J26" s="81"/>
      <c r="K26" s="81"/>
      <c r="L26" s="81"/>
      <c r="M26" s="81"/>
      <c r="N26" s="81"/>
      <c r="O26" s="81"/>
      <c r="P26" s="81"/>
      <c r="Q26" s="81"/>
    </row>
    <row r="27" spans="1:17" outlineLevel="3" x14ac:dyDescent="0.2">
      <c r="A27" s="99" t="s">
        <v>221</v>
      </c>
      <c r="B27" s="195">
        <v>0</v>
      </c>
      <c r="C27" s="195">
        <v>0</v>
      </c>
      <c r="D27" s="195">
        <v>0</v>
      </c>
      <c r="E27" s="195">
        <v>12.097744</v>
      </c>
      <c r="F27" s="195">
        <v>12.097744</v>
      </c>
      <c r="G27" s="195">
        <v>12.097744</v>
      </c>
      <c r="H27" s="81"/>
      <c r="I27" s="81"/>
      <c r="J27" s="81"/>
      <c r="K27" s="81"/>
      <c r="L27" s="81"/>
      <c r="M27" s="81"/>
      <c r="N27" s="81"/>
      <c r="O27" s="81"/>
      <c r="P27" s="81"/>
      <c r="Q27" s="81"/>
    </row>
    <row r="28" spans="1:17" outlineLevel="3" x14ac:dyDescent="0.2">
      <c r="A28" s="99" t="s">
        <v>222</v>
      </c>
      <c r="B28" s="195">
        <v>0</v>
      </c>
      <c r="C28" s="195">
        <v>0</v>
      </c>
      <c r="D28" s="195">
        <v>0</v>
      </c>
      <c r="E28" s="195">
        <v>12.097744</v>
      </c>
      <c r="F28" s="195">
        <v>12.097744</v>
      </c>
      <c r="G28" s="195">
        <v>12.097744</v>
      </c>
      <c r="H28" s="81"/>
      <c r="I28" s="81"/>
      <c r="J28" s="81"/>
      <c r="K28" s="81"/>
      <c r="L28" s="81"/>
      <c r="M28" s="81"/>
      <c r="N28" s="81"/>
      <c r="O28" s="81"/>
      <c r="P28" s="81"/>
      <c r="Q28" s="81"/>
    </row>
    <row r="29" spans="1:17" outlineLevel="3" x14ac:dyDescent="0.2">
      <c r="A29" s="99" t="s">
        <v>223</v>
      </c>
      <c r="B29" s="195">
        <v>0</v>
      </c>
      <c r="C29" s="195">
        <v>0</v>
      </c>
      <c r="D29" s="195">
        <v>0</v>
      </c>
      <c r="E29" s="195">
        <v>12.097744</v>
      </c>
      <c r="F29" s="195">
        <v>12.097744</v>
      </c>
      <c r="G29" s="195">
        <v>12.097744</v>
      </c>
      <c r="H29" s="81"/>
      <c r="I29" s="81"/>
      <c r="J29" s="81"/>
      <c r="K29" s="81"/>
      <c r="L29" s="81"/>
      <c r="M29" s="81"/>
      <c r="N29" s="81"/>
      <c r="O29" s="81"/>
      <c r="P29" s="81"/>
      <c r="Q29" s="81"/>
    </row>
    <row r="30" spans="1:17" outlineLevel="3" x14ac:dyDescent="0.2">
      <c r="A30" s="99" t="s">
        <v>224</v>
      </c>
      <c r="B30" s="195">
        <v>0</v>
      </c>
      <c r="C30" s="195">
        <v>0</v>
      </c>
      <c r="D30" s="195">
        <v>0</v>
      </c>
      <c r="E30" s="195">
        <v>12.097744</v>
      </c>
      <c r="F30" s="195">
        <v>12.097744</v>
      </c>
      <c r="G30" s="195">
        <v>12.097744</v>
      </c>
      <c r="H30" s="81"/>
      <c r="I30" s="81"/>
      <c r="J30" s="81"/>
      <c r="K30" s="81"/>
      <c r="L30" s="81"/>
      <c r="M30" s="81"/>
      <c r="N30" s="81"/>
      <c r="O30" s="81"/>
      <c r="P30" s="81"/>
      <c r="Q30" s="81"/>
    </row>
    <row r="31" spans="1:17" outlineLevel="3" x14ac:dyDescent="0.2">
      <c r="A31" s="99" t="s">
        <v>225</v>
      </c>
      <c r="B31" s="195">
        <v>0</v>
      </c>
      <c r="C31" s="195">
        <v>0</v>
      </c>
      <c r="D31" s="195">
        <v>0</v>
      </c>
      <c r="E31" s="195">
        <v>12.097744</v>
      </c>
      <c r="F31" s="195">
        <v>12.097744</v>
      </c>
      <c r="G31" s="195">
        <v>12.097744</v>
      </c>
      <c r="H31" s="81"/>
      <c r="I31" s="81"/>
      <c r="J31" s="81"/>
      <c r="K31" s="81"/>
      <c r="L31" s="81"/>
      <c r="M31" s="81"/>
      <c r="N31" s="81"/>
      <c r="O31" s="81"/>
      <c r="P31" s="81"/>
      <c r="Q31" s="81"/>
    </row>
    <row r="32" spans="1:17" outlineLevel="3" x14ac:dyDescent="0.2">
      <c r="A32" s="99" t="s">
        <v>226</v>
      </c>
      <c r="B32" s="195">
        <v>0</v>
      </c>
      <c r="C32" s="195">
        <v>0</v>
      </c>
      <c r="D32" s="195">
        <v>0</v>
      </c>
      <c r="E32" s="195">
        <v>12.097744</v>
      </c>
      <c r="F32" s="195">
        <v>12.097744</v>
      </c>
      <c r="G32" s="195">
        <v>12.097744</v>
      </c>
      <c r="H32" s="81"/>
      <c r="I32" s="81"/>
      <c r="J32" s="81"/>
      <c r="K32" s="81"/>
      <c r="L32" s="81"/>
      <c r="M32" s="81"/>
      <c r="N32" s="81"/>
      <c r="O32" s="81"/>
      <c r="P32" s="81"/>
      <c r="Q32" s="81"/>
    </row>
    <row r="33" spans="1:17" outlineLevel="3" x14ac:dyDescent="0.2">
      <c r="A33" s="99" t="s">
        <v>227</v>
      </c>
      <c r="B33" s="195">
        <v>0</v>
      </c>
      <c r="C33" s="195">
        <v>0</v>
      </c>
      <c r="D33" s="195">
        <v>0</v>
      </c>
      <c r="E33" s="195">
        <v>12.097744</v>
      </c>
      <c r="F33" s="195">
        <v>12.097744</v>
      </c>
      <c r="G33" s="195">
        <v>12.097744</v>
      </c>
      <c r="H33" s="81"/>
      <c r="I33" s="81"/>
      <c r="J33" s="81"/>
      <c r="K33" s="81"/>
      <c r="L33" s="81"/>
      <c r="M33" s="81"/>
      <c r="N33" s="81"/>
      <c r="O33" s="81"/>
      <c r="P33" s="81"/>
      <c r="Q33" s="81"/>
    </row>
    <row r="34" spans="1:17" outlineLevel="3" x14ac:dyDescent="0.2">
      <c r="A34" s="99" t="s">
        <v>228</v>
      </c>
      <c r="B34" s="195">
        <v>0</v>
      </c>
      <c r="C34" s="195">
        <v>0</v>
      </c>
      <c r="D34" s="195">
        <v>0</v>
      </c>
      <c r="E34" s="195">
        <v>12.097744</v>
      </c>
      <c r="F34" s="195">
        <v>12.097744</v>
      </c>
      <c r="G34" s="195">
        <v>12.097744</v>
      </c>
      <c r="H34" s="81"/>
      <c r="I34" s="81"/>
      <c r="J34" s="81"/>
      <c r="K34" s="81"/>
      <c r="L34" s="81"/>
      <c r="M34" s="81"/>
      <c r="N34" s="81"/>
      <c r="O34" s="81"/>
      <c r="P34" s="81"/>
      <c r="Q34" s="81"/>
    </row>
    <row r="35" spans="1:17" outlineLevel="3" x14ac:dyDescent="0.2">
      <c r="A35" s="99" t="s">
        <v>307</v>
      </c>
      <c r="B35" s="195">
        <v>0</v>
      </c>
      <c r="C35" s="195">
        <v>0</v>
      </c>
      <c r="D35" s="195">
        <v>0.01</v>
      </c>
      <c r="E35" s="195">
        <v>0.54500000000000004</v>
      </c>
      <c r="F35" s="195">
        <v>6.6407129999999999</v>
      </c>
      <c r="G35" s="195">
        <v>30.290571715159999</v>
      </c>
      <c r="H35" s="81"/>
      <c r="I35" s="81"/>
      <c r="J35" s="81"/>
      <c r="K35" s="81"/>
      <c r="L35" s="81"/>
      <c r="M35" s="81"/>
      <c r="N35" s="81"/>
      <c r="O35" s="81"/>
      <c r="P35" s="81"/>
      <c r="Q35" s="81"/>
    </row>
    <row r="36" spans="1:17" outlineLevel="3" x14ac:dyDescent="0.2">
      <c r="A36" s="99" t="s">
        <v>230</v>
      </c>
      <c r="B36" s="195">
        <v>46.585054805570003</v>
      </c>
      <c r="C36" s="195">
        <v>43.377236129330001</v>
      </c>
      <c r="D36" s="195">
        <v>18.462385000000001</v>
      </c>
      <c r="E36" s="195">
        <v>45.0859284808</v>
      </c>
      <c r="F36" s="195">
        <v>62.88869382435</v>
      </c>
      <c r="G36" s="195">
        <v>63.355086535550001</v>
      </c>
      <c r="H36" s="81"/>
      <c r="I36" s="81"/>
      <c r="J36" s="81"/>
      <c r="K36" s="81"/>
      <c r="L36" s="81"/>
      <c r="M36" s="81"/>
      <c r="N36" s="81"/>
      <c r="O36" s="81"/>
      <c r="P36" s="81"/>
      <c r="Q36" s="81"/>
    </row>
    <row r="37" spans="1:17" outlineLevel="3" x14ac:dyDescent="0.2">
      <c r="A37" s="99" t="s">
        <v>231</v>
      </c>
      <c r="B37" s="195">
        <v>0</v>
      </c>
      <c r="C37" s="195">
        <v>0</v>
      </c>
      <c r="D37" s="195">
        <v>0</v>
      </c>
      <c r="E37" s="195">
        <v>12.097751000000001</v>
      </c>
      <c r="F37" s="195">
        <v>12.097751000000001</v>
      </c>
      <c r="G37" s="195">
        <v>12.097751000000001</v>
      </c>
      <c r="H37" s="81"/>
      <c r="I37" s="81"/>
      <c r="J37" s="81"/>
      <c r="K37" s="81"/>
      <c r="L37" s="81"/>
      <c r="M37" s="81"/>
      <c r="N37" s="81"/>
      <c r="O37" s="81"/>
      <c r="P37" s="81"/>
      <c r="Q37" s="81"/>
    </row>
    <row r="38" spans="1:17" outlineLevel="3" x14ac:dyDescent="0.2">
      <c r="A38" s="99" t="s">
        <v>232</v>
      </c>
      <c r="B38" s="195">
        <v>2.9221828599999999</v>
      </c>
      <c r="C38" s="195">
        <v>15.04510672</v>
      </c>
      <c r="D38" s="195">
        <v>15.58553728</v>
      </c>
      <c r="E38" s="195">
        <v>0.03</v>
      </c>
      <c r="F38" s="195">
        <v>0.03</v>
      </c>
      <c r="G38" s="195">
        <v>0.03</v>
      </c>
      <c r="H38" s="81"/>
      <c r="I38" s="81"/>
      <c r="J38" s="81"/>
      <c r="K38" s="81"/>
      <c r="L38" s="81"/>
      <c r="M38" s="81"/>
      <c r="N38" s="81"/>
      <c r="O38" s="81"/>
      <c r="P38" s="81"/>
      <c r="Q38" s="81"/>
    </row>
    <row r="39" spans="1:17" outlineLevel="3" x14ac:dyDescent="0.2">
      <c r="A39" s="99" t="s">
        <v>233</v>
      </c>
      <c r="B39" s="195">
        <v>131.37977278984999</v>
      </c>
      <c r="C39" s="195">
        <v>149.03381210463999</v>
      </c>
      <c r="D39" s="195">
        <v>151.56965139879</v>
      </c>
      <c r="E39" s="195">
        <v>51.174533400000001</v>
      </c>
      <c r="F39" s="195">
        <v>39.370320200000002</v>
      </c>
      <c r="G39" s="195">
        <v>30.3731604</v>
      </c>
      <c r="H39" s="81"/>
      <c r="I39" s="81"/>
      <c r="J39" s="81"/>
      <c r="K39" s="81"/>
      <c r="L39" s="81"/>
      <c r="M39" s="81"/>
      <c r="N39" s="81"/>
      <c r="O39" s="81"/>
      <c r="P39" s="81"/>
      <c r="Q39" s="81"/>
    </row>
    <row r="40" spans="1:17" outlineLevel="3" x14ac:dyDescent="0.2">
      <c r="A40" s="99" t="s">
        <v>308</v>
      </c>
      <c r="B40" s="195">
        <v>0.17</v>
      </c>
      <c r="C40" s="195">
        <v>0</v>
      </c>
      <c r="D40" s="195">
        <v>0.21580099999999999</v>
      </c>
      <c r="E40" s="195">
        <v>10.87562790416</v>
      </c>
      <c r="F40" s="195">
        <v>8.97352198956</v>
      </c>
      <c r="G40" s="195">
        <v>7.0676736657800001</v>
      </c>
      <c r="H40" s="81"/>
      <c r="I40" s="81"/>
      <c r="J40" s="81"/>
      <c r="K40" s="81"/>
      <c r="L40" s="81"/>
      <c r="M40" s="81"/>
      <c r="N40" s="81"/>
      <c r="O40" s="81"/>
      <c r="P40" s="81"/>
      <c r="Q40" s="81"/>
    </row>
    <row r="41" spans="1:17" outlineLevel="3" x14ac:dyDescent="0.2">
      <c r="A41" s="99" t="s">
        <v>235</v>
      </c>
      <c r="B41" s="195">
        <v>27.1</v>
      </c>
      <c r="C41" s="195">
        <v>27.1</v>
      </c>
      <c r="D41" s="195">
        <v>24.1</v>
      </c>
      <c r="E41" s="195">
        <v>7.8000999999999996</v>
      </c>
      <c r="F41" s="195">
        <v>5.8000999999999996</v>
      </c>
      <c r="G41" s="195">
        <v>5.8000999999999996</v>
      </c>
      <c r="H41" s="81"/>
      <c r="I41" s="81"/>
      <c r="J41" s="81"/>
      <c r="K41" s="81"/>
      <c r="L41" s="81"/>
      <c r="M41" s="81"/>
      <c r="N41" s="81"/>
      <c r="O41" s="81"/>
      <c r="P41" s="81"/>
      <c r="Q41" s="81"/>
    </row>
    <row r="42" spans="1:17" outlineLevel="3" x14ac:dyDescent="0.2">
      <c r="A42" s="99" t="s">
        <v>236</v>
      </c>
      <c r="B42" s="195">
        <v>54.624791000000002</v>
      </c>
      <c r="C42" s="195">
        <v>48.624791000000002</v>
      </c>
      <c r="D42" s="195">
        <v>44.739790999999997</v>
      </c>
      <c r="E42" s="195">
        <v>19.728459999999998</v>
      </c>
      <c r="F42" s="195">
        <v>17.873328999999998</v>
      </c>
      <c r="G42" s="195">
        <v>17.873328999999998</v>
      </c>
      <c r="H42" s="81"/>
      <c r="I42" s="81"/>
      <c r="J42" s="81"/>
      <c r="K42" s="81"/>
      <c r="L42" s="81"/>
      <c r="M42" s="81"/>
      <c r="N42" s="81"/>
      <c r="O42" s="81"/>
      <c r="P42" s="81"/>
      <c r="Q42" s="81"/>
    </row>
    <row r="43" spans="1:17" outlineLevel="3" x14ac:dyDescent="0.2">
      <c r="A43" s="99" t="s">
        <v>237</v>
      </c>
      <c r="B43" s="195">
        <v>31.301197999999999</v>
      </c>
      <c r="C43" s="195">
        <v>31.301197999999999</v>
      </c>
      <c r="D43" s="195">
        <v>27.416198000000001</v>
      </c>
      <c r="E43" s="195">
        <v>18.899999999999999</v>
      </c>
      <c r="F43" s="195">
        <v>17.5</v>
      </c>
      <c r="G43" s="195">
        <v>17.5</v>
      </c>
      <c r="H43" s="81"/>
      <c r="I43" s="81"/>
      <c r="J43" s="81"/>
      <c r="K43" s="81"/>
      <c r="L43" s="81"/>
      <c r="M43" s="81"/>
      <c r="N43" s="81"/>
      <c r="O43" s="81"/>
      <c r="P43" s="81"/>
      <c r="Q43" s="81"/>
    </row>
    <row r="44" spans="1:17" outlineLevel="3" x14ac:dyDescent="0.2">
      <c r="A44" s="99" t="s">
        <v>309</v>
      </c>
      <c r="B44" s="195">
        <v>0.84499999999999997</v>
      </c>
      <c r="C44" s="195">
        <v>0</v>
      </c>
      <c r="D44" s="195">
        <v>0.19656699999999999</v>
      </c>
      <c r="E44" s="195">
        <v>0</v>
      </c>
      <c r="F44" s="195">
        <v>24.18031366728</v>
      </c>
      <c r="G44" s="195">
        <v>24.268270029260002</v>
      </c>
      <c r="H44" s="81"/>
      <c r="I44" s="81"/>
      <c r="J44" s="81"/>
      <c r="K44" s="81"/>
      <c r="L44" s="81"/>
      <c r="M44" s="81"/>
      <c r="N44" s="81"/>
      <c r="O44" s="81"/>
      <c r="P44" s="81"/>
      <c r="Q44" s="81"/>
    </row>
    <row r="45" spans="1:17" outlineLevel="3" x14ac:dyDescent="0.2">
      <c r="A45" s="99" t="s">
        <v>239</v>
      </c>
      <c r="B45" s="195">
        <v>36.874398999999997</v>
      </c>
      <c r="C45" s="195">
        <v>36.874398999999997</v>
      </c>
      <c r="D45" s="195">
        <v>36.874398999999997</v>
      </c>
      <c r="E45" s="195">
        <v>19.399999999999999</v>
      </c>
      <c r="F45" s="195">
        <v>19.399999999999999</v>
      </c>
      <c r="G45" s="195">
        <v>19.399999999999999</v>
      </c>
      <c r="H45" s="81"/>
      <c r="I45" s="81"/>
      <c r="J45" s="81"/>
      <c r="K45" s="81"/>
      <c r="L45" s="81"/>
      <c r="M45" s="81"/>
      <c r="N45" s="81"/>
      <c r="O45" s="81"/>
      <c r="P45" s="81"/>
      <c r="Q45" s="81"/>
    </row>
    <row r="46" spans="1:17" outlineLevel="2" x14ac:dyDescent="0.2">
      <c r="A46" s="119" t="s">
        <v>270</v>
      </c>
      <c r="B46" s="175">
        <f t="shared" ref="B46:F46" si="4">SUM(B$47:B$47)</f>
        <v>2.7773029725799998</v>
      </c>
      <c r="C46" s="175">
        <f t="shared" si="4"/>
        <v>2.6450504500999998</v>
      </c>
      <c r="D46" s="175">
        <f t="shared" si="4"/>
        <v>2.5127979276199999</v>
      </c>
      <c r="E46" s="175">
        <f t="shared" si="4"/>
        <v>2.3805454051399999</v>
      </c>
      <c r="F46" s="175">
        <f t="shared" si="4"/>
        <v>2.2482928826599999</v>
      </c>
      <c r="G46" s="175">
        <v>2.2482928826599999</v>
      </c>
      <c r="H46" s="81"/>
      <c r="I46" s="81"/>
      <c r="J46" s="81"/>
      <c r="K46" s="81"/>
      <c r="L46" s="81"/>
      <c r="M46" s="81"/>
      <c r="N46" s="81"/>
      <c r="O46" s="81"/>
      <c r="P46" s="81"/>
      <c r="Q46" s="81"/>
    </row>
    <row r="47" spans="1:17" outlineLevel="3" x14ac:dyDescent="0.2">
      <c r="A47" s="99" t="s">
        <v>284</v>
      </c>
      <c r="B47" s="195">
        <v>2.7773029725799998</v>
      </c>
      <c r="C47" s="195">
        <v>2.6450504500999998</v>
      </c>
      <c r="D47" s="195">
        <v>2.5127979276199999</v>
      </c>
      <c r="E47" s="195">
        <v>2.3805454051399999</v>
      </c>
      <c r="F47" s="195">
        <v>2.2482928826599999</v>
      </c>
      <c r="G47" s="195">
        <v>2.2482928826599999</v>
      </c>
      <c r="H47" s="81"/>
      <c r="I47" s="81"/>
      <c r="J47" s="81"/>
      <c r="K47" s="81"/>
      <c r="L47" s="81"/>
      <c r="M47" s="81"/>
      <c r="N47" s="81"/>
      <c r="O47" s="81"/>
      <c r="P47" s="81"/>
      <c r="Q47" s="81"/>
    </row>
    <row r="48" spans="1:17" ht="15" outlineLevel="1" x14ac:dyDescent="0.25">
      <c r="A48" s="141" t="s">
        <v>240</v>
      </c>
      <c r="B48" s="147">
        <f t="shared" ref="B48:G48" si="5">B$49+B$56+B$62+B$65+B$78</f>
        <v>486.02682730819998</v>
      </c>
      <c r="C48" s="147">
        <f t="shared" si="5"/>
        <v>826.27044920852006</v>
      </c>
      <c r="D48" s="147">
        <f t="shared" si="5"/>
        <v>980.18772168643</v>
      </c>
      <c r="E48" s="147">
        <f t="shared" si="5"/>
        <v>1080.3104444485</v>
      </c>
      <c r="F48" s="147">
        <f t="shared" si="5"/>
        <v>1099.2009037610301</v>
      </c>
      <c r="G48" s="147">
        <f t="shared" si="5"/>
        <v>1101.89768450013</v>
      </c>
      <c r="H48" s="81"/>
      <c r="I48" s="81"/>
      <c r="J48" s="81"/>
      <c r="K48" s="81"/>
      <c r="L48" s="81"/>
      <c r="M48" s="81"/>
      <c r="N48" s="81"/>
      <c r="O48" s="81"/>
      <c r="P48" s="81"/>
      <c r="Q48" s="81"/>
    </row>
    <row r="49" spans="1:17" outlineLevel="2" x14ac:dyDescent="0.2">
      <c r="A49" s="119" t="s">
        <v>241</v>
      </c>
      <c r="B49" s="175">
        <f t="shared" ref="B49:F49" si="6">SUM(B$50:B$55)</f>
        <v>169.08988427220001</v>
      </c>
      <c r="C49" s="175">
        <f t="shared" si="6"/>
        <v>337.44926214065003</v>
      </c>
      <c r="D49" s="175">
        <f t="shared" si="6"/>
        <v>371.84654266849998</v>
      </c>
      <c r="E49" s="175">
        <f t="shared" si="6"/>
        <v>407.46798554671994</v>
      </c>
      <c r="F49" s="175">
        <f t="shared" si="6"/>
        <v>370.82150240537999</v>
      </c>
      <c r="G49" s="175">
        <v>371.07331065199998</v>
      </c>
      <c r="H49" s="81"/>
      <c r="I49" s="81"/>
      <c r="J49" s="81"/>
      <c r="K49" s="81"/>
      <c r="L49" s="81"/>
      <c r="M49" s="81"/>
      <c r="N49" s="81"/>
      <c r="O49" s="81"/>
      <c r="P49" s="81"/>
      <c r="Q49" s="81"/>
    </row>
    <row r="50" spans="1:17" outlineLevel="3" x14ac:dyDescent="0.2">
      <c r="A50" s="99" t="s">
        <v>242</v>
      </c>
      <c r="B50" s="195">
        <v>26.156754880000001</v>
      </c>
      <c r="C50" s="195">
        <v>57.953115089999997</v>
      </c>
      <c r="D50" s="195">
        <v>62.813954840000001</v>
      </c>
      <c r="E50" s="195">
        <v>94.122141439999993</v>
      </c>
      <c r="F50" s="195">
        <v>104.97379678</v>
      </c>
      <c r="G50" s="195">
        <v>104.9991249</v>
      </c>
      <c r="H50" s="81"/>
      <c r="I50" s="81"/>
      <c r="J50" s="81"/>
      <c r="K50" s="81"/>
      <c r="L50" s="81"/>
      <c r="M50" s="81"/>
      <c r="N50" s="81"/>
      <c r="O50" s="81"/>
      <c r="P50" s="81"/>
      <c r="Q50" s="81"/>
    </row>
    <row r="51" spans="1:17" outlineLevel="3" x14ac:dyDescent="0.2">
      <c r="A51" s="99" t="s">
        <v>243</v>
      </c>
      <c r="B51" s="195">
        <v>9.3689811106899992</v>
      </c>
      <c r="C51" s="195">
        <v>13.990699070510001</v>
      </c>
      <c r="D51" s="195">
        <v>16.072308696730001</v>
      </c>
      <c r="E51" s="195">
        <v>18.00200891203</v>
      </c>
      <c r="F51" s="195">
        <v>15.99855313966</v>
      </c>
      <c r="G51" s="195">
        <v>16.00241327701</v>
      </c>
      <c r="H51" s="81"/>
      <c r="I51" s="81"/>
      <c r="J51" s="81"/>
      <c r="K51" s="81"/>
      <c r="L51" s="81"/>
      <c r="M51" s="81"/>
      <c r="N51" s="81"/>
      <c r="O51" s="81"/>
      <c r="P51" s="81"/>
      <c r="Q51" s="81"/>
    </row>
    <row r="52" spans="1:17" outlineLevel="3" x14ac:dyDescent="0.2">
      <c r="A52" s="99" t="s">
        <v>244</v>
      </c>
      <c r="B52" s="195">
        <v>7.6529919443500001</v>
      </c>
      <c r="C52" s="195">
        <v>12.53014511808</v>
      </c>
      <c r="D52" s="195">
        <v>14.522377756999999</v>
      </c>
      <c r="E52" s="195">
        <v>19.35682668782</v>
      </c>
      <c r="F52" s="195">
        <v>18.849402313100001</v>
      </c>
      <c r="G52" s="195">
        <v>18.853950304480001</v>
      </c>
      <c r="H52" s="81"/>
      <c r="I52" s="81"/>
      <c r="J52" s="81"/>
      <c r="K52" s="81"/>
      <c r="L52" s="81"/>
      <c r="M52" s="81"/>
      <c r="N52" s="81"/>
      <c r="O52" s="81"/>
      <c r="P52" s="81"/>
      <c r="Q52" s="81"/>
    </row>
    <row r="53" spans="1:17" outlineLevel="3" x14ac:dyDescent="0.2">
      <c r="A53" s="99" t="s">
        <v>245</v>
      </c>
      <c r="B53" s="195">
        <v>68.318963250080003</v>
      </c>
      <c r="C53" s="195">
        <v>124.74709683247001</v>
      </c>
      <c r="D53" s="195">
        <v>137.4604736945</v>
      </c>
      <c r="E53" s="195">
        <v>137.87248958478</v>
      </c>
      <c r="F53" s="195">
        <v>135.05662434153999</v>
      </c>
      <c r="G53" s="195">
        <v>134.33891045065999</v>
      </c>
      <c r="H53" s="81"/>
      <c r="I53" s="81"/>
      <c r="J53" s="81"/>
      <c r="K53" s="81"/>
      <c r="L53" s="81"/>
      <c r="M53" s="81"/>
      <c r="N53" s="81"/>
      <c r="O53" s="81"/>
      <c r="P53" s="81"/>
      <c r="Q53" s="81"/>
    </row>
    <row r="54" spans="1:17" outlineLevel="3" x14ac:dyDescent="0.2">
      <c r="A54" s="99" t="s">
        <v>246</v>
      </c>
      <c r="B54" s="195">
        <v>57.585097236880003</v>
      </c>
      <c r="C54" s="195">
        <v>128.20769715962001</v>
      </c>
      <c r="D54" s="195">
        <v>140.90985268125999</v>
      </c>
      <c r="E54" s="195">
        <v>137.94721835202</v>
      </c>
      <c r="F54" s="195">
        <v>95.545237728559997</v>
      </c>
      <c r="G54" s="195">
        <v>96.45951796944</v>
      </c>
      <c r="H54" s="81"/>
      <c r="I54" s="81"/>
      <c r="J54" s="81"/>
      <c r="K54" s="81"/>
      <c r="L54" s="81"/>
      <c r="M54" s="81"/>
      <c r="N54" s="81"/>
      <c r="O54" s="81"/>
      <c r="P54" s="81"/>
      <c r="Q54" s="81"/>
    </row>
    <row r="55" spans="1:17" outlineLevel="3" x14ac:dyDescent="0.2">
      <c r="A55" s="99" t="s">
        <v>247</v>
      </c>
      <c r="B55" s="195">
        <v>7.0958502E-3</v>
      </c>
      <c r="C55" s="195">
        <v>2.0508869969999999E-2</v>
      </c>
      <c r="D55" s="195">
        <v>6.7574999009999998E-2</v>
      </c>
      <c r="E55" s="195">
        <v>0.16730057006999999</v>
      </c>
      <c r="F55" s="195">
        <v>0.39788810252000001</v>
      </c>
      <c r="G55" s="195">
        <v>0.41939375040999999</v>
      </c>
      <c r="H55" s="81"/>
      <c r="I55" s="81"/>
      <c r="J55" s="81"/>
      <c r="K55" s="81"/>
      <c r="L55" s="81"/>
      <c r="M55" s="81"/>
      <c r="N55" s="81"/>
      <c r="O55" s="81"/>
      <c r="P55" s="81"/>
      <c r="Q55" s="81"/>
    </row>
    <row r="56" spans="1:17" outlineLevel="2" x14ac:dyDescent="0.2">
      <c r="A56" s="119" t="s">
        <v>248</v>
      </c>
      <c r="B56" s="175">
        <f t="shared" ref="B56:F56" si="7">SUM(B$57:B$61)</f>
        <v>16.372261708800004</v>
      </c>
      <c r="C56" s="175">
        <f t="shared" si="7"/>
        <v>32.70852715345</v>
      </c>
      <c r="D56" s="175">
        <f t="shared" si="7"/>
        <v>45.647504163770002</v>
      </c>
      <c r="E56" s="175">
        <f t="shared" si="7"/>
        <v>49.296237410669995</v>
      </c>
      <c r="F56" s="175">
        <f t="shared" si="7"/>
        <v>47.931220623000002</v>
      </c>
      <c r="G56" s="175">
        <v>48.409840344629998</v>
      </c>
      <c r="H56" s="81"/>
      <c r="I56" s="81"/>
      <c r="J56" s="81"/>
      <c r="K56" s="81"/>
      <c r="L56" s="81"/>
      <c r="M56" s="81"/>
      <c r="N56" s="81"/>
      <c r="O56" s="81"/>
      <c r="P56" s="81"/>
      <c r="Q56" s="81"/>
    </row>
    <row r="57" spans="1:17" outlineLevel="3" x14ac:dyDescent="0.2">
      <c r="A57" s="99" t="s">
        <v>249</v>
      </c>
      <c r="B57" s="195">
        <v>2.7121072000000002</v>
      </c>
      <c r="C57" s="195">
        <v>6.9140144000000001</v>
      </c>
      <c r="D57" s="195">
        <v>8.0323875999999998</v>
      </c>
      <c r="E57" s="195">
        <v>8.9030299999999993</v>
      </c>
      <c r="F57" s="195">
        <v>8.1307875999999997</v>
      </c>
      <c r="G57" s="195">
        <v>8.3970059999999993</v>
      </c>
      <c r="H57" s="81"/>
      <c r="I57" s="81"/>
      <c r="J57" s="81"/>
      <c r="K57" s="81"/>
      <c r="L57" s="81"/>
      <c r="M57" s="81"/>
      <c r="N57" s="81"/>
      <c r="O57" s="81"/>
      <c r="P57" s="81"/>
      <c r="Q57" s="81"/>
    </row>
    <row r="58" spans="1:17" outlineLevel="3" x14ac:dyDescent="0.2">
      <c r="A58" s="99" t="s">
        <v>250</v>
      </c>
      <c r="B58" s="195">
        <v>0.13463035600000001</v>
      </c>
      <c r="C58" s="195">
        <v>5.4281877029999999</v>
      </c>
      <c r="D58" s="195">
        <v>5.9832793529500004</v>
      </c>
      <c r="E58" s="195">
        <v>7.4875390536599999</v>
      </c>
      <c r="F58" s="195">
        <v>7.1863010601399999</v>
      </c>
      <c r="G58" s="195">
        <v>7.1880349737499998</v>
      </c>
      <c r="H58" s="81"/>
      <c r="I58" s="81"/>
      <c r="J58" s="81"/>
      <c r="K58" s="81"/>
      <c r="L58" s="81"/>
      <c r="M58" s="81"/>
      <c r="N58" s="81"/>
      <c r="O58" s="81"/>
      <c r="P58" s="81"/>
      <c r="Q58" s="81"/>
    </row>
    <row r="59" spans="1:17" outlineLevel="3" x14ac:dyDescent="0.2">
      <c r="A59" s="99" t="s">
        <v>251</v>
      </c>
      <c r="B59" s="195">
        <v>9.5534720563400004</v>
      </c>
      <c r="C59" s="195">
        <v>14.540944745859999</v>
      </c>
      <c r="D59" s="195">
        <v>16.473740657730001</v>
      </c>
      <c r="E59" s="195">
        <v>17.004691528479999</v>
      </c>
      <c r="F59" s="195">
        <v>16.775096997630001</v>
      </c>
      <c r="G59" s="195">
        <v>16.81584746863</v>
      </c>
      <c r="H59" s="81"/>
      <c r="I59" s="81"/>
      <c r="J59" s="81"/>
      <c r="K59" s="81"/>
      <c r="L59" s="81"/>
      <c r="M59" s="81"/>
      <c r="N59" s="81"/>
      <c r="O59" s="81"/>
      <c r="P59" s="81"/>
      <c r="Q59" s="81"/>
    </row>
    <row r="60" spans="1:17" outlineLevel="3" x14ac:dyDescent="0.2">
      <c r="A60" s="99" t="s">
        <v>252</v>
      </c>
      <c r="B60" s="195">
        <v>0.16473260006000001</v>
      </c>
      <c r="C60" s="195">
        <v>0.216533956</v>
      </c>
      <c r="D60" s="195">
        <v>0.20657140273999999</v>
      </c>
      <c r="E60" s="195">
        <v>0.17323603973999999</v>
      </c>
      <c r="F60" s="195">
        <v>0.13144382978999999</v>
      </c>
      <c r="G60" s="195">
        <v>0.13176313631</v>
      </c>
      <c r="H60" s="81"/>
      <c r="I60" s="81"/>
      <c r="J60" s="81"/>
      <c r="K60" s="81"/>
      <c r="L60" s="81"/>
      <c r="M60" s="81"/>
      <c r="N60" s="81"/>
      <c r="O60" s="81"/>
      <c r="P60" s="81"/>
      <c r="Q60" s="81"/>
    </row>
    <row r="61" spans="1:17" outlineLevel="3" x14ac:dyDescent="0.2">
      <c r="A61" s="99" t="s">
        <v>253</v>
      </c>
      <c r="B61" s="195">
        <v>3.8073194963999999</v>
      </c>
      <c r="C61" s="195">
        <v>5.6088463485900002</v>
      </c>
      <c r="D61" s="195">
        <v>14.951525150349999</v>
      </c>
      <c r="E61" s="195">
        <v>15.727740788789999</v>
      </c>
      <c r="F61" s="195">
        <v>15.70759113544</v>
      </c>
      <c r="G61" s="195">
        <v>15.87718876594</v>
      </c>
      <c r="H61" s="81"/>
      <c r="I61" s="81"/>
      <c r="J61" s="81"/>
      <c r="K61" s="81"/>
      <c r="L61" s="81"/>
      <c r="M61" s="81"/>
      <c r="N61" s="81"/>
      <c r="O61" s="81"/>
      <c r="P61" s="81"/>
      <c r="Q61" s="81"/>
    </row>
    <row r="62" spans="1:17" outlineLevel="2" x14ac:dyDescent="0.2">
      <c r="A62" s="119" t="s">
        <v>254</v>
      </c>
      <c r="B62" s="175">
        <f t="shared" ref="B62:F62" si="8">SUM(B$63:B$64)</f>
        <v>9.8336319999999997E-4</v>
      </c>
      <c r="C62" s="175">
        <f t="shared" si="8"/>
        <v>1.34076761E-3</v>
      </c>
      <c r="D62" s="175">
        <f t="shared" si="8"/>
        <v>1.453225E-3</v>
      </c>
      <c r="E62" s="175">
        <f t="shared" si="8"/>
        <v>1.71259423E-3</v>
      </c>
      <c r="F62" s="175">
        <f t="shared" si="8"/>
        <v>11.079828836580001</v>
      </c>
      <c r="G62" s="175">
        <v>11.08250218215</v>
      </c>
      <c r="H62" s="81"/>
      <c r="I62" s="81"/>
      <c r="J62" s="81"/>
      <c r="K62" s="81"/>
      <c r="L62" s="81"/>
      <c r="M62" s="81"/>
      <c r="N62" s="81"/>
      <c r="O62" s="81"/>
      <c r="P62" s="81"/>
      <c r="Q62" s="81"/>
    </row>
    <row r="63" spans="1:17" outlineLevel="3" x14ac:dyDescent="0.2">
      <c r="A63" s="99" t="s">
        <v>171</v>
      </c>
      <c r="B63" s="195">
        <v>9.8336319999999997E-4</v>
      </c>
      <c r="C63" s="195">
        <v>1.34076761E-3</v>
      </c>
      <c r="D63" s="195">
        <v>1.453225E-3</v>
      </c>
      <c r="E63" s="195">
        <v>1.71259423E-3</v>
      </c>
      <c r="F63" s="195">
        <v>1.6215184999999999E-3</v>
      </c>
      <c r="G63" s="195">
        <v>1.62190975E-3</v>
      </c>
      <c r="H63" s="81"/>
      <c r="I63" s="81"/>
      <c r="J63" s="81"/>
      <c r="K63" s="81"/>
      <c r="L63" s="81"/>
      <c r="M63" s="81"/>
      <c r="N63" s="81"/>
      <c r="O63" s="81"/>
      <c r="P63" s="81"/>
      <c r="Q63" s="81"/>
    </row>
    <row r="64" spans="1:17" outlineLevel="3" x14ac:dyDescent="0.2">
      <c r="A64" s="266" t="s">
        <v>191</v>
      </c>
      <c r="B64" s="195">
        <v>0</v>
      </c>
      <c r="C64" s="195">
        <v>0</v>
      </c>
      <c r="D64" s="195">
        <v>0</v>
      </c>
      <c r="E64" s="195">
        <v>0</v>
      </c>
      <c r="F64" s="195">
        <v>11.07820731808</v>
      </c>
      <c r="G64" s="195">
        <v>11.0808802724</v>
      </c>
      <c r="H64" s="81"/>
      <c r="I64" s="81"/>
      <c r="J64" s="81"/>
      <c r="K64" s="81"/>
      <c r="L64" s="81"/>
      <c r="M64" s="81"/>
      <c r="N64" s="81"/>
      <c r="O64" s="81"/>
      <c r="P64" s="81"/>
      <c r="Q64" s="81"/>
    </row>
    <row r="65" spans="1:17" outlineLevel="2" x14ac:dyDescent="0.2">
      <c r="A65" s="119" t="s">
        <v>255</v>
      </c>
      <c r="B65" s="175">
        <f t="shared" ref="B65:F65" si="9">SUM(B$66:B$77)</f>
        <v>272.50934659999996</v>
      </c>
      <c r="C65" s="175">
        <f t="shared" si="9"/>
        <v>415.26993272281004</v>
      </c>
      <c r="D65" s="175">
        <f t="shared" si="9"/>
        <v>517.80448187716001</v>
      </c>
      <c r="E65" s="175">
        <f t="shared" si="9"/>
        <v>574.45951549287997</v>
      </c>
      <c r="F65" s="175">
        <f t="shared" si="9"/>
        <v>622.07978618407003</v>
      </c>
      <c r="G65" s="175">
        <v>623.59095743335001</v>
      </c>
      <c r="H65" s="81"/>
      <c r="I65" s="81"/>
      <c r="J65" s="81"/>
      <c r="K65" s="81"/>
      <c r="L65" s="81"/>
      <c r="M65" s="81"/>
      <c r="N65" s="81"/>
      <c r="O65" s="81"/>
      <c r="P65" s="81"/>
      <c r="Q65" s="81"/>
    </row>
    <row r="66" spans="1:17" outlineLevel="3" x14ac:dyDescent="0.2">
      <c r="A66" s="99" t="s">
        <v>310</v>
      </c>
      <c r="B66" s="195">
        <v>11.539744799999999</v>
      </c>
      <c r="C66" s="195">
        <v>0</v>
      </c>
      <c r="D66" s="195">
        <v>0</v>
      </c>
      <c r="E66" s="195">
        <v>0</v>
      </c>
      <c r="F66" s="195">
        <v>0</v>
      </c>
      <c r="G66" s="195">
        <v>0</v>
      </c>
      <c r="H66" s="81"/>
      <c r="I66" s="81"/>
      <c r="J66" s="81"/>
      <c r="K66" s="81"/>
      <c r="L66" s="81"/>
      <c r="M66" s="81"/>
      <c r="N66" s="81"/>
      <c r="O66" s="81"/>
      <c r="P66" s="81"/>
      <c r="Q66" s="81"/>
    </row>
    <row r="67" spans="1:17" outlineLevel="3" x14ac:dyDescent="0.2">
      <c r="A67" s="99" t="s">
        <v>311</v>
      </c>
      <c r="B67" s="195">
        <v>15.768556</v>
      </c>
      <c r="C67" s="195">
        <v>0</v>
      </c>
      <c r="D67" s="195">
        <v>0</v>
      </c>
      <c r="E67" s="195">
        <v>0</v>
      </c>
      <c r="F67" s="195">
        <v>0</v>
      </c>
      <c r="G67" s="195">
        <v>0</v>
      </c>
      <c r="H67" s="81"/>
      <c r="I67" s="81"/>
      <c r="J67" s="81"/>
      <c r="K67" s="81"/>
      <c r="L67" s="81"/>
      <c r="M67" s="81"/>
      <c r="N67" s="81"/>
      <c r="O67" s="81"/>
      <c r="P67" s="81"/>
      <c r="Q67" s="81"/>
    </row>
    <row r="68" spans="1:17" outlineLevel="3" x14ac:dyDescent="0.2">
      <c r="A68" s="99" t="s">
        <v>312</v>
      </c>
      <c r="B68" s="195">
        <v>11.0379892</v>
      </c>
      <c r="C68" s="195">
        <v>0</v>
      </c>
      <c r="D68" s="195">
        <v>0</v>
      </c>
      <c r="E68" s="195">
        <v>0</v>
      </c>
      <c r="F68" s="195">
        <v>0</v>
      </c>
      <c r="G68" s="195">
        <v>0</v>
      </c>
      <c r="H68" s="81"/>
      <c r="I68" s="81"/>
      <c r="J68" s="81"/>
      <c r="K68" s="81"/>
      <c r="L68" s="81"/>
      <c r="M68" s="81"/>
      <c r="N68" s="81"/>
      <c r="O68" s="81"/>
      <c r="P68" s="81"/>
      <c r="Q68" s="81"/>
    </row>
    <row r="69" spans="1:17" outlineLevel="3" x14ac:dyDescent="0.2">
      <c r="A69" s="99" t="s">
        <v>313</v>
      </c>
      <c r="B69" s="195">
        <v>31.537112</v>
      </c>
      <c r="C69" s="195">
        <v>0</v>
      </c>
      <c r="D69" s="195">
        <v>0</v>
      </c>
      <c r="E69" s="195">
        <v>0</v>
      </c>
      <c r="F69" s="195">
        <v>0</v>
      </c>
      <c r="G69" s="195">
        <v>0</v>
      </c>
      <c r="H69" s="81"/>
      <c r="I69" s="81"/>
      <c r="J69" s="81"/>
      <c r="K69" s="81"/>
      <c r="L69" s="81"/>
      <c r="M69" s="81"/>
      <c r="N69" s="81"/>
      <c r="O69" s="81"/>
      <c r="P69" s="81"/>
      <c r="Q69" s="81"/>
    </row>
    <row r="70" spans="1:17" outlineLevel="3" x14ac:dyDescent="0.2">
      <c r="A70" s="99" t="s">
        <v>314</v>
      </c>
      <c r="B70" s="195">
        <v>43.363529</v>
      </c>
      <c r="C70" s="195">
        <v>0</v>
      </c>
      <c r="D70" s="195">
        <v>0</v>
      </c>
      <c r="E70" s="195">
        <v>0</v>
      </c>
      <c r="F70" s="195">
        <v>0</v>
      </c>
      <c r="G70" s="195">
        <v>0</v>
      </c>
      <c r="H70" s="81"/>
      <c r="I70" s="81"/>
      <c r="J70" s="81"/>
      <c r="K70" s="81"/>
      <c r="L70" s="81"/>
      <c r="M70" s="81"/>
      <c r="N70" s="81"/>
      <c r="O70" s="81"/>
      <c r="P70" s="81"/>
      <c r="Q70" s="81"/>
    </row>
    <row r="71" spans="1:17" outlineLevel="3" x14ac:dyDescent="0.2">
      <c r="A71" s="99" t="s">
        <v>315</v>
      </c>
      <c r="B71" s="195">
        <v>76.477496599999995</v>
      </c>
      <c r="C71" s="195">
        <v>0</v>
      </c>
      <c r="D71" s="195">
        <v>0</v>
      </c>
      <c r="E71" s="195">
        <v>0</v>
      </c>
      <c r="F71" s="195">
        <v>0</v>
      </c>
      <c r="G71" s="195">
        <v>0</v>
      </c>
      <c r="H71" s="81"/>
      <c r="I71" s="81"/>
      <c r="J71" s="81"/>
      <c r="K71" s="81"/>
      <c r="L71" s="81"/>
      <c r="M71" s="81"/>
      <c r="N71" s="81"/>
      <c r="O71" s="81"/>
      <c r="P71" s="81"/>
      <c r="Q71" s="81"/>
    </row>
    <row r="72" spans="1:17" outlineLevel="3" x14ac:dyDescent="0.2">
      <c r="A72" s="99" t="s">
        <v>316</v>
      </c>
      <c r="B72" s="195">
        <v>67.016362999999998</v>
      </c>
      <c r="C72" s="195">
        <v>72.002001000000007</v>
      </c>
      <c r="D72" s="195">
        <v>81.572574000000003</v>
      </c>
      <c r="E72" s="195">
        <v>84.201668999999995</v>
      </c>
      <c r="F72" s="195">
        <v>83.064791999999997</v>
      </c>
      <c r="G72" s="195">
        <v>83.266575000000003</v>
      </c>
      <c r="H72" s="81"/>
      <c r="I72" s="81"/>
      <c r="J72" s="81"/>
      <c r="K72" s="81"/>
      <c r="L72" s="81"/>
      <c r="M72" s="81"/>
      <c r="N72" s="81"/>
      <c r="O72" s="81"/>
      <c r="P72" s="81"/>
      <c r="Q72" s="81"/>
    </row>
    <row r="73" spans="1:17" outlineLevel="3" x14ac:dyDescent="0.2">
      <c r="A73" s="99" t="s">
        <v>257</v>
      </c>
      <c r="B73" s="195">
        <v>15.768556</v>
      </c>
      <c r="C73" s="195">
        <v>24.000667</v>
      </c>
      <c r="D73" s="195">
        <v>27.190857999999999</v>
      </c>
      <c r="E73" s="195">
        <v>28.067222999999998</v>
      </c>
      <c r="F73" s="195">
        <v>27.688264</v>
      </c>
      <c r="G73" s="195">
        <v>27.755524999999999</v>
      </c>
      <c r="H73" s="81"/>
      <c r="I73" s="81"/>
      <c r="J73" s="81"/>
      <c r="K73" s="81"/>
      <c r="L73" s="81"/>
      <c r="M73" s="81"/>
      <c r="N73" s="81"/>
      <c r="O73" s="81"/>
      <c r="P73" s="81"/>
      <c r="Q73" s="81"/>
    </row>
    <row r="74" spans="1:17" outlineLevel="3" x14ac:dyDescent="0.2">
      <c r="A74" s="99" t="s">
        <v>317</v>
      </c>
      <c r="B74" s="195">
        <v>0</v>
      </c>
      <c r="C74" s="195">
        <v>319.26726472281001</v>
      </c>
      <c r="D74" s="195">
        <v>381.85019187716</v>
      </c>
      <c r="E74" s="195">
        <v>349.92173149287999</v>
      </c>
      <c r="F74" s="195">
        <v>345.19714618406999</v>
      </c>
      <c r="G74" s="195">
        <v>346.03570743335001</v>
      </c>
      <c r="H74" s="81"/>
      <c r="I74" s="81"/>
      <c r="J74" s="81"/>
      <c r="K74" s="81"/>
      <c r="L74" s="81"/>
      <c r="M74" s="81"/>
      <c r="N74" s="81"/>
      <c r="O74" s="81"/>
      <c r="P74" s="81"/>
      <c r="Q74" s="81"/>
    </row>
    <row r="75" spans="1:17" outlineLevel="3" x14ac:dyDescent="0.2">
      <c r="A75" s="99" t="s">
        <v>259</v>
      </c>
      <c r="B75" s="195">
        <v>0</v>
      </c>
      <c r="C75" s="195">
        <v>0</v>
      </c>
      <c r="D75" s="195">
        <v>27.190857999999999</v>
      </c>
      <c r="E75" s="195">
        <v>28.067222999999998</v>
      </c>
      <c r="F75" s="195">
        <v>27.688264</v>
      </c>
      <c r="G75" s="195">
        <v>27.755524999999999</v>
      </c>
      <c r="H75" s="81"/>
      <c r="I75" s="81"/>
      <c r="J75" s="81"/>
      <c r="K75" s="81"/>
      <c r="L75" s="81"/>
      <c r="M75" s="81"/>
      <c r="N75" s="81"/>
      <c r="O75" s="81"/>
      <c r="P75" s="81"/>
      <c r="Q75" s="81"/>
    </row>
    <row r="76" spans="1:17" outlineLevel="3" x14ac:dyDescent="0.2">
      <c r="A76" s="99" t="s">
        <v>260</v>
      </c>
      <c r="B76" s="195">
        <v>0</v>
      </c>
      <c r="C76" s="195">
        <v>0</v>
      </c>
      <c r="D76" s="195">
        <v>0</v>
      </c>
      <c r="E76" s="195">
        <v>84.201668999999995</v>
      </c>
      <c r="F76" s="195">
        <v>83.064791999999997</v>
      </c>
      <c r="G76" s="195">
        <v>83.266575000000003</v>
      </c>
      <c r="H76" s="81"/>
      <c r="I76" s="81"/>
      <c r="J76" s="81"/>
      <c r="K76" s="81"/>
      <c r="L76" s="81"/>
      <c r="M76" s="81"/>
      <c r="N76" s="81"/>
      <c r="O76" s="81"/>
      <c r="P76" s="81"/>
      <c r="Q76" s="81"/>
    </row>
    <row r="77" spans="1:17" outlineLevel="3" x14ac:dyDescent="0.2">
      <c r="A77" s="99" t="s">
        <v>261</v>
      </c>
      <c r="B77" s="195">
        <v>0</v>
      </c>
      <c r="C77" s="195">
        <v>0</v>
      </c>
      <c r="D77" s="195">
        <v>0</v>
      </c>
      <c r="E77" s="195">
        <v>0</v>
      </c>
      <c r="F77" s="195">
        <v>55.376528</v>
      </c>
      <c r="G77" s="195">
        <v>55.511049999999997</v>
      </c>
      <c r="H77" s="81"/>
      <c r="I77" s="81"/>
      <c r="J77" s="81"/>
      <c r="K77" s="81"/>
      <c r="L77" s="81"/>
      <c r="M77" s="81"/>
      <c r="N77" s="81"/>
      <c r="O77" s="81"/>
      <c r="P77" s="81"/>
      <c r="Q77" s="81"/>
    </row>
    <row r="78" spans="1:17" outlineLevel="2" x14ac:dyDescent="0.2">
      <c r="A78" s="119" t="s">
        <v>262</v>
      </c>
      <c r="B78" s="175">
        <f t="shared" ref="B78:F78" si="10">SUM(B$79:B$79)</f>
        <v>28.054351363999999</v>
      </c>
      <c r="C78" s="175">
        <f t="shared" si="10"/>
        <v>40.841386424</v>
      </c>
      <c r="D78" s="175">
        <f t="shared" si="10"/>
        <v>44.887739752000002</v>
      </c>
      <c r="E78" s="175">
        <f t="shared" si="10"/>
        <v>49.084993404000002</v>
      </c>
      <c r="F78" s="175">
        <f t="shared" si="10"/>
        <v>47.288565712</v>
      </c>
      <c r="G78" s="175">
        <v>47.741073888000003</v>
      </c>
      <c r="H78" s="81"/>
      <c r="I78" s="81"/>
      <c r="J78" s="81"/>
      <c r="K78" s="81"/>
      <c r="L78" s="81"/>
      <c r="M78" s="81"/>
      <c r="N78" s="81"/>
      <c r="O78" s="81"/>
      <c r="P78" s="81"/>
      <c r="Q78" s="81"/>
    </row>
    <row r="79" spans="1:17" outlineLevel="3" x14ac:dyDescent="0.2">
      <c r="A79" s="266" t="s">
        <v>246</v>
      </c>
      <c r="B79" s="195">
        <v>28.054351363999999</v>
      </c>
      <c r="C79" s="195">
        <v>40.841386424</v>
      </c>
      <c r="D79" s="195">
        <v>44.887739752000002</v>
      </c>
      <c r="E79" s="195">
        <v>49.084993404000002</v>
      </c>
      <c r="F79" s="195">
        <v>47.288565712</v>
      </c>
      <c r="G79" s="195">
        <v>47.741073888000003</v>
      </c>
      <c r="H79" s="81"/>
      <c r="I79" s="81"/>
      <c r="J79" s="81"/>
      <c r="K79" s="81"/>
      <c r="L79" s="81"/>
      <c r="M79" s="81"/>
      <c r="N79" s="81"/>
      <c r="O79" s="81"/>
      <c r="P79" s="81"/>
      <c r="Q79" s="81"/>
    </row>
    <row r="80" spans="1:17" ht="15" x14ac:dyDescent="0.25">
      <c r="A80" s="222" t="s">
        <v>263</v>
      </c>
      <c r="B80" s="203">
        <f t="shared" ref="B80:G80" si="11">B$81+B$98</f>
        <v>153.80274755798999</v>
      </c>
      <c r="C80" s="203">
        <f t="shared" si="11"/>
        <v>237.90855769916999</v>
      </c>
      <c r="D80" s="203">
        <f t="shared" si="11"/>
        <v>278.97554786113005</v>
      </c>
      <c r="E80" s="203">
        <f t="shared" si="11"/>
        <v>307.98075708279003</v>
      </c>
      <c r="F80" s="203">
        <f t="shared" si="11"/>
        <v>308.13047207863002</v>
      </c>
      <c r="G80" s="203">
        <f t="shared" si="11"/>
        <v>305.36252350624</v>
      </c>
      <c r="H80" s="81"/>
      <c r="I80" s="81"/>
      <c r="J80" s="81"/>
      <c r="K80" s="81"/>
      <c r="L80" s="81"/>
      <c r="M80" s="81"/>
      <c r="N80" s="81"/>
      <c r="O80" s="81"/>
      <c r="P80" s="81"/>
      <c r="Q80" s="81"/>
    </row>
    <row r="81" spans="1:17" ht="15" outlineLevel="1" x14ac:dyDescent="0.25">
      <c r="A81" s="141" t="s">
        <v>203</v>
      </c>
      <c r="B81" s="147">
        <f t="shared" ref="B81:G81" si="12">B$82+B$92+B$96</f>
        <v>27.86328456259</v>
      </c>
      <c r="C81" s="147">
        <f t="shared" si="12"/>
        <v>21.459454905489999</v>
      </c>
      <c r="D81" s="147">
        <f t="shared" si="12"/>
        <v>19.084475248330001</v>
      </c>
      <c r="E81" s="147">
        <f t="shared" si="12"/>
        <v>13.279554505130001</v>
      </c>
      <c r="F81" s="147">
        <f t="shared" si="12"/>
        <v>10.320351852449999</v>
      </c>
      <c r="G81" s="147">
        <f t="shared" si="12"/>
        <v>10.192840403289999</v>
      </c>
      <c r="H81" s="81"/>
      <c r="I81" s="81"/>
      <c r="J81" s="81"/>
      <c r="K81" s="81"/>
      <c r="L81" s="81"/>
      <c r="M81" s="81"/>
      <c r="N81" s="81"/>
      <c r="O81" s="81"/>
      <c r="P81" s="81"/>
      <c r="Q81" s="81"/>
    </row>
    <row r="82" spans="1:17" outlineLevel="2" x14ac:dyDescent="0.2">
      <c r="A82" s="119" t="s">
        <v>264</v>
      </c>
      <c r="B82" s="175">
        <f t="shared" ref="B82:F82" si="13">SUM(B$83:B$91)</f>
        <v>21.567011600000001</v>
      </c>
      <c r="C82" s="175">
        <f t="shared" si="13"/>
        <v>16.400011599999999</v>
      </c>
      <c r="D82" s="175">
        <f t="shared" si="13"/>
        <v>15.9500116</v>
      </c>
      <c r="E82" s="175">
        <f t="shared" si="13"/>
        <v>8.9500115999999998</v>
      </c>
      <c r="F82" s="175">
        <f t="shared" si="13"/>
        <v>6.0000115999999997</v>
      </c>
      <c r="G82" s="175">
        <v>6.0000115999999997</v>
      </c>
      <c r="H82" s="81"/>
      <c r="I82" s="81"/>
      <c r="J82" s="81"/>
      <c r="K82" s="81"/>
      <c r="L82" s="81"/>
      <c r="M82" s="81"/>
      <c r="N82" s="81"/>
      <c r="O82" s="81"/>
      <c r="P82" s="81"/>
      <c r="Q82" s="81"/>
    </row>
    <row r="83" spans="1:17" outlineLevel="3" x14ac:dyDescent="0.2">
      <c r="A83" s="99" t="s">
        <v>265</v>
      </c>
      <c r="B83" s="195">
        <v>1.1600000000000001E-5</v>
      </c>
      <c r="C83" s="195">
        <v>1.1600000000000001E-5</v>
      </c>
      <c r="D83" s="195">
        <v>1.1600000000000001E-5</v>
      </c>
      <c r="E83" s="195">
        <v>1.1600000000000001E-5</v>
      </c>
      <c r="F83" s="195">
        <v>1.1600000000000001E-5</v>
      </c>
      <c r="G83" s="195">
        <v>1.1600000000000001E-5</v>
      </c>
      <c r="H83" s="81"/>
      <c r="I83" s="81"/>
      <c r="J83" s="81"/>
      <c r="K83" s="81"/>
      <c r="L83" s="81"/>
      <c r="M83" s="81"/>
      <c r="N83" s="81"/>
      <c r="O83" s="81"/>
      <c r="P83" s="81"/>
      <c r="Q83" s="81"/>
    </row>
    <row r="84" spans="1:17" outlineLevel="3" x14ac:dyDescent="0.2">
      <c r="A84" s="99" t="s">
        <v>266</v>
      </c>
      <c r="B84" s="195">
        <v>1</v>
      </c>
      <c r="C84" s="195">
        <v>1</v>
      </c>
      <c r="D84" s="195">
        <v>1</v>
      </c>
      <c r="E84" s="195">
        <v>1</v>
      </c>
      <c r="F84" s="195">
        <v>1</v>
      </c>
      <c r="G84" s="195">
        <v>1</v>
      </c>
      <c r="H84" s="81"/>
      <c r="I84" s="81"/>
      <c r="J84" s="81"/>
      <c r="K84" s="81"/>
      <c r="L84" s="81"/>
      <c r="M84" s="81"/>
      <c r="N84" s="81"/>
      <c r="O84" s="81"/>
      <c r="P84" s="81"/>
      <c r="Q84" s="81"/>
    </row>
    <row r="85" spans="1:17" outlineLevel="3" x14ac:dyDescent="0.2">
      <c r="A85" s="99" t="s">
        <v>267</v>
      </c>
      <c r="B85" s="195">
        <v>3</v>
      </c>
      <c r="C85" s="195">
        <v>3</v>
      </c>
      <c r="D85" s="195">
        <v>3</v>
      </c>
      <c r="E85" s="195">
        <v>2</v>
      </c>
      <c r="F85" s="195">
        <v>0</v>
      </c>
      <c r="G85" s="195">
        <v>0</v>
      </c>
      <c r="H85" s="81"/>
      <c r="I85" s="81"/>
      <c r="J85" s="81"/>
      <c r="K85" s="81"/>
      <c r="L85" s="81"/>
      <c r="M85" s="81"/>
      <c r="N85" s="81"/>
      <c r="O85" s="81"/>
      <c r="P85" s="81"/>
      <c r="Q85" s="81"/>
    </row>
    <row r="86" spans="1:17" outlineLevel="3" x14ac:dyDescent="0.2">
      <c r="A86" s="99" t="s">
        <v>268</v>
      </c>
      <c r="B86" s="195">
        <v>3.2</v>
      </c>
      <c r="C86" s="195">
        <v>3.2</v>
      </c>
      <c r="D86" s="195">
        <v>3</v>
      </c>
      <c r="E86" s="195">
        <v>3</v>
      </c>
      <c r="F86" s="195">
        <v>3</v>
      </c>
      <c r="G86" s="195">
        <v>3</v>
      </c>
      <c r="H86" s="81"/>
      <c r="I86" s="81"/>
      <c r="J86" s="81"/>
      <c r="K86" s="81"/>
      <c r="L86" s="81"/>
      <c r="M86" s="81"/>
      <c r="N86" s="81"/>
      <c r="O86" s="81"/>
      <c r="P86" s="81"/>
      <c r="Q86" s="81"/>
    </row>
    <row r="87" spans="1:17" outlineLevel="3" x14ac:dyDescent="0.2">
      <c r="A87" s="99" t="s">
        <v>318</v>
      </c>
      <c r="B87" s="195">
        <v>4.8</v>
      </c>
      <c r="C87" s="195">
        <v>4.8</v>
      </c>
      <c r="D87" s="195">
        <v>4.8</v>
      </c>
      <c r="E87" s="195">
        <v>0</v>
      </c>
      <c r="F87" s="195">
        <v>0</v>
      </c>
      <c r="G87" s="195">
        <v>0</v>
      </c>
      <c r="H87" s="81"/>
      <c r="I87" s="81"/>
      <c r="J87" s="81"/>
      <c r="K87" s="81"/>
      <c r="L87" s="81"/>
      <c r="M87" s="81"/>
      <c r="N87" s="81"/>
      <c r="O87" s="81"/>
      <c r="P87" s="81"/>
      <c r="Q87" s="81"/>
    </row>
    <row r="88" spans="1:17" outlineLevel="3" x14ac:dyDescent="0.2">
      <c r="A88" s="99" t="s">
        <v>319</v>
      </c>
      <c r="B88" s="195">
        <v>4.25</v>
      </c>
      <c r="C88" s="195">
        <v>0.25</v>
      </c>
      <c r="D88" s="195">
        <v>0</v>
      </c>
      <c r="E88" s="195">
        <v>0</v>
      </c>
      <c r="F88" s="195">
        <v>0</v>
      </c>
      <c r="G88" s="195">
        <v>0</v>
      </c>
      <c r="H88" s="81"/>
      <c r="I88" s="81"/>
      <c r="J88" s="81"/>
      <c r="K88" s="81"/>
      <c r="L88" s="81"/>
      <c r="M88" s="81"/>
      <c r="N88" s="81"/>
      <c r="O88" s="81"/>
      <c r="P88" s="81"/>
      <c r="Q88" s="81"/>
    </row>
    <row r="89" spans="1:17" outlineLevel="3" x14ac:dyDescent="0.2">
      <c r="A89" s="99" t="s">
        <v>269</v>
      </c>
      <c r="B89" s="195">
        <v>4.1500000000000004</v>
      </c>
      <c r="C89" s="195">
        <v>4.1500000000000004</v>
      </c>
      <c r="D89" s="195">
        <v>4.1500000000000004</v>
      </c>
      <c r="E89" s="195">
        <v>2.95</v>
      </c>
      <c r="F89" s="195">
        <v>2</v>
      </c>
      <c r="G89" s="195">
        <v>2</v>
      </c>
      <c r="H89" s="81"/>
      <c r="I89" s="81"/>
      <c r="J89" s="81"/>
      <c r="K89" s="81"/>
      <c r="L89" s="81"/>
      <c r="M89" s="81"/>
      <c r="N89" s="81"/>
      <c r="O89" s="81"/>
      <c r="P89" s="81"/>
      <c r="Q89" s="81"/>
    </row>
    <row r="90" spans="1:17" outlineLevel="3" x14ac:dyDescent="0.2">
      <c r="A90" s="99" t="s">
        <v>320</v>
      </c>
      <c r="B90" s="195">
        <v>0.44</v>
      </c>
      <c r="C90" s="195">
        <v>0</v>
      </c>
      <c r="D90" s="195">
        <v>0</v>
      </c>
      <c r="E90" s="195">
        <v>0</v>
      </c>
      <c r="F90" s="195">
        <v>0</v>
      </c>
      <c r="G90" s="195">
        <v>0</v>
      </c>
      <c r="H90" s="81"/>
      <c r="I90" s="81"/>
      <c r="J90" s="81"/>
      <c r="K90" s="81"/>
      <c r="L90" s="81"/>
      <c r="M90" s="81"/>
      <c r="N90" s="81"/>
      <c r="O90" s="81"/>
      <c r="P90" s="81"/>
      <c r="Q90" s="81"/>
    </row>
    <row r="91" spans="1:17" outlineLevel="3" x14ac:dyDescent="0.2">
      <c r="A91" s="99" t="s">
        <v>321</v>
      </c>
      <c r="B91" s="195">
        <v>0.72699999999999998</v>
      </c>
      <c r="C91" s="195">
        <v>0</v>
      </c>
      <c r="D91" s="195">
        <v>0</v>
      </c>
      <c r="E91" s="195">
        <v>0</v>
      </c>
      <c r="F91" s="195">
        <v>0</v>
      </c>
      <c r="G91" s="195">
        <v>0</v>
      </c>
      <c r="H91" s="81"/>
      <c r="I91" s="81"/>
      <c r="J91" s="81"/>
      <c r="K91" s="81"/>
      <c r="L91" s="81"/>
      <c r="M91" s="81"/>
      <c r="N91" s="81"/>
      <c r="O91" s="81"/>
      <c r="P91" s="81"/>
      <c r="Q91" s="81"/>
    </row>
    <row r="92" spans="1:17" outlineLevel="2" x14ac:dyDescent="0.2">
      <c r="A92" s="119" t="s">
        <v>270</v>
      </c>
      <c r="B92" s="175">
        <f t="shared" ref="B92:F92" si="14">SUM(B$93:B$95)</f>
        <v>6.2953183125900001</v>
      </c>
      <c r="C92" s="175">
        <f t="shared" si="14"/>
        <v>5.0584886554899997</v>
      </c>
      <c r="D92" s="175">
        <f t="shared" si="14"/>
        <v>3.13350899833</v>
      </c>
      <c r="E92" s="175">
        <f t="shared" si="14"/>
        <v>4.3285882551299997</v>
      </c>
      <c r="F92" s="175">
        <f t="shared" si="14"/>
        <v>4.3193856024499997</v>
      </c>
      <c r="G92" s="175">
        <v>4.1918741532899997</v>
      </c>
      <c r="H92" s="81"/>
      <c r="I92" s="81"/>
      <c r="J92" s="81"/>
      <c r="K92" s="81"/>
      <c r="L92" s="81"/>
      <c r="M92" s="81"/>
      <c r="N92" s="81"/>
      <c r="O92" s="81"/>
      <c r="P92" s="81"/>
      <c r="Q92" s="81"/>
    </row>
    <row r="93" spans="1:17" outlineLevel="3" x14ac:dyDescent="0.2">
      <c r="A93" s="99" t="s">
        <v>271</v>
      </c>
      <c r="B93" s="195">
        <v>2.1</v>
      </c>
      <c r="C93" s="195">
        <v>1.05</v>
      </c>
      <c r="D93" s="195">
        <v>0</v>
      </c>
      <c r="E93" s="195">
        <v>0.34146937824000001</v>
      </c>
      <c r="F93" s="195">
        <v>0.96711474372999995</v>
      </c>
      <c r="G93" s="195">
        <v>0.88627314268000001</v>
      </c>
      <c r="H93" s="81"/>
      <c r="I93" s="81"/>
      <c r="J93" s="81"/>
      <c r="K93" s="81"/>
      <c r="L93" s="81"/>
      <c r="M93" s="81"/>
      <c r="N93" s="81"/>
      <c r="O93" s="81"/>
      <c r="P93" s="81"/>
      <c r="Q93" s="81"/>
    </row>
    <row r="94" spans="1:17" outlineLevel="3" x14ac:dyDescent="0.2">
      <c r="A94" s="99" t="s">
        <v>272</v>
      </c>
      <c r="B94" s="195">
        <v>4.0098623181499997</v>
      </c>
      <c r="C94" s="195">
        <v>3.8598623181499998</v>
      </c>
      <c r="D94" s="195">
        <v>3.0217123181500001</v>
      </c>
      <c r="E94" s="195">
        <v>3.8976764468799998</v>
      </c>
      <c r="F94" s="195">
        <v>3.2781614977000002</v>
      </c>
      <c r="G94" s="195">
        <v>3.2353249148700001</v>
      </c>
      <c r="H94" s="81"/>
      <c r="I94" s="81"/>
      <c r="J94" s="81"/>
      <c r="K94" s="81"/>
      <c r="L94" s="81"/>
      <c r="M94" s="81"/>
      <c r="N94" s="81"/>
      <c r="O94" s="81"/>
      <c r="P94" s="81"/>
      <c r="Q94" s="81"/>
    </row>
    <row r="95" spans="1:17" outlineLevel="3" x14ac:dyDescent="0.2">
      <c r="A95" s="99" t="s">
        <v>273</v>
      </c>
      <c r="B95" s="195">
        <v>0.18545599443999999</v>
      </c>
      <c r="C95" s="195">
        <v>0.14862633734</v>
      </c>
      <c r="D95" s="195">
        <v>0.11179668018</v>
      </c>
      <c r="E95" s="195">
        <v>8.9442430010000004E-2</v>
      </c>
      <c r="F95" s="195">
        <v>7.410936102E-2</v>
      </c>
      <c r="G95" s="195">
        <v>7.0276095740000002E-2</v>
      </c>
      <c r="H95" s="81"/>
      <c r="I95" s="81"/>
      <c r="J95" s="81"/>
      <c r="K95" s="81"/>
      <c r="L95" s="81"/>
      <c r="M95" s="81"/>
      <c r="N95" s="81"/>
      <c r="O95" s="81"/>
      <c r="P95" s="81"/>
      <c r="Q95" s="81"/>
    </row>
    <row r="96" spans="1:17" outlineLevel="2" x14ac:dyDescent="0.2">
      <c r="A96" s="119" t="s">
        <v>274</v>
      </c>
      <c r="B96" s="175">
        <f t="shared" ref="B96:F96" si="15">SUM(B$97:B$97)</f>
        <v>9.5465000000000003E-4</v>
      </c>
      <c r="C96" s="175">
        <f t="shared" si="15"/>
        <v>9.5465000000000003E-4</v>
      </c>
      <c r="D96" s="175">
        <f t="shared" si="15"/>
        <v>9.5465000000000003E-4</v>
      </c>
      <c r="E96" s="175">
        <f t="shared" si="15"/>
        <v>9.5465000000000003E-4</v>
      </c>
      <c r="F96" s="175">
        <f t="shared" si="15"/>
        <v>9.5465000000000003E-4</v>
      </c>
      <c r="G96" s="175">
        <v>9.5465000000000003E-4</v>
      </c>
      <c r="H96" s="81"/>
      <c r="I96" s="81"/>
      <c r="J96" s="81"/>
      <c r="K96" s="81"/>
      <c r="L96" s="81"/>
      <c r="M96" s="81"/>
      <c r="N96" s="81"/>
      <c r="O96" s="81"/>
      <c r="P96" s="81"/>
      <c r="Q96" s="81"/>
    </row>
    <row r="97" spans="1:17" outlineLevel="3" x14ac:dyDescent="0.2">
      <c r="A97" s="99" t="s">
        <v>275</v>
      </c>
      <c r="B97" s="195">
        <v>9.5465000000000003E-4</v>
      </c>
      <c r="C97" s="195">
        <v>9.5465000000000003E-4</v>
      </c>
      <c r="D97" s="195">
        <v>9.5465000000000003E-4</v>
      </c>
      <c r="E97" s="195">
        <v>9.5465000000000003E-4</v>
      </c>
      <c r="F97" s="195">
        <v>9.5465000000000003E-4</v>
      </c>
      <c r="G97" s="195">
        <v>9.5465000000000003E-4</v>
      </c>
      <c r="H97" s="81"/>
      <c r="I97" s="81"/>
      <c r="J97" s="81"/>
      <c r="K97" s="81"/>
      <c r="L97" s="81"/>
      <c r="M97" s="81"/>
      <c r="N97" s="81"/>
      <c r="O97" s="81"/>
      <c r="P97" s="81"/>
      <c r="Q97" s="81"/>
    </row>
    <row r="98" spans="1:17" ht="15" outlineLevel="1" x14ac:dyDescent="0.25">
      <c r="A98" s="141" t="s">
        <v>240</v>
      </c>
      <c r="B98" s="147">
        <f t="shared" ref="B98:G98" si="16">B$99+B$105+B$107+B$120+B$123</f>
        <v>125.93946299539999</v>
      </c>
      <c r="C98" s="147">
        <f t="shared" si="16"/>
        <v>216.44910279368</v>
      </c>
      <c r="D98" s="147">
        <f t="shared" si="16"/>
        <v>259.89107261280003</v>
      </c>
      <c r="E98" s="147">
        <f t="shared" si="16"/>
        <v>294.70120257766001</v>
      </c>
      <c r="F98" s="147">
        <f t="shared" si="16"/>
        <v>297.81012022618</v>
      </c>
      <c r="G98" s="147">
        <f t="shared" si="16"/>
        <v>295.16968310294999</v>
      </c>
      <c r="H98" s="81"/>
      <c r="I98" s="81"/>
      <c r="J98" s="81"/>
      <c r="K98" s="81"/>
      <c r="L98" s="81"/>
      <c r="M98" s="81"/>
      <c r="N98" s="81"/>
      <c r="O98" s="81"/>
      <c r="P98" s="81"/>
      <c r="Q98" s="81"/>
    </row>
    <row r="99" spans="1:17" outlineLevel="2" x14ac:dyDescent="0.2">
      <c r="A99" s="119" t="s">
        <v>241</v>
      </c>
      <c r="B99" s="175">
        <f t="shared" ref="B99:F99" si="17">SUM(B$100:B$104)</f>
        <v>40.11055668046</v>
      </c>
      <c r="C99" s="175">
        <f t="shared" si="17"/>
        <v>140.83380311662</v>
      </c>
      <c r="D99" s="175">
        <f t="shared" si="17"/>
        <v>190.98274768511001</v>
      </c>
      <c r="E99" s="175">
        <f t="shared" si="17"/>
        <v>229.71372478395</v>
      </c>
      <c r="F99" s="175">
        <f t="shared" si="17"/>
        <v>236.99304515757001</v>
      </c>
      <c r="G99" s="175">
        <v>239.48644105167</v>
      </c>
      <c r="H99" s="81"/>
      <c r="I99" s="81"/>
      <c r="J99" s="81"/>
      <c r="K99" s="81"/>
      <c r="L99" s="81"/>
      <c r="M99" s="81"/>
      <c r="N99" s="81"/>
      <c r="O99" s="81"/>
      <c r="P99" s="81"/>
      <c r="Q99" s="81"/>
    </row>
    <row r="100" spans="1:17" outlineLevel="3" x14ac:dyDescent="0.2">
      <c r="A100" s="99" t="s">
        <v>276</v>
      </c>
      <c r="B100" s="195">
        <v>0.45145045025000002</v>
      </c>
      <c r="C100" s="195">
        <v>0.45663837269000002</v>
      </c>
      <c r="D100" s="195">
        <v>0.29585176270000002</v>
      </c>
      <c r="E100" s="195">
        <v>1.7725860336399999</v>
      </c>
      <c r="F100" s="195">
        <v>3.1714137999999998</v>
      </c>
      <c r="G100" s="195">
        <v>3.1721789999999999</v>
      </c>
      <c r="H100" s="81"/>
      <c r="I100" s="81"/>
      <c r="J100" s="81"/>
      <c r="K100" s="81"/>
      <c r="L100" s="81"/>
      <c r="M100" s="81"/>
      <c r="N100" s="81"/>
      <c r="O100" s="81"/>
      <c r="P100" s="81"/>
      <c r="Q100" s="81"/>
    </row>
    <row r="101" spans="1:17" outlineLevel="3" x14ac:dyDescent="0.2">
      <c r="A101" s="99" t="s">
        <v>243</v>
      </c>
      <c r="B101" s="195">
        <v>1.3925072565700001</v>
      </c>
      <c r="C101" s="195">
        <v>3.0501432933200001</v>
      </c>
      <c r="D101" s="195">
        <v>10.562229221679999</v>
      </c>
      <c r="E101" s="195">
        <v>11.454118493439999</v>
      </c>
      <c r="F101" s="195">
        <v>5.7115437652300001</v>
      </c>
      <c r="G101" s="195">
        <v>5.8410307773700003</v>
      </c>
      <c r="H101" s="81"/>
      <c r="I101" s="81"/>
      <c r="J101" s="81"/>
      <c r="K101" s="81"/>
      <c r="L101" s="81"/>
      <c r="M101" s="81"/>
      <c r="N101" s="81"/>
      <c r="O101" s="81"/>
      <c r="P101" s="81"/>
      <c r="Q101" s="81"/>
    </row>
    <row r="102" spans="1:17" outlineLevel="3" x14ac:dyDescent="0.2">
      <c r="A102" s="99" t="s">
        <v>244</v>
      </c>
      <c r="B102" s="195">
        <v>0</v>
      </c>
      <c r="C102" s="195">
        <v>0</v>
      </c>
      <c r="D102" s="195">
        <v>0.99479114000000002</v>
      </c>
      <c r="E102" s="195">
        <v>1.17233984</v>
      </c>
      <c r="F102" s="195">
        <v>1.553992762</v>
      </c>
      <c r="G102" s="195">
        <v>1.55436771</v>
      </c>
      <c r="H102" s="81"/>
      <c r="I102" s="81"/>
      <c r="J102" s="81"/>
      <c r="K102" s="81"/>
      <c r="L102" s="81"/>
      <c r="M102" s="81"/>
      <c r="N102" s="81"/>
      <c r="O102" s="81"/>
      <c r="P102" s="81"/>
      <c r="Q102" s="81"/>
    </row>
    <row r="103" spans="1:17" outlineLevel="3" x14ac:dyDescent="0.2">
      <c r="A103" s="99" t="s">
        <v>245</v>
      </c>
      <c r="B103" s="195">
        <v>5.8077372910499996</v>
      </c>
      <c r="C103" s="195">
        <v>9.4189829975699997</v>
      </c>
      <c r="D103" s="195">
        <v>12.373018988069999</v>
      </c>
      <c r="E103" s="195">
        <v>12.620988166689999</v>
      </c>
      <c r="F103" s="195">
        <v>12.655384744099999</v>
      </c>
      <c r="G103" s="195">
        <v>12.97131998441</v>
      </c>
      <c r="H103" s="81"/>
      <c r="I103" s="81"/>
      <c r="J103" s="81"/>
      <c r="K103" s="81"/>
      <c r="L103" s="81"/>
      <c r="M103" s="81"/>
      <c r="N103" s="81"/>
      <c r="O103" s="81"/>
      <c r="P103" s="81"/>
      <c r="Q103" s="81"/>
    </row>
    <row r="104" spans="1:17" outlineLevel="3" x14ac:dyDescent="0.2">
      <c r="A104" s="99" t="s">
        <v>246</v>
      </c>
      <c r="B104" s="195">
        <v>32.458861682589998</v>
      </c>
      <c r="C104" s="195">
        <v>127.90803845304001</v>
      </c>
      <c r="D104" s="195">
        <v>166.75685657266001</v>
      </c>
      <c r="E104" s="195">
        <v>202.69369225017999</v>
      </c>
      <c r="F104" s="195">
        <v>213.90071008624</v>
      </c>
      <c r="G104" s="195">
        <v>215.94754357989001</v>
      </c>
      <c r="H104" s="81"/>
      <c r="I104" s="81"/>
      <c r="J104" s="81"/>
      <c r="K104" s="81"/>
      <c r="L104" s="81"/>
      <c r="M104" s="81"/>
      <c r="N104" s="81"/>
      <c r="O104" s="81"/>
      <c r="P104" s="81"/>
      <c r="Q104" s="81"/>
    </row>
    <row r="105" spans="1:17" outlineLevel="2" x14ac:dyDescent="0.2">
      <c r="A105" s="119" t="s">
        <v>248</v>
      </c>
      <c r="B105" s="175">
        <f t="shared" ref="B105:F105" si="18">SUM(B$106:B$106)</f>
        <v>3.8427124724100001</v>
      </c>
      <c r="C105" s="175">
        <f t="shared" si="18"/>
        <v>4.6790669948200003</v>
      </c>
      <c r="D105" s="175">
        <f t="shared" si="18"/>
        <v>3.9757597011099999</v>
      </c>
      <c r="E105" s="175">
        <f t="shared" si="18"/>
        <v>2.7359326455700002</v>
      </c>
      <c r="F105" s="175">
        <f t="shared" si="18"/>
        <v>1.3494962667799999</v>
      </c>
      <c r="G105" s="175">
        <v>0.67638724674999995</v>
      </c>
      <c r="H105" s="81"/>
      <c r="I105" s="81"/>
      <c r="J105" s="81"/>
      <c r="K105" s="81"/>
      <c r="L105" s="81"/>
      <c r="M105" s="81"/>
      <c r="N105" s="81"/>
      <c r="O105" s="81"/>
      <c r="P105" s="81"/>
      <c r="Q105" s="81"/>
    </row>
    <row r="106" spans="1:17" outlineLevel="3" x14ac:dyDescent="0.2">
      <c r="A106" s="99" t="s">
        <v>249</v>
      </c>
      <c r="B106" s="195">
        <v>3.8427124724100001</v>
      </c>
      <c r="C106" s="195">
        <v>4.6790669948200003</v>
      </c>
      <c r="D106" s="195">
        <v>3.9757597011099999</v>
      </c>
      <c r="E106" s="195">
        <v>2.7359326455700002</v>
      </c>
      <c r="F106" s="195">
        <v>1.3494962667799999</v>
      </c>
      <c r="G106" s="195">
        <v>0.67638724674999995</v>
      </c>
      <c r="H106" s="81"/>
      <c r="I106" s="81"/>
      <c r="J106" s="81"/>
      <c r="K106" s="81"/>
      <c r="L106" s="81"/>
      <c r="M106" s="81"/>
      <c r="N106" s="81"/>
      <c r="O106" s="81"/>
      <c r="P106" s="81"/>
      <c r="Q106" s="81"/>
    </row>
    <row r="107" spans="1:17" outlineLevel="2" x14ac:dyDescent="0.2">
      <c r="A107" s="119" t="s">
        <v>254</v>
      </c>
      <c r="B107" s="175">
        <f t="shared" ref="B107:F107" si="19">SUM(B$108:B$119)</f>
        <v>51.616024108979992</v>
      </c>
      <c r="C107" s="175">
        <f t="shared" si="19"/>
        <v>68.227550551150003</v>
      </c>
      <c r="D107" s="175">
        <f t="shared" si="19"/>
        <v>61.955520879730003</v>
      </c>
      <c r="E107" s="175">
        <f t="shared" si="19"/>
        <v>58.996130575340004</v>
      </c>
      <c r="F107" s="175">
        <f t="shared" si="19"/>
        <v>56.331306893259999</v>
      </c>
      <c r="G107" s="175">
        <v>51.840571652020003</v>
      </c>
      <c r="H107" s="81"/>
      <c r="I107" s="81"/>
      <c r="J107" s="81"/>
      <c r="K107" s="81"/>
      <c r="L107" s="81"/>
      <c r="M107" s="81"/>
      <c r="N107" s="81"/>
      <c r="O107" s="81"/>
      <c r="P107" s="81"/>
      <c r="Q107" s="81"/>
    </row>
    <row r="108" spans="1:17" outlineLevel="3" x14ac:dyDescent="0.2">
      <c r="A108" s="99" t="s">
        <v>68</v>
      </c>
      <c r="B108" s="195">
        <v>0</v>
      </c>
      <c r="C108" s="195">
        <v>0</v>
      </c>
      <c r="D108" s="195">
        <v>0</v>
      </c>
      <c r="E108" s="195">
        <v>0</v>
      </c>
      <c r="F108" s="195">
        <v>2.21274739397</v>
      </c>
      <c r="G108" s="195">
        <v>2.21812265341</v>
      </c>
      <c r="H108" s="81"/>
      <c r="I108" s="81"/>
      <c r="J108" s="81"/>
      <c r="K108" s="81"/>
      <c r="L108" s="81"/>
      <c r="M108" s="81"/>
      <c r="N108" s="81"/>
      <c r="O108" s="81"/>
      <c r="P108" s="81"/>
      <c r="Q108" s="81"/>
    </row>
    <row r="109" spans="1:17" outlineLevel="3" x14ac:dyDescent="0.2">
      <c r="A109" s="99" t="s">
        <v>157</v>
      </c>
      <c r="B109" s="195">
        <v>0</v>
      </c>
      <c r="C109" s="195">
        <v>0</v>
      </c>
      <c r="D109" s="195">
        <v>0</v>
      </c>
      <c r="E109" s="195">
        <v>10.58962562764</v>
      </c>
      <c r="F109" s="195">
        <v>12.53187946503</v>
      </c>
      <c r="G109" s="195">
        <v>10.019645147069999</v>
      </c>
      <c r="H109" s="81"/>
      <c r="I109" s="81"/>
      <c r="J109" s="81"/>
      <c r="K109" s="81"/>
      <c r="L109" s="81"/>
      <c r="M109" s="81"/>
      <c r="N109" s="81"/>
      <c r="O109" s="81"/>
      <c r="P109" s="81"/>
      <c r="Q109" s="81"/>
    </row>
    <row r="110" spans="1:17" outlineLevel="3" x14ac:dyDescent="0.2">
      <c r="A110" s="99" t="s">
        <v>142</v>
      </c>
      <c r="B110" s="195">
        <v>1.4354757070399999</v>
      </c>
      <c r="C110" s="195">
        <v>0.97860044465999996</v>
      </c>
      <c r="D110" s="195">
        <v>0</v>
      </c>
      <c r="E110" s="195">
        <v>0</v>
      </c>
      <c r="F110" s="195">
        <v>0</v>
      </c>
      <c r="G110" s="195">
        <v>0</v>
      </c>
      <c r="H110" s="81"/>
      <c r="I110" s="81"/>
      <c r="J110" s="81"/>
      <c r="K110" s="81"/>
      <c r="L110" s="81"/>
      <c r="M110" s="81"/>
      <c r="N110" s="81"/>
      <c r="O110" s="81"/>
      <c r="P110" s="81"/>
      <c r="Q110" s="81"/>
    </row>
    <row r="111" spans="1:17" outlineLevel="3" x14ac:dyDescent="0.2">
      <c r="A111" s="99" t="s">
        <v>94</v>
      </c>
      <c r="B111" s="195">
        <v>2.3842056671999998</v>
      </c>
      <c r="C111" s="195">
        <v>2.4192672335999998</v>
      </c>
      <c r="D111" s="195">
        <v>0</v>
      </c>
      <c r="E111" s="195">
        <v>0</v>
      </c>
      <c r="F111" s="195">
        <v>0</v>
      </c>
      <c r="G111" s="195">
        <v>0</v>
      </c>
      <c r="H111" s="81"/>
      <c r="I111" s="81"/>
      <c r="J111" s="81"/>
      <c r="K111" s="81"/>
      <c r="L111" s="81"/>
      <c r="M111" s="81"/>
      <c r="N111" s="81"/>
      <c r="O111" s="81"/>
      <c r="P111" s="81"/>
      <c r="Q111" s="81"/>
    </row>
    <row r="112" spans="1:17" outlineLevel="3" x14ac:dyDescent="0.2">
      <c r="A112" s="99" t="s">
        <v>191</v>
      </c>
      <c r="B112" s="195">
        <v>0.22526511275</v>
      </c>
      <c r="C112" s="195">
        <v>0</v>
      </c>
      <c r="D112" s="195">
        <v>0.38812792235999999</v>
      </c>
      <c r="E112" s="195">
        <v>1.0414123130299999</v>
      </c>
      <c r="F112" s="195">
        <v>0.93949721320000001</v>
      </c>
      <c r="G112" s="195">
        <v>0.93972389547000001</v>
      </c>
      <c r="H112" s="81"/>
      <c r="I112" s="81"/>
      <c r="J112" s="81"/>
      <c r="K112" s="81"/>
      <c r="L112" s="81"/>
      <c r="M112" s="81"/>
      <c r="N112" s="81"/>
      <c r="O112" s="81"/>
      <c r="P112" s="81"/>
      <c r="Q112" s="81"/>
    </row>
    <row r="113" spans="1:17" outlineLevel="3" x14ac:dyDescent="0.2">
      <c r="A113" s="99" t="s">
        <v>112</v>
      </c>
      <c r="B113" s="195">
        <v>0.98087830241999996</v>
      </c>
      <c r="C113" s="195">
        <v>1.1144829759399999</v>
      </c>
      <c r="D113" s="195">
        <v>0.96636853003000001</v>
      </c>
      <c r="E113" s="195">
        <v>0.85413330630999995</v>
      </c>
      <c r="F113" s="195">
        <v>0.53914034188000004</v>
      </c>
      <c r="G113" s="195">
        <v>0.53927042587999996</v>
      </c>
      <c r="H113" s="81"/>
      <c r="I113" s="81"/>
      <c r="J113" s="81"/>
      <c r="K113" s="81"/>
      <c r="L113" s="81"/>
      <c r="M113" s="81"/>
      <c r="N113" s="81"/>
      <c r="O113" s="81"/>
      <c r="P113" s="81"/>
      <c r="Q113" s="81"/>
    </row>
    <row r="114" spans="1:17" outlineLevel="3" x14ac:dyDescent="0.2">
      <c r="A114" s="99" t="s">
        <v>105</v>
      </c>
      <c r="B114" s="195">
        <v>2.3169265369800001</v>
      </c>
      <c r="C114" s="195">
        <v>0</v>
      </c>
      <c r="D114" s="195">
        <v>0</v>
      </c>
      <c r="E114" s="195">
        <v>0</v>
      </c>
      <c r="F114" s="195">
        <v>0</v>
      </c>
      <c r="G114" s="195">
        <v>0</v>
      </c>
      <c r="H114" s="81"/>
      <c r="I114" s="81"/>
      <c r="J114" s="81"/>
      <c r="K114" s="81"/>
      <c r="L114" s="81"/>
      <c r="M114" s="81"/>
      <c r="N114" s="81"/>
      <c r="O114" s="81"/>
      <c r="P114" s="81"/>
      <c r="Q114" s="81"/>
    </row>
    <row r="115" spans="1:17" outlineLevel="3" x14ac:dyDescent="0.2">
      <c r="A115" s="99" t="s">
        <v>322</v>
      </c>
      <c r="B115" s="195">
        <v>7.8842780000000001</v>
      </c>
      <c r="C115" s="195">
        <v>12.0003335</v>
      </c>
      <c r="D115" s="195">
        <v>13.595428999999999</v>
      </c>
      <c r="E115" s="195">
        <v>0</v>
      </c>
      <c r="F115" s="195">
        <v>0</v>
      </c>
      <c r="G115" s="195">
        <v>0</v>
      </c>
      <c r="H115" s="81"/>
      <c r="I115" s="81"/>
      <c r="J115" s="81"/>
      <c r="K115" s="81"/>
      <c r="L115" s="81"/>
      <c r="M115" s="81"/>
      <c r="N115" s="81"/>
      <c r="O115" s="81"/>
      <c r="P115" s="81"/>
      <c r="Q115" s="81"/>
    </row>
    <row r="116" spans="1:17" outlineLevel="3" x14ac:dyDescent="0.2">
      <c r="A116" s="99" t="s">
        <v>277</v>
      </c>
      <c r="B116" s="195">
        <v>1.34032726</v>
      </c>
      <c r="C116" s="195">
        <v>1.7299680773599999</v>
      </c>
      <c r="D116" s="195">
        <v>1.6086111592800001</v>
      </c>
      <c r="E116" s="195">
        <v>1.29782839152</v>
      </c>
      <c r="F116" s="195">
        <v>0.92257295648000004</v>
      </c>
      <c r="G116" s="195">
        <v>0.92481409299999995</v>
      </c>
      <c r="H116" s="81"/>
      <c r="I116" s="81"/>
      <c r="J116" s="81"/>
      <c r="K116" s="81"/>
      <c r="L116" s="81"/>
      <c r="M116" s="81"/>
      <c r="N116" s="81"/>
      <c r="O116" s="81"/>
      <c r="P116" s="81"/>
      <c r="Q116" s="81"/>
    </row>
    <row r="117" spans="1:17" outlineLevel="3" x14ac:dyDescent="0.2">
      <c r="A117" s="99" t="s">
        <v>278</v>
      </c>
      <c r="B117" s="195">
        <v>24.47475255725</v>
      </c>
      <c r="C117" s="195">
        <v>37.252008746640001</v>
      </c>
      <c r="D117" s="195">
        <v>41.849257070509999</v>
      </c>
      <c r="E117" s="195">
        <v>42.466577746150001</v>
      </c>
      <c r="F117" s="195">
        <v>37.379156399999999</v>
      </c>
      <c r="G117" s="195">
        <v>35.388294375000001</v>
      </c>
      <c r="H117" s="81"/>
      <c r="I117" s="81"/>
      <c r="J117" s="81"/>
      <c r="K117" s="81"/>
      <c r="L117" s="81"/>
      <c r="M117" s="81"/>
      <c r="N117" s="81"/>
      <c r="O117" s="81"/>
      <c r="P117" s="81"/>
      <c r="Q117" s="81"/>
    </row>
    <row r="118" spans="1:17" outlineLevel="3" x14ac:dyDescent="0.2">
      <c r="A118" s="99" t="s">
        <v>279</v>
      </c>
      <c r="B118" s="195">
        <v>3.0861035161500001</v>
      </c>
      <c r="C118" s="195">
        <v>3.91435878353</v>
      </c>
      <c r="D118" s="195">
        <v>3.54772719755</v>
      </c>
      <c r="E118" s="195">
        <v>2.7465531906899998</v>
      </c>
      <c r="F118" s="195">
        <v>1.8063131227</v>
      </c>
      <c r="G118" s="195">
        <v>1.8107010621899999</v>
      </c>
      <c r="H118" s="81"/>
      <c r="I118" s="81"/>
      <c r="J118" s="81"/>
      <c r="K118" s="81"/>
      <c r="L118" s="81"/>
      <c r="M118" s="81"/>
      <c r="N118" s="81"/>
      <c r="O118" s="81"/>
      <c r="P118" s="81"/>
      <c r="Q118" s="81"/>
    </row>
    <row r="119" spans="1:17" outlineLevel="3" x14ac:dyDescent="0.2">
      <c r="A119" s="99" t="s">
        <v>323</v>
      </c>
      <c r="B119" s="195">
        <v>7.4878114491899996</v>
      </c>
      <c r="C119" s="195">
        <v>8.8185307894200005</v>
      </c>
      <c r="D119" s="195">
        <v>0</v>
      </c>
      <c r="E119" s="195">
        <v>0</v>
      </c>
      <c r="F119" s="195">
        <v>0</v>
      </c>
      <c r="G119" s="195">
        <v>0</v>
      </c>
      <c r="H119" s="81"/>
      <c r="I119" s="81"/>
      <c r="J119" s="81"/>
      <c r="K119" s="81"/>
      <c r="L119" s="81"/>
      <c r="M119" s="81"/>
      <c r="N119" s="81"/>
      <c r="O119" s="81"/>
      <c r="P119" s="81"/>
      <c r="Q119" s="81"/>
    </row>
    <row r="120" spans="1:17" outlineLevel="2" x14ac:dyDescent="0.2">
      <c r="A120" s="119" t="s">
        <v>280</v>
      </c>
      <c r="B120" s="175">
        <f t="shared" ref="B120:F120" si="20">SUM(B$121:B$122)</f>
        <v>28.509549247999999</v>
      </c>
      <c r="C120" s="175">
        <f t="shared" si="20"/>
        <v>0</v>
      </c>
      <c r="D120" s="175">
        <f t="shared" si="20"/>
        <v>0</v>
      </c>
      <c r="E120" s="175">
        <f t="shared" si="20"/>
        <v>0</v>
      </c>
      <c r="F120" s="175">
        <f t="shared" si="20"/>
        <v>0</v>
      </c>
      <c r="G120" s="175">
        <v>0</v>
      </c>
      <c r="H120" s="81"/>
      <c r="I120" s="81"/>
      <c r="J120" s="81"/>
      <c r="K120" s="81"/>
      <c r="L120" s="81"/>
      <c r="M120" s="81"/>
      <c r="N120" s="81"/>
      <c r="O120" s="81"/>
      <c r="P120" s="81"/>
      <c r="Q120" s="81"/>
    </row>
    <row r="121" spans="1:17" outlineLevel="3" x14ac:dyDescent="0.2">
      <c r="A121" s="99" t="s">
        <v>324</v>
      </c>
      <c r="B121" s="195">
        <v>8.6727057999999992</v>
      </c>
      <c r="C121" s="195">
        <v>0</v>
      </c>
      <c r="D121" s="195">
        <v>0</v>
      </c>
      <c r="E121" s="195">
        <v>0</v>
      </c>
      <c r="F121" s="195">
        <v>0</v>
      </c>
      <c r="G121" s="195">
        <v>0</v>
      </c>
      <c r="H121" s="81"/>
      <c r="I121" s="81"/>
      <c r="J121" s="81"/>
      <c r="K121" s="81"/>
      <c r="L121" s="81"/>
      <c r="M121" s="81"/>
      <c r="N121" s="81"/>
      <c r="O121" s="81"/>
      <c r="P121" s="81"/>
      <c r="Q121" s="81"/>
    </row>
    <row r="122" spans="1:17" outlineLevel="3" x14ac:dyDescent="0.2">
      <c r="A122" s="99" t="s">
        <v>325</v>
      </c>
      <c r="B122" s="195">
        <v>19.836843448</v>
      </c>
      <c r="C122" s="195">
        <v>0</v>
      </c>
      <c r="D122" s="195">
        <v>0</v>
      </c>
      <c r="E122" s="195">
        <v>0</v>
      </c>
      <c r="F122" s="195">
        <v>0</v>
      </c>
      <c r="G122" s="195">
        <v>0</v>
      </c>
      <c r="H122" s="81"/>
      <c r="I122" s="81"/>
      <c r="J122" s="81"/>
      <c r="K122" s="81"/>
      <c r="L122" s="81"/>
      <c r="M122" s="81"/>
      <c r="N122" s="81"/>
      <c r="O122" s="81"/>
      <c r="P122" s="81"/>
      <c r="Q122" s="81"/>
    </row>
    <row r="123" spans="1:17" outlineLevel="2" x14ac:dyDescent="0.2">
      <c r="A123" s="119" t="s">
        <v>262</v>
      </c>
      <c r="B123" s="175">
        <f t="shared" ref="B123:F123" si="21">SUM(B$124:B$124)</f>
        <v>1.8606204855499999</v>
      </c>
      <c r="C123" s="175">
        <f t="shared" si="21"/>
        <v>2.7086821310899998</v>
      </c>
      <c r="D123" s="175">
        <f t="shared" si="21"/>
        <v>2.9770443468500001</v>
      </c>
      <c r="E123" s="175">
        <f t="shared" si="21"/>
        <v>3.2554145727999999</v>
      </c>
      <c r="F123" s="175">
        <f t="shared" si="21"/>
        <v>3.1362719085699999</v>
      </c>
      <c r="G123" s="175">
        <v>3.1662831525100001</v>
      </c>
      <c r="H123" s="81"/>
      <c r="I123" s="81"/>
      <c r="J123" s="81"/>
      <c r="K123" s="81"/>
      <c r="L123" s="81"/>
      <c r="M123" s="81"/>
      <c r="N123" s="81"/>
      <c r="O123" s="81"/>
      <c r="P123" s="81"/>
      <c r="Q123" s="81"/>
    </row>
    <row r="124" spans="1:17" outlineLevel="3" x14ac:dyDescent="0.2">
      <c r="A124" s="99" t="s">
        <v>246</v>
      </c>
      <c r="B124" s="195">
        <v>1.8606204855499999</v>
      </c>
      <c r="C124" s="195">
        <v>2.7086821310899998</v>
      </c>
      <c r="D124" s="195">
        <v>2.9770443468500001</v>
      </c>
      <c r="E124" s="195">
        <v>3.2554145727999999</v>
      </c>
      <c r="F124" s="195">
        <v>3.1362719085699999</v>
      </c>
      <c r="G124" s="195">
        <v>3.1662831525100001</v>
      </c>
      <c r="H124" s="81"/>
      <c r="I124" s="81"/>
      <c r="J124" s="81"/>
      <c r="K124" s="81"/>
      <c r="L124" s="81"/>
      <c r="M124" s="81"/>
      <c r="N124" s="81"/>
      <c r="O124" s="81"/>
      <c r="P124" s="81"/>
      <c r="Q124" s="81"/>
    </row>
    <row r="125" spans="1:17" x14ac:dyDescent="0.2">
      <c r="B125" s="172"/>
      <c r="C125" s="172"/>
      <c r="D125" s="172"/>
      <c r="E125" s="172"/>
      <c r="F125" s="172"/>
      <c r="G125" s="172"/>
      <c r="H125" s="81"/>
      <c r="I125" s="81"/>
      <c r="J125" s="81"/>
      <c r="K125" s="81"/>
      <c r="L125" s="81"/>
      <c r="M125" s="81"/>
      <c r="N125" s="81"/>
      <c r="O125" s="81"/>
      <c r="P125" s="81"/>
      <c r="Q125" s="81"/>
    </row>
    <row r="126" spans="1:17" x14ac:dyDescent="0.2">
      <c r="B126" s="172"/>
      <c r="C126" s="172"/>
      <c r="D126" s="172"/>
      <c r="E126" s="172"/>
      <c r="F126" s="172"/>
      <c r="G126" s="172"/>
      <c r="H126" s="81"/>
      <c r="I126" s="81"/>
      <c r="J126" s="81"/>
      <c r="K126" s="81"/>
      <c r="L126" s="81"/>
      <c r="M126" s="81"/>
      <c r="N126" s="81"/>
      <c r="O126" s="81"/>
      <c r="P126" s="81"/>
      <c r="Q126" s="81"/>
    </row>
    <row r="127" spans="1:17" x14ac:dyDescent="0.2">
      <c r="B127" s="172"/>
      <c r="C127" s="172"/>
      <c r="D127" s="172"/>
      <c r="E127" s="172"/>
      <c r="F127" s="172"/>
      <c r="G127" s="172"/>
      <c r="H127" s="81"/>
      <c r="I127" s="81"/>
      <c r="J127" s="81"/>
      <c r="K127" s="81"/>
      <c r="L127" s="81"/>
      <c r="M127" s="81"/>
      <c r="N127" s="81"/>
      <c r="O127" s="81"/>
      <c r="P127" s="81"/>
      <c r="Q127" s="81"/>
    </row>
    <row r="128" spans="1:17" x14ac:dyDescent="0.2">
      <c r="B128" s="172"/>
      <c r="C128" s="172"/>
      <c r="D128" s="172"/>
      <c r="E128" s="172"/>
      <c r="F128" s="172"/>
      <c r="G128" s="172"/>
      <c r="H128" s="81"/>
      <c r="I128" s="81"/>
      <c r="J128" s="81"/>
      <c r="K128" s="81"/>
      <c r="L128" s="81"/>
      <c r="M128" s="81"/>
      <c r="N128" s="81"/>
      <c r="O128" s="81"/>
      <c r="P128" s="81"/>
      <c r="Q128" s="81"/>
    </row>
    <row r="129" spans="2:17" x14ac:dyDescent="0.2">
      <c r="B129" s="172"/>
      <c r="C129" s="172"/>
      <c r="D129" s="172"/>
      <c r="E129" s="172"/>
      <c r="F129" s="172"/>
      <c r="G129" s="172"/>
      <c r="H129" s="81"/>
      <c r="I129" s="81"/>
      <c r="J129" s="81"/>
      <c r="K129" s="81"/>
      <c r="L129" s="81"/>
      <c r="M129" s="81"/>
      <c r="N129" s="81"/>
      <c r="O129" s="81"/>
      <c r="P129" s="81"/>
      <c r="Q129" s="81"/>
    </row>
    <row r="130" spans="2:17" x14ac:dyDescent="0.2">
      <c r="B130" s="172"/>
      <c r="C130" s="172"/>
      <c r="D130" s="172"/>
      <c r="E130" s="172"/>
      <c r="F130" s="172"/>
      <c r="G130" s="172"/>
      <c r="H130" s="81"/>
      <c r="I130" s="81"/>
      <c r="J130" s="81"/>
      <c r="K130" s="81"/>
      <c r="L130" s="81"/>
      <c r="M130" s="81"/>
      <c r="N130" s="81"/>
      <c r="O130" s="81"/>
      <c r="P130" s="81"/>
      <c r="Q130" s="81"/>
    </row>
    <row r="131" spans="2:17" x14ac:dyDescent="0.2">
      <c r="B131" s="172"/>
      <c r="C131" s="172"/>
      <c r="D131" s="172"/>
      <c r="E131" s="172"/>
      <c r="F131" s="172"/>
      <c r="G131" s="172"/>
      <c r="H131" s="81"/>
      <c r="I131" s="81"/>
      <c r="J131" s="81"/>
      <c r="K131" s="81"/>
      <c r="L131" s="81"/>
      <c r="M131" s="81"/>
      <c r="N131" s="81"/>
      <c r="O131" s="81"/>
      <c r="P131" s="81"/>
      <c r="Q131" s="81"/>
    </row>
    <row r="132" spans="2:17" x14ac:dyDescent="0.2">
      <c r="B132" s="172"/>
      <c r="C132" s="172"/>
      <c r="D132" s="172"/>
      <c r="E132" s="172"/>
      <c r="F132" s="172"/>
      <c r="G132" s="172"/>
      <c r="H132" s="81"/>
      <c r="I132" s="81"/>
      <c r="J132" s="81"/>
      <c r="K132" s="81"/>
      <c r="L132" s="81"/>
      <c r="M132" s="81"/>
      <c r="N132" s="81"/>
      <c r="O132" s="81"/>
      <c r="P132" s="81"/>
      <c r="Q132" s="81"/>
    </row>
    <row r="133" spans="2:17" x14ac:dyDescent="0.2">
      <c r="B133" s="172"/>
      <c r="C133" s="172"/>
      <c r="D133" s="172"/>
      <c r="E133" s="172"/>
      <c r="F133" s="172"/>
      <c r="G133" s="172"/>
      <c r="H133" s="81"/>
      <c r="I133" s="81"/>
      <c r="J133" s="81"/>
      <c r="K133" s="81"/>
      <c r="L133" s="81"/>
      <c r="M133" s="81"/>
      <c r="N133" s="81"/>
      <c r="O133" s="81"/>
      <c r="P133" s="81"/>
      <c r="Q133" s="81"/>
    </row>
    <row r="134" spans="2:17" x14ac:dyDescent="0.2">
      <c r="B134" s="172"/>
      <c r="C134" s="172"/>
      <c r="D134" s="172"/>
      <c r="E134" s="172"/>
      <c r="F134" s="172"/>
      <c r="G134" s="172"/>
      <c r="H134" s="81"/>
      <c r="I134" s="81"/>
      <c r="J134" s="81"/>
      <c r="K134" s="81"/>
      <c r="L134" s="81"/>
      <c r="M134" s="81"/>
      <c r="N134" s="81"/>
      <c r="O134" s="81"/>
      <c r="P134" s="81"/>
      <c r="Q134" s="81"/>
    </row>
    <row r="135" spans="2:17" x14ac:dyDescent="0.2">
      <c r="B135" s="172"/>
      <c r="C135" s="172"/>
      <c r="D135" s="172"/>
      <c r="E135" s="172"/>
      <c r="F135" s="172"/>
      <c r="G135" s="172"/>
      <c r="H135" s="81"/>
      <c r="I135" s="81"/>
      <c r="J135" s="81"/>
      <c r="K135" s="81"/>
      <c r="L135" s="81"/>
      <c r="M135" s="81"/>
      <c r="N135" s="81"/>
      <c r="O135" s="81"/>
      <c r="P135" s="81"/>
      <c r="Q135" s="81"/>
    </row>
    <row r="136" spans="2:17" x14ac:dyDescent="0.2">
      <c r="B136" s="172"/>
      <c r="C136" s="172"/>
      <c r="D136" s="172"/>
      <c r="E136" s="172"/>
      <c r="F136" s="172"/>
      <c r="G136" s="172"/>
      <c r="H136" s="81"/>
      <c r="I136" s="81"/>
      <c r="J136" s="81"/>
      <c r="K136" s="81"/>
      <c r="L136" s="81"/>
      <c r="M136" s="81"/>
      <c r="N136" s="81"/>
      <c r="O136" s="81"/>
      <c r="P136" s="81"/>
      <c r="Q136" s="81"/>
    </row>
    <row r="137" spans="2:17" x14ac:dyDescent="0.2">
      <c r="B137" s="172"/>
      <c r="C137" s="172"/>
      <c r="D137" s="172"/>
      <c r="E137" s="172"/>
      <c r="F137" s="172"/>
      <c r="G137" s="172"/>
      <c r="H137" s="81"/>
      <c r="I137" s="81"/>
      <c r="J137" s="81"/>
      <c r="K137" s="81"/>
      <c r="L137" s="81"/>
      <c r="M137" s="81"/>
      <c r="N137" s="81"/>
      <c r="O137" s="81"/>
      <c r="P137" s="81"/>
      <c r="Q137" s="81"/>
    </row>
    <row r="138" spans="2:17" x14ac:dyDescent="0.2">
      <c r="B138" s="172"/>
      <c r="C138" s="172"/>
      <c r="D138" s="172"/>
      <c r="E138" s="172"/>
      <c r="F138" s="172"/>
      <c r="G138" s="172"/>
      <c r="H138" s="81"/>
      <c r="I138" s="81"/>
      <c r="J138" s="81"/>
      <c r="K138" s="81"/>
      <c r="L138" s="81"/>
      <c r="M138" s="81"/>
      <c r="N138" s="81"/>
      <c r="O138" s="81"/>
      <c r="P138" s="81"/>
      <c r="Q138" s="81"/>
    </row>
    <row r="139" spans="2:17" x14ac:dyDescent="0.2">
      <c r="B139" s="172"/>
      <c r="C139" s="172"/>
      <c r="D139" s="172"/>
      <c r="E139" s="172"/>
      <c r="F139" s="172"/>
      <c r="G139" s="172"/>
      <c r="H139" s="81"/>
      <c r="I139" s="81"/>
      <c r="J139" s="81"/>
      <c r="K139" s="81"/>
      <c r="L139" s="81"/>
      <c r="M139" s="81"/>
      <c r="N139" s="81"/>
      <c r="O139" s="81"/>
      <c r="P139" s="81"/>
      <c r="Q139" s="81"/>
    </row>
    <row r="140" spans="2:17" x14ac:dyDescent="0.2">
      <c r="B140" s="172"/>
      <c r="C140" s="172"/>
      <c r="D140" s="172"/>
      <c r="E140" s="172"/>
      <c r="F140" s="172"/>
      <c r="G140" s="172"/>
      <c r="H140" s="81"/>
      <c r="I140" s="81"/>
      <c r="J140" s="81"/>
      <c r="K140" s="81"/>
      <c r="L140" s="81"/>
      <c r="M140" s="81"/>
      <c r="N140" s="81"/>
      <c r="O140" s="81"/>
      <c r="P140" s="81"/>
      <c r="Q140" s="81"/>
    </row>
    <row r="141" spans="2:17" x14ac:dyDescent="0.2">
      <c r="B141" s="172"/>
      <c r="C141" s="172"/>
      <c r="D141" s="172"/>
      <c r="E141" s="172"/>
      <c r="F141" s="172"/>
      <c r="G141" s="172"/>
      <c r="H141" s="81"/>
      <c r="I141" s="81"/>
      <c r="J141" s="81"/>
      <c r="K141" s="81"/>
      <c r="L141" s="81"/>
      <c r="M141" s="81"/>
      <c r="N141" s="81"/>
      <c r="O141" s="81"/>
      <c r="P141" s="81"/>
      <c r="Q141" s="81"/>
    </row>
    <row r="142" spans="2:17" x14ac:dyDescent="0.2">
      <c r="B142" s="172"/>
      <c r="C142" s="172"/>
      <c r="D142" s="172"/>
      <c r="E142" s="172"/>
      <c r="F142" s="172"/>
      <c r="G142" s="172"/>
      <c r="H142" s="81"/>
      <c r="I142" s="81"/>
      <c r="J142" s="81"/>
      <c r="K142" s="81"/>
      <c r="L142" s="81"/>
      <c r="M142" s="81"/>
      <c r="N142" s="81"/>
      <c r="O142" s="81"/>
      <c r="P142" s="81"/>
      <c r="Q142" s="81"/>
    </row>
    <row r="143" spans="2:17" x14ac:dyDescent="0.2">
      <c r="B143" s="172"/>
      <c r="C143" s="172"/>
      <c r="D143" s="172"/>
      <c r="E143" s="172"/>
      <c r="F143" s="172"/>
      <c r="G143" s="172"/>
      <c r="H143" s="81"/>
      <c r="I143" s="81"/>
      <c r="J143" s="81"/>
      <c r="K143" s="81"/>
      <c r="L143" s="81"/>
      <c r="M143" s="81"/>
      <c r="N143" s="81"/>
      <c r="O143" s="81"/>
      <c r="P143" s="81"/>
      <c r="Q143" s="81"/>
    </row>
    <row r="144" spans="2:17" x14ac:dyDescent="0.2">
      <c r="B144" s="172"/>
      <c r="C144" s="172"/>
      <c r="D144" s="172"/>
      <c r="E144" s="172"/>
      <c r="F144" s="172"/>
      <c r="G144" s="172"/>
      <c r="H144" s="81"/>
      <c r="I144" s="81"/>
      <c r="J144" s="81"/>
      <c r="K144" s="81"/>
      <c r="L144" s="81"/>
      <c r="M144" s="81"/>
      <c r="N144" s="81"/>
      <c r="O144" s="81"/>
      <c r="P144" s="81"/>
      <c r="Q144" s="81"/>
    </row>
    <row r="145" spans="2:17" x14ac:dyDescent="0.2">
      <c r="B145" s="172"/>
      <c r="C145" s="172"/>
      <c r="D145" s="172"/>
      <c r="E145" s="172"/>
      <c r="F145" s="172"/>
      <c r="G145" s="172"/>
      <c r="H145" s="81"/>
      <c r="I145" s="81"/>
      <c r="J145" s="81"/>
      <c r="K145" s="81"/>
      <c r="L145" s="81"/>
      <c r="M145" s="81"/>
      <c r="N145" s="81"/>
      <c r="O145" s="81"/>
      <c r="P145" s="81"/>
      <c r="Q145" s="81"/>
    </row>
    <row r="146" spans="2:17" x14ac:dyDescent="0.2">
      <c r="B146" s="172"/>
      <c r="C146" s="172"/>
      <c r="D146" s="172"/>
      <c r="E146" s="172"/>
      <c r="F146" s="172"/>
      <c r="G146" s="172"/>
      <c r="H146" s="81"/>
      <c r="I146" s="81"/>
      <c r="J146" s="81"/>
      <c r="K146" s="81"/>
      <c r="L146" s="81"/>
      <c r="M146" s="81"/>
      <c r="N146" s="81"/>
      <c r="O146" s="81"/>
      <c r="P146" s="81"/>
      <c r="Q146" s="81"/>
    </row>
    <row r="147" spans="2:17" x14ac:dyDescent="0.2">
      <c r="B147" s="172"/>
      <c r="C147" s="172"/>
      <c r="D147" s="172"/>
      <c r="E147" s="172"/>
      <c r="F147" s="172"/>
      <c r="G147" s="172"/>
      <c r="H147" s="81"/>
      <c r="I147" s="81"/>
      <c r="J147" s="81"/>
      <c r="K147" s="81"/>
      <c r="L147" s="81"/>
      <c r="M147" s="81"/>
      <c r="N147" s="81"/>
      <c r="O147" s="81"/>
      <c r="P147" s="81"/>
      <c r="Q147" s="81"/>
    </row>
    <row r="148" spans="2:17" x14ac:dyDescent="0.2">
      <c r="B148" s="172"/>
      <c r="C148" s="172"/>
      <c r="D148" s="172"/>
      <c r="E148" s="172"/>
      <c r="F148" s="172"/>
      <c r="G148" s="172"/>
      <c r="H148" s="81"/>
      <c r="I148" s="81"/>
      <c r="J148" s="81"/>
      <c r="K148" s="81"/>
      <c r="L148" s="81"/>
      <c r="M148" s="81"/>
      <c r="N148" s="81"/>
      <c r="O148" s="81"/>
      <c r="P148" s="81"/>
      <c r="Q148" s="81"/>
    </row>
    <row r="149" spans="2:17" x14ac:dyDescent="0.2">
      <c r="B149" s="172"/>
      <c r="C149" s="172"/>
      <c r="D149" s="172"/>
      <c r="E149" s="172"/>
      <c r="F149" s="172"/>
      <c r="G149" s="172"/>
      <c r="H149" s="81"/>
      <c r="I149" s="81"/>
      <c r="J149" s="81"/>
      <c r="K149" s="81"/>
      <c r="L149" s="81"/>
      <c r="M149" s="81"/>
      <c r="N149" s="81"/>
      <c r="O149" s="81"/>
      <c r="P149" s="81"/>
      <c r="Q149" s="81"/>
    </row>
    <row r="150" spans="2:17" x14ac:dyDescent="0.2">
      <c r="B150" s="172"/>
      <c r="C150" s="172"/>
      <c r="D150" s="172"/>
      <c r="E150" s="172"/>
      <c r="F150" s="172"/>
      <c r="G150" s="172"/>
      <c r="H150" s="81"/>
      <c r="I150" s="81"/>
      <c r="J150" s="81"/>
      <c r="K150" s="81"/>
      <c r="L150" s="81"/>
      <c r="M150" s="81"/>
      <c r="N150" s="81"/>
      <c r="O150" s="81"/>
      <c r="P150" s="81"/>
      <c r="Q150" s="81"/>
    </row>
    <row r="151" spans="2:17" x14ac:dyDescent="0.2">
      <c r="B151" s="172"/>
      <c r="C151" s="172"/>
      <c r="D151" s="172"/>
      <c r="E151" s="172"/>
      <c r="F151" s="172"/>
      <c r="G151" s="172"/>
      <c r="H151" s="81"/>
      <c r="I151" s="81"/>
      <c r="J151" s="81"/>
      <c r="K151" s="81"/>
      <c r="L151" s="81"/>
      <c r="M151" s="81"/>
      <c r="N151" s="81"/>
      <c r="O151" s="81"/>
      <c r="P151" s="81"/>
      <c r="Q151" s="81"/>
    </row>
    <row r="152" spans="2:17" x14ac:dyDescent="0.2">
      <c r="B152" s="172"/>
      <c r="C152" s="172"/>
      <c r="D152" s="172"/>
      <c r="E152" s="172"/>
      <c r="F152" s="172"/>
      <c r="G152" s="172"/>
      <c r="H152" s="81"/>
      <c r="I152" s="81"/>
      <c r="J152" s="81"/>
      <c r="K152" s="81"/>
      <c r="L152" s="81"/>
      <c r="M152" s="81"/>
      <c r="N152" s="81"/>
      <c r="O152" s="81"/>
      <c r="P152" s="81"/>
      <c r="Q152" s="81"/>
    </row>
    <row r="153" spans="2:17" x14ac:dyDescent="0.2">
      <c r="B153" s="172"/>
      <c r="C153" s="172"/>
      <c r="D153" s="172"/>
      <c r="E153" s="172"/>
      <c r="F153" s="172"/>
      <c r="G153" s="172"/>
      <c r="H153" s="81"/>
      <c r="I153" s="81"/>
      <c r="J153" s="81"/>
      <c r="K153" s="81"/>
      <c r="L153" s="81"/>
      <c r="M153" s="81"/>
      <c r="N153" s="81"/>
      <c r="O153" s="81"/>
      <c r="P153" s="81"/>
      <c r="Q153" s="81"/>
    </row>
    <row r="154" spans="2:17" x14ac:dyDescent="0.2">
      <c r="B154" s="172"/>
      <c r="C154" s="172"/>
      <c r="D154" s="172"/>
      <c r="E154" s="172"/>
      <c r="F154" s="172"/>
      <c r="G154" s="172"/>
      <c r="H154" s="81"/>
      <c r="I154" s="81"/>
      <c r="J154" s="81"/>
      <c r="K154" s="81"/>
      <c r="L154" s="81"/>
      <c r="M154" s="81"/>
      <c r="N154" s="81"/>
      <c r="O154" s="81"/>
      <c r="P154" s="81"/>
      <c r="Q154" s="81"/>
    </row>
    <row r="155" spans="2:17" x14ac:dyDescent="0.2">
      <c r="B155" s="172"/>
      <c r="C155" s="172"/>
      <c r="D155" s="172"/>
      <c r="E155" s="172"/>
      <c r="F155" s="172"/>
      <c r="G155" s="172"/>
      <c r="H155" s="81"/>
      <c r="I155" s="81"/>
      <c r="J155" s="81"/>
      <c r="K155" s="81"/>
      <c r="L155" s="81"/>
      <c r="M155" s="81"/>
      <c r="N155" s="81"/>
      <c r="O155" s="81"/>
      <c r="P155" s="81"/>
      <c r="Q155" s="81"/>
    </row>
    <row r="156" spans="2:17" x14ac:dyDescent="0.2">
      <c r="B156" s="172"/>
      <c r="C156" s="172"/>
      <c r="D156" s="172"/>
      <c r="E156" s="172"/>
      <c r="F156" s="172"/>
      <c r="G156" s="172"/>
      <c r="H156" s="81"/>
      <c r="I156" s="81"/>
      <c r="J156" s="81"/>
      <c r="K156" s="81"/>
      <c r="L156" s="81"/>
      <c r="M156" s="81"/>
      <c r="N156" s="81"/>
      <c r="O156" s="81"/>
      <c r="P156" s="81"/>
      <c r="Q156" s="81"/>
    </row>
    <row r="157" spans="2:17" x14ac:dyDescent="0.2">
      <c r="B157" s="172"/>
      <c r="C157" s="172"/>
      <c r="D157" s="172"/>
      <c r="E157" s="172"/>
      <c r="F157" s="172"/>
      <c r="G157" s="172"/>
      <c r="H157" s="81"/>
      <c r="I157" s="81"/>
      <c r="J157" s="81"/>
      <c r="K157" s="81"/>
      <c r="L157" s="81"/>
      <c r="M157" s="81"/>
      <c r="N157" s="81"/>
      <c r="O157" s="81"/>
      <c r="P157" s="81"/>
      <c r="Q157" s="81"/>
    </row>
    <row r="158" spans="2:17" x14ac:dyDescent="0.2">
      <c r="B158" s="172"/>
      <c r="C158" s="172"/>
      <c r="D158" s="172"/>
      <c r="E158" s="172"/>
      <c r="F158" s="172"/>
      <c r="G158" s="172"/>
      <c r="H158" s="81"/>
      <c r="I158" s="81"/>
      <c r="J158" s="81"/>
      <c r="K158" s="81"/>
      <c r="L158" s="81"/>
      <c r="M158" s="81"/>
      <c r="N158" s="81"/>
      <c r="O158" s="81"/>
      <c r="P158" s="81"/>
      <c r="Q158" s="81"/>
    </row>
    <row r="159" spans="2:17" x14ac:dyDescent="0.2">
      <c r="B159" s="172"/>
      <c r="C159" s="172"/>
      <c r="D159" s="172"/>
      <c r="E159" s="172"/>
      <c r="F159" s="172"/>
      <c r="G159" s="172"/>
      <c r="H159" s="81"/>
      <c r="I159" s="81"/>
      <c r="J159" s="81"/>
      <c r="K159" s="81"/>
      <c r="L159" s="81"/>
      <c r="M159" s="81"/>
      <c r="N159" s="81"/>
      <c r="O159" s="81"/>
      <c r="P159" s="81"/>
      <c r="Q159" s="81"/>
    </row>
    <row r="160" spans="2:17" x14ac:dyDescent="0.2">
      <c r="B160" s="172"/>
      <c r="C160" s="172"/>
      <c r="D160" s="172"/>
      <c r="E160" s="172"/>
      <c r="F160" s="172"/>
      <c r="G160" s="172"/>
      <c r="H160" s="81"/>
      <c r="I160" s="81"/>
      <c r="J160" s="81"/>
      <c r="K160" s="81"/>
      <c r="L160" s="81"/>
      <c r="M160" s="81"/>
      <c r="N160" s="81"/>
      <c r="O160" s="81"/>
      <c r="P160" s="81"/>
      <c r="Q160" s="81"/>
    </row>
    <row r="161" spans="2:17" x14ac:dyDescent="0.2">
      <c r="B161" s="172"/>
      <c r="C161" s="172"/>
      <c r="D161" s="172"/>
      <c r="E161" s="172"/>
      <c r="F161" s="172"/>
      <c r="G161" s="172"/>
      <c r="H161" s="81"/>
      <c r="I161" s="81"/>
      <c r="J161" s="81"/>
      <c r="K161" s="81"/>
      <c r="L161" s="81"/>
      <c r="M161" s="81"/>
      <c r="N161" s="81"/>
      <c r="O161" s="81"/>
      <c r="P161" s="81"/>
      <c r="Q161" s="81"/>
    </row>
    <row r="162" spans="2:17" x14ac:dyDescent="0.2">
      <c r="B162" s="172"/>
      <c r="C162" s="172"/>
      <c r="D162" s="172"/>
      <c r="E162" s="172"/>
      <c r="F162" s="172"/>
      <c r="G162" s="172"/>
      <c r="H162" s="81"/>
      <c r="I162" s="81"/>
      <c r="J162" s="81"/>
      <c r="K162" s="81"/>
      <c r="L162" s="81"/>
      <c r="M162" s="81"/>
      <c r="N162" s="81"/>
      <c r="O162" s="81"/>
      <c r="P162" s="81"/>
      <c r="Q162" s="81"/>
    </row>
    <row r="163" spans="2:17" x14ac:dyDescent="0.2">
      <c r="B163" s="172"/>
      <c r="C163" s="172"/>
      <c r="D163" s="172"/>
      <c r="E163" s="172"/>
      <c r="F163" s="172"/>
      <c r="G163" s="172"/>
      <c r="H163" s="81"/>
      <c r="I163" s="81"/>
      <c r="J163" s="81"/>
      <c r="K163" s="81"/>
      <c r="L163" s="81"/>
      <c r="M163" s="81"/>
      <c r="N163" s="81"/>
      <c r="O163" s="81"/>
      <c r="P163" s="81"/>
      <c r="Q163" s="81"/>
    </row>
    <row r="164" spans="2:17" x14ac:dyDescent="0.2">
      <c r="B164" s="172"/>
      <c r="C164" s="172"/>
      <c r="D164" s="172"/>
      <c r="E164" s="172"/>
      <c r="F164" s="172"/>
      <c r="G164" s="172"/>
      <c r="H164" s="81"/>
      <c r="I164" s="81"/>
      <c r="J164" s="81"/>
      <c r="K164" s="81"/>
      <c r="L164" s="81"/>
      <c r="M164" s="81"/>
      <c r="N164" s="81"/>
      <c r="O164" s="81"/>
      <c r="P164" s="81"/>
      <c r="Q164" s="81"/>
    </row>
    <row r="165" spans="2:17" x14ac:dyDescent="0.2">
      <c r="B165" s="172"/>
      <c r="C165" s="172"/>
      <c r="D165" s="172"/>
      <c r="E165" s="172"/>
      <c r="F165" s="172"/>
      <c r="G165" s="172"/>
      <c r="H165" s="81"/>
      <c r="I165" s="81"/>
      <c r="J165" s="81"/>
      <c r="K165" s="81"/>
      <c r="L165" s="81"/>
      <c r="M165" s="81"/>
      <c r="N165" s="81"/>
      <c r="O165" s="81"/>
      <c r="P165" s="81"/>
      <c r="Q165" s="81"/>
    </row>
    <row r="166" spans="2:17" x14ac:dyDescent="0.2">
      <c r="B166" s="172"/>
      <c r="C166" s="172"/>
      <c r="D166" s="172"/>
      <c r="E166" s="172"/>
      <c r="F166" s="172"/>
      <c r="G166" s="172"/>
      <c r="H166" s="81"/>
      <c r="I166" s="81"/>
      <c r="J166" s="81"/>
      <c r="K166" s="81"/>
      <c r="L166" s="81"/>
      <c r="M166" s="81"/>
      <c r="N166" s="81"/>
      <c r="O166" s="81"/>
      <c r="P166" s="81"/>
      <c r="Q166" s="81"/>
    </row>
    <row r="167" spans="2:17" x14ac:dyDescent="0.2">
      <c r="B167" s="172"/>
      <c r="C167" s="172"/>
      <c r="D167" s="172"/>
      <c r="E167" s="172"/>
      <c r="F167" s="172"/>
      <c r="G167" s="172"/>
      <c r="H167" s="81"/>
      <c r="I167" s="81"/>
      <c r="J167" s="81"/>
      <c r="K167" s="81"/>
      <c r="L167" s="81"/>
      <c r="M167" s="81"/>
      <c r="N167" s="81"/>
      <c r="O167" s="81"/>
      <c r="P167" s="81"/>
      <c r="Q167" s="81"/>
    </row>
    <row r="168" spans="2:17" x14ac:dyDescent="0.2">
      <c r="B168" s="172"/>
      <c r="C168" s="172"/>
      <c r="D168" s="172"/>
      <c r="E168" s="172"/>
      <c r="F168" s="172"/>
      <c r="G168" s="172"/>
      <c r="H168" s="81"/>
      <c r="I168" s="81"/>
      <c r="J168" s="81"/>
      <c r="K168" s="81"/>
      <c r="L168" s="81"/>
      <c r="M168" s="81"/>
      <c r="N168" s="81"/>
      <c r="O168" s="81"/>
      <c r="P168" s="81"/>
      <c r="Q168" s="81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indexed="50"/>
    <outlinePr applyStyles="1" summaryBelow="0"/>
    <pageSetUpPr fitToPage="1"/>
  </sheetPr>
  <dimension ref="A2:S168"/>
  <sheetViews>
    <sheetView workbookViewId="0">
      <selection activeCell="A10" sqref="A10:A79"/>
    </sheetView>
  </sheetViews>
  <sheetFormatPr defaultRowHeight="12.75" outlineLevelRow="3" x14ac:dyDescent="0.2"/>
  <cols>
    <col min="1" max="1" width="52" style="92" customWidth="1"/>
    <col min="2" max="7" width="15.140625" style="208" customWidth="1"/>
    <col min="8" max="16384" width="9.140625" style="92"/>
  </cols>
  <sheetData>
    <row r="2" spans="1:19" ht="18.75" x14ac:dyDescent="0.3">
      <c r="A2" s="5" t="s">
        <v>301</v>
      </c>
      <c r="B2" s="3"/>
      <c r="C2" s="3"/>
      <c r="D2" s="3"/>
      <c r="E2" s="3"/>
      <c r="F2" s="3"/>
      <c r="G2" s="3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19" x14ac:dyDescent="0.2">
      <c r="A3" s="54"/>
    </row>
    <row r="4" spans="1:19" s="61" customFormat="1" x14ac:dyDescent="0.2">
      <c r="B4" s="150"/>
      <c r="C4" s="150"/>
      <c r="D4" s="150"/>
      <c r="E4" s="150"/>
      <c r="F4" s="150"/>
      <c r="G4" s="61" t="s">
        <v>326</v>
      </c>
    </row>
    <row r="5" spans="1:19" s="16" customFormat="1" x14ac:dyDescent="0.2">
      <c r="A5" s="170"/>
      <c r="B5" s="210">
        <v>42004</v>
      </c>
      <c r="C5" s="210">
        <v>42369</v>
      </c>
      <c r="D5" s="210">
        <v>42735</v>
      </c>
      <c r="E5" s="210">
        <v>43100</v>
      </c>
      <c r="F5" s="210">
        <v>43465</v>
      </c>
      <c r="G5" s="210">
        <v>43496</v>
      </c>
    </row>
    <row r="6" spans="1:19" s="104" customFormat="1" ht="31.5" x14ac:dyDescent="0.2">
      <c r="A6" s="70" t="s">
        <v>302</v>
      </c>
      <c r="B6" s="100">
        <f t="shared" ref="B6:F6" si="0">B$7+B$80</f>
        <v>69.811921755840004</v>
      </c>
      <c r="C6" s="100">
        <f t="shared" si="0"/>
        <v>65.505684905229998</v>
      </c>
      <c r="D6" s="100">
        <f t="shared" si="0"/>
        <v>70.972707080139998</v>
      </c>
      <c r="E6" s="100">
        <f t="shared" si="0"/>
        <v>76.305753084310012</v>
      </c>
      <c r="F6" s="100">
        <f t="shared" si="0"/>
        <v>78.315547975910007</v>
      </c>
      <c r="G6" s="100">
        <v>78.251692946719999</v>
      </c>
    </row>
    <row r="7" spans="1:19" s="153" customFormat="1" ht="15" x14ac:dyDescent="0.2">
      <c r="A7" s="69" t="s">
        <v>202</v>
      </c>
      <c r="B7" s="151">
        <f t="shared" ref="B7:G7" si="1">B$8+B$48</f>
        <v>60.058159422860001</v>
      </c>
      <c r="C7" s="151">
        <f t="shared" si="1"/>
        <v>55.593103821629995</v>
      </c>
      <c r="D7" s="151">
        <f t="shared" si="1"/>
        <v>60.712804731310001</v>
      </c>
      <c r="E7" s="151">
        <f t="shared" si="1"/>
        <v>65.332784469550006</v>
      </c>
      <c r="F7" s="151">
        <f t="shared" si="1"/>
        <v>67.186989245060005</v>
      </c>
      <c r="G7" s="151">
        <f t="shared" si="1"/>
        <v>67.249828506909992</v>
      </c>
    </row>
    <row r="8" spans="1:19" s="169" customFormat="1" ht="15" outlineLevel="1" x14ac:dyDescent="0.2">
      <c r="A8" s="231" t="s">
        <v>203</v>
      </c>
      <c r="B8" s="85">
        <f t="shared" ref="B8:G8" si="2">B$9+B$46</f>
        <v>29.235627080109996</v>
      </c>
      <c r="C8" s="85">
        <f t="shared" si="2"/>
        <v>21.166125221089995</v>
      </c>
      <c r="D8" s="85">
        <f t="shared" si="2"/>
        <v>24.664375450929999</v>
      </c>
      <c r="E8" s="85">
        <f t="shared" si="2"/>
        <v>26.842676472450012</v>
      </c>
      <c r="F8" s="85">
        <f t="shared" si="2"/>
        <v>27.487826315950002</v>
      </c>
      <c r="G8" s="85">
        <f t="shared" si="2"/>
        <v>27.549708098469999</v>
      </c>
    </row>
    <row r="9" spans="1:19" s="171" customFormat="1" outlineLevel="2" x14ac:dyDescent="0.2">
      <c r="A9" s="112" t="s">
        <v>204</v>
      </c>
      <c r="B9" s="38">
        <f t="shared" ref="B9:F9" si="3">SUM(B$10:B$45)</f>
        <v>29.059497891579998</v>
      </c>
      <c r="C9" s="38">
        <f t="shared" si="3"/>
        <v>21.055917848519996</v>
      </c>
      <c r="D9" s="38">
        <f t="shared" si="3"/>
        <v>24.57196211378</v>
      </c>
      <c r="E9" s="38">
        <f t="shared" si="3"/>
        <v>26.757860621410014</v>
      </c>
      <c r="F9" s="38">
        <f t="shared" si="3"/>
        <v>27.406626104820003</v>
      </c>
      <c r="G9" s="38">
        <v>27.46870466284</v>
      </c>
    </row>
    <row r="10" spans="1:19" s="109" customFormat="1" outlineLevel="3" x14ac:dyDescent="0.2">
      <c r="A10" s="39" t="s">
        <v>303</v>
      </c>
      <c r="B10" s="245">
        <v>5.6077423999999999E-3</v>
      </c>
      <c r="C10" s="245">
        <v>4.10980245E-3</v>
      </c>
      <c r="D10" s="245">
        <v>0</v>
      </c>
      <c r="E10" s="245">
        <v>0</v>
      </c>
      <c r="F10" s="245">
        <v>0</v>
      </c>
      <c r="G10" s="245">
        <v>0</v>
      </c>
    </row>
    <row r="11" spans="1:19" outlineLevel="3" x14ac:dyDescent="0.2">
      <c r="A11" s="99" t="s">
        <v>304</v>
      </c>
      <c r="B11" s="195">
        <v>0</v>
      </c>
      <c r="C11" s="195">
        <v>0</v>
      </c>
      <c r="D11" s="195">
        <v>0</v>
      </c>
      <c r="E11" s="195">
        <v>0</v>
      </c>
      <c r="F11" s="195">
        <v>0.423707</v>
      </c>
      <c r="G11" s="195">
        <v>0</v>
      </c>
      <c r="H11" s="81"/>
      <c r="I11" s="81"/>
      <c r="J11" s="81"/>
      <c r="K11" s="81"/>
      <c r="L11" s="81"/>
      <c r="M11" s="81"/>
      <c r="N11" s="81"/>
      <c r="O11" s="81"/>
      <c r="P11" s="81"/>
      <c r="Q11" s="81"/>
    </row>
    <row r="12" spans="1:19" outlineLevel="3" x14ac:dyDescent="0.2">
      <c r="A12" s="99" t="s">
        <v>206</v>
      </c>
      <c r="B12" s="195">
        <v>3.1870048849599999</v>
      </c>
      <c r="C12" s="195">
        <v>2.5231991677200001</v>
      </c>
      <c r="D12" s="195">
        <v>2.7521376118899998</v>
      </c>
      <c r="E12" s="195">
        <v>2.2321566689900001</v>
      </c>
      <c r="F12" s="195">
        <v>2.2627073694200002</v>
      </c>
      <c r="G12" s="195">
        <v>2.25722406616</v>
      </c>
      <c r="H12" s="81"/>
      <c r="I12" s="81"/>
      <c r="J12" s="81"/>
      <c r="K12" s="81"/>
      <c r="L12" s="81"/>
      <c r="M12" s="81"/>
      <c r="N12" s="81"/>
      <c r="O12" s="81"/>
      <c r="P12" s="81"/>
      <c r="Q12" s="81"/>
    </row>
    <row r="13" spans="1:19" outlineLevel="3" x14ac:dyDescent="0.2">
      <c r="A13" s="99" t="s">
        <v>207</v>
      </c>
      <c r="B13" s="195">
        <v>0.24415558406999999</v>
      </c>
      <c r="C13" s="195">
        <v>0.72427074632999999</v>
      </c>
      <c r="D13" s="195">
        <v>0.63929505277999998</v>
      </c>
      <c r="E13" s="195">
        <v>0.67812195027</v>
      </c>
      <c r="F13" s="195">
        <v>0.68740315390999995</v>
      </c>
      <c r="G13" s="195">
        <v>0.68573734417999999</v>
      </c>
      <c r="H13" s="81"/>
      <c r="I13" s="81"/>
      <c r="J13" s="81"/>
      <c r="K13" s="81"/>
      <c r="L13" s="81"/>
      <c r="M13" s="81"/>
      <c r="N13" s="81"/>
      <c r="O13" s="81"/>
      <c r="P13" s="81"/>
      <c r="Q13" s="81"/>
    </row>
    <row r="14" spans="1:19" outlineLevel="3" x14ac:dyDescent="0.2">
      <c r="A14" s="99" t="s">
        <v>305</v>
      </c>
      <c r="B14" s="195">
        <v>0.46534948921000002</v>
      </c>
      <c r="C14" s="195">
        <v>0.34514499999999998</v>
      </c>
      <c r="D14" s="195">
        <v>0.12789482406</v>
      </c>
      <c r="E14" s="195">
        <v>0.24593776166</v>
      </c>
      <c r="F14" s="195">
        <v>0.69196167220000004</v>
      </c>
      <c r="G14" s="195">
        <v>0.64801398164000001</v>
      </c>
      <c r="H14" s="81"/>
      <c r="I14" s="81"/>
      <c r="J14" s="81"/>
      <c r="K14" s="81"/>
      <c r="L14" s="81"/>
      <c r="M14" s="81"/>
      <c r="N14" s="81"/>
      <c r="O14" s="81"/>
      <c r="P14" s="81"/>
      <c r="Q14" s="81"/>
    </row>
    <row r="15" spans="1:19" outlineLevel="3" x14ac:dyDescent="0.2">
      <c r="A15" s="99" t="s">
        <v>209</v>
      </c>
      <c r="B15" s="195">
        <v>9.5126021690000007E-2</v>
      </c>
      <c r="C15" s="195">
        <v>0.52081885891000002</v>
      </c>
      <c r="D15" s="195">
        <v>1.04814640274</v>
      </c>
      <c r="E15" s="195">
        <v>1.30044928209</v>
      </c>
      <c r="F15" s="195">
        <v>1.3182480490299999</v>
      </c>
      <c r="G15" s="195">
        <v>1.3150534893500001</v>
      </c>
      <c r="H15" s="81"/>
      <c r="I15" s="81"/>
      <c r="J15" s="81"/>
      <c r="K15" s="81"/>
      <c r="L15" s="81"/>
      <c r="M15" s="81"/>
      <c r="N15" s="81"/>
      <c r="O15" s="81"/>
      <c r="P15" s="81"/>
      <c r="Q15" s="81"/>
    </row>
    <row r="16" spans="1:19" outlineLevel="3" x14ac:dyDescent="0.2">
      <c r="A16" s="99" t="s">
        <v>210</v>
      </c>
      <c r="B16" s="195">
        <v>0.1660031521</v>
      </c>
      <c r="C16" s="195">
        <v>0.54655272705000002</v>
      </c>
      <c r="D16" s="195">
        <v>1.36507755659</v>
      </c>
      <c r="E16" s="195">
        <v>1.02254508758</v>
      </c>
      <c r="F16" s="195">
        <v>1.0365402828900001</v>
      </c>
      <c r="G16" s="195">
        <v>1.0340283961600001</v>
      </c>
      <c r="H16" s="81"/>
      <c r="I16" s="81"/>
      <c r="J16" s="81"/>
      <c r="K16" s="81"/>
      <c r="L16" s="81"/>
      <c r="M16" s="81"/>
      <c r="N16" s="81"/>
      <c r="O16" s="81"/>
      <c r="P16" s="81"/>
      <c r="Q16" s="81"/>
    </row>
    <row r="17" spans="1:17" outlineLevel="3" x14ac:dyDescent="0.2">
      <c r="A17" s="99" t="s">
        <v>211</v>
      </c>
      <c r="B17" s="195">
        <v>0.20610638032</v>
      </c>
      <c r="C17" s="195">
        <v>0.13541290332</v>
      </c>
      <c r="D17" s="195">
        <v>1.8848246715800001</v>
      </c>
      <c r="E17" s="195">
        <v>1.67098825562</v>
      </c>
      <c r="F17" s="195">
        <v>1.69385845206</v>
      </c>
      <c r="G17" s="195">
        <v>1.68975366168</v>
      </c>
      <c r="H17" s="81"/>
      <c r="I17" s="81"/>
      <c r="J17" s="81"/>
      <c r="K17" s="81"/>
      <c r="L17" s="81"/>
      <c r="M17" s="81"/>
      <c r="N17" s="81"/>
      <c r="O17" s="81"/>
      <c r="P17" s="81"/>
      <c r="Q17" s="81"/>
    </row>
    <row r="18" spans="1:17" outlineLevel="3" x14ac:dyDescent="0.2">
      <c r="A18" s="99" t="s">
        <v>212</v>
      </c>
      <c r="B18" s="195">
        <v>1.0050913983500001</v>
      </c>
      <c r="C18" s="195">
        <v>0.66034998110999998</v>
      </c>
      <c r="D18" s="195">
        <v>1.57368472887</v>
      </c>
      <c r="E18" s="195">
        <v>3.3291023126899999</v>
      </c>
      <c r="F18" s="195">
        <v>3.3746665013200001</v>
      </c>
      <c r="G18" s="195">
        <v>3.3664885459899998</v>
      </c>
      <c r="H18" s="81"/>
      <c r="I18" s="81"/>
      <c r="J18" s="81"/>
      <c r="K18" s="81"/>
      <c r="L18" s="81"/>
      <c r="M18" s="81"/>
      <c r="N18" s="81"/>
      <c r="O18" s="81"/>
      <c r="P18" s="81"/>
      <c r="Q18" s="81"/>
    </row>
    <row r="19" spans="1:17" outlineLevel="3" x14ac:dyDescent="0.2">
      <c r="A19" s="99" t="s">
        <v>213</v>
      </c>
      <c r="B19" s="195">
        <v>0</v>
      </c>
      <c r="C19" s="195">
        <v>0</v>
      </c>
      <c r="D19" s="195">
        <v>0</v>
      </c>
      <c r="E19" s="195">
        <v>0.43102746574</v>
      </c>
      <c r="F19" s="195">
        <v>0.43692677880000003</v>
      </c>
      <c r="G19" s="195">
        <v>0.43586795781999998</v>
      </c>
      <c r="H19" s="81"/>
      <c r="I19" s="81"/>
      <c r="J19" s="81"/>
      <c r="K19" s="81"/>
      <c r="L19" s="81"/>
      <c r="M19" s="81"/>
      <c r="N19" s="81"/>
      <c r="O19" s="81"/>
      <c r="P19" s="81"/>
      <c r="Q19" s="81"/>
    </row>
    <row r="20" spans="1:17" outlineLevel="3" x14ac:dyDescent="0.2">
      <c r="A20" s="99" t="s">
        <v>214</v>
      </c>
      <c r="B20" s="195">
        <v>0</v>
      </c>
      <c r="C20" s="195">
        <v>0</v>
      </c>
      <c r="D20" s="195">
        <v>0</v>
      </c>
      <c r="E20" s="195">
        <v>0.43102746574</v>
      </c>
      <c r="F20" s="195">
        <v>0.43692677880000003</v>
      </c>
      <c r="G20" s="195">
        <v>0.43586795781999998</v>
      </c>
      <c r="H20" s="81"/>
      <c r="I20" s="81"/>
      <c r="J20" s="81"/>
      <c r="K20" s="81"/>
      <c r="L20" s="81"/>
      <c r="M20" s="81"/>
      <c r="N20" s="81"/>
      <c r="O20" s="81"/>
      <c r="P20" s="81"/>
      <c r="Q20" s="81"/>
    </row>
    <row r="21" spans="1:17" outlineLevel="3" x14ac:dyDescent="0.2">
      <c r="A21" s="99" t="s">
        <v>306</v>
      </c>
      <c r="B21" s="195">
        <v>4.8788000630000002E-2</v>
      </c>
      <c r="C21" s="195">
        <v>4.3704000389999997E-2</v>
      </c>
      <c r="D21" s="195">
        <v>1.076022</v>
      </c>
      <c r="E21" s="195">
        <v>1.07894224034</v>
      </c>
      <c r="F21" s="195">
        <v>1.3515315323999999</v>
      </c>
      <c r="G21" s="195">
        <v>1.35889222559</v>
      </c>
      <c r="H21" s="81"/>
      <c r="I21" s="81"/>
      <c r="J21" s="81"/>
      <c r="K21" s="81"/>
      <c r="L21" s="81"/>
      <c r="M21" s="81"/>
      <c r="N21" s="81"/>
      <c r="O21" s="81"/>
      <c r="P21" s="81"/>
      <c r="Q21" s="81"/>
    </row>
    <row r="22" spans="1:17" outlineLevel="3" x14ac:dyDescent="0.2">
      <c r="A22" s="99" t="s">
        <v>216</v>
      </c>
      <c r="B22" s="195">
        <v>0</v>
      </c>
      <c r="C22" s="195">
        <v>0</v>
      </c>
      <c r="D22" s="195">
        <v>0</v>
      </c>
      <c r="E22" s="195">
        <v>0.43102746574</v>
      </c>
      <c r="F22" s="195">
        <v>0.43692677880000003</v>
      </c>
      <c r="G22" s="195">
        <v>0.43586795781999998</v>
      </c>
      <c r="H22" s="81"/>
      <c r="I22" s="81"/>
      <c r="J22" s="81"/>
      <c r="K22" s="81"/>
      <c r="L22" s="81"/>
      <c r="M22" s="81"/>
      <c r="N22" s="81"/>
      <c r="O22" s="81"/>
      <c r="P22" s="81"/>
      <c r="Q22" s="81"/>
    </row>
    <row r="23" spans="1:17" outlineLevel="3" x14ac:dyDescent="0.2">
      <c r="A23" s="99" t="s">
        <v>217</v>
      </c>
      <c r="B23" s="195">
        <v>0</v>
      </c>
      <c r="C23" s="195">
        <v>0</v>
      </c>
      <c r="D23" s="195">
        <v>0</v>
      </c>
      <c r="E23" s="195">
        <v>0.43102746574</v>
      </c>
      <c r="F23" s="195">
        <v>0.43692677880000003</v>
      </c>
      <c r="G23" s="195">
        <v>0.43586795781999998</v>
      </c>
      <c r="H23" s="81"/>
      <c r="I23" s="81"/>
      <c r="J23" s="81"/>
      <c r="K23" s="81"/>
      <c r="L23" s="81"/>
      <c r="M23" s="81"/>
      <c r="N23" s="81"/>
      <c r="O23" s="81"/>
      <c r="P23" s="81"/>
      <c r="Q23" s="81"/>
    </row>
    <row r="24" spans="1:17" outlineLevel="3" x14ac:dyDescent="0.2">
      <c r="A24" s="99" t="s">
        <v>218</v>
      </c>
      <c r="B24" s="195">
        <v>2.5942371371499999</v>
      </c>
      <c r="C24" s="195">
        <v>0.91290555954999997</v>
      </c>
      <c r="D24" s="195">
        <v>2.3667307419600001</v>
      </c>
      <c r="E24" s="195">
        <v>2.5512044713000002</v>
      </c>
      <c r="F24" s="195">
        <v>0.69286224135999996</v>
      </c>
      <c r="G24" s="195">
        <v>0.79476530299000003</v>
      </c>
      <c r="H24" s="81"/>
      <c r="I24" s="81"/>
      <c r="J24" s="81"/>
      <c r="K24" s="81"/>
      <c r="L24" s="81"/>
      <c r="M24" s="81"/>
      <c r="N24" s="81"/>
      <c r="O24" s="81"/>
      <c r="P24" s="81"/>
      <c r="Q24" s="81"/>
    </row>
    <row r="25" spans="1:17" outlineLevel="3" x14ac:dyDescent="0.2">
      <c r="A25" s="99" t="s">
        <v>219</v>
      </c>
      <c r="B25" s="195">
        <v>0</v>
      </c>
      <c r="C25" s="195">
        <v>0</v>
      </c>
      <c r="D25" s="195">
        <v>0</v>
      </c>
      <c r="E25" s="195">
        <v>0.43102746574</v>
      </c>
      <c r="F25" s="195">
        <v>0.43692677880000003</v>
      </c>
      <c r="G25" s="195">
        <v>0.43586795781999998</v>
      </c>
      <c r="H25" s="81"/>
      <c r="I25" s="81"/>
      <c r="J25" s="81"/>
      <c r="K25" s="81"/>
      <c r="L25" s="81"/>
      <c r="M25" s="81"/>
      <c r="N25" s="81"/>
      <c r="O25" s="81"/>
      <c r="P25" s="81"/>
      <c r="Q25" s="81"/>
    </row>
    <row r="26" spans="1:17" outlineLevel="3" x14ac:dyDescent="0.2">
      <c r="A26" s="99" t="s">
        <v>220</v>
      </c>
      <c r="B26" s="195">
        <v>0</v>
      </c>
      <c r="C26" s="195">
        <v>0</v>
      </c>
      <c r="D26" s="195">
        <v>0</v>
      </c>
      <c r="E26" s="195">
        <v>0.43102746574</v>
      </c>
      <c r="F26" s="195">
        <v>0.43692677880000003</v>
      </c>
      <c r="G26" s="195">
        <v>0.43586795781999998</v>
      </c>
      <c r="H26" s="81"/>
      <c r="I26" s="81"/>
      <c r="J26" s="81"/>
      <c r="K26" s="81"/>
      <c r="L26" s="81"/>
      <c r="M26" s="81"/>
      <c r="N26" s="81"/>
      <c r="O26" s="81"/>
      <c r="P26" s="81"/>
      <c r="Q26" s="81"/>
    </row>
    <row r="27" spans="1:17" outlineLevel="3" x14ac:dyDescent="0.2">
      <c r="A27" s="99" t="s">
        <v>221</v>
      </c>
      <c r="B27" s="195">
        <v>0</v>
      </c>
      <c r="C27" s="195">
        <v>0</v>
      </c>
      <c r="D27" s="195">
        <v>0</v>
      </c>
      <c r="E27" s="195">
        <v>0.43102746574</v>
      </c>
      <c r="F27" s="195">
        <v>0.43692677880000003</v>
      </c>
      <c r="G27" s="195">
        <v>0.43586795781999998</v>
      </c>
      <c r="H27" s="81"/>
      <c r="I27" s="81"/>
      <c r="J27" s="81"/>
      <c r="K27" s="81"/>
      <c r="L27" s="81"/>
      <c r="M27" s="81"/>
      <c r="N27" s="81"/>
      <c r="O27" s="81"/>
      <c r="P27" s="81"/>
      <c r="Q27" s="81"/>
    </row>
    <row r="28" spans="1:17" outlineLevel="3" x14ac:dyDescent="0.2">
      <c r="A28" s="99" t="s">
        <v>222</v>
      </c>
      <c r="B28" s="195">
        <v>0</v>
      </c>
      <c r="C28" s="195">
        <v>0</v>
      </c>
      <c r="D28" s="195">
        <v>0</v>
      </c>
      <c r="E28" s="195">
        <v>0.43102746574</v>
      </c>
      <c r="F28" s="195">
        <v>0.43692677880000003</v>
      </c>
      <c r="G28" s="195">
        <v>0.43586795781999998</v>
      </c>
      <c r="H28" s="81"/>
      <c r="I28" s="81"/>
      <c r="J28" s="81"/>
      <c r="K28" s="81"/>
      <c r="L28" s="81"/>
      <c r="M28" s="81"/>
      <c r="N28" s="81"/>
      <c r="O28" s="81"/>
      <c r="P28" s="81"/>
      <c r="Q28" s="81"/>
    </row>
    <row r="29" spans="1:17" outlineLevel="3" x14ac:dyDescent="0.2">
      <c r="A29" s="99" t="s">
        <v>223</v>
      </c>
      <c r="B29" s="195">
        <v>0</v>
      </c>
      <c r="C29" s="195">
        <v>0</v>
      </c>
      <c r="D29" s="195">
        <v>0</v>
      </c>
      <c r="E29" s="195">
        <v>0.43102746574</v>
      </c>
      <c r="F29" s="195">
        <v>0.43692677880000003</v>
      </c>
      <c r="G29" s="195">
        <v>0.43586795781999998</v>
      </c>
      <c r="H29" s="81"/>
      <c r="I29" s="81"/>
      <c r="J29" s="81"/>
      <c r="K29" s="81"/>
      <c r="L29" s="81"/>
      <c r="M29" s="81"/>
      <c r="N29" s="81"/>
      <c r="O29" s="81"/>
      <c r="P29" s="81"/>
      <c r="Q29" s="81"/>
    </row>
    <row r="30" spans="1:17" outlineLevel="3" x14ac:dyDescent="0.2">
      <c r="A30" s="99" t="s">
        <v>224</v>
      </c>
      <c r="B30" s="195">
        <v>0</v>
      </c>
      <c r="C30" s="195">
        <v>0</v>
      </c>
      <c r="D30" s="195">
        <v>0</v>
      </c>
      <c r="E30" s="195">
        <v>0.43102746574</v>
      </c>
      <c r="F30" s="195">
        <v>0.43692677880000003</v>
      </c>
      <c r="G30" s="195">
        <v>0.43586795781999998</v>
      </c>
      <c r="H30" s="81"/>
      <c r="I30" s="81"/>
      <c r="J30" s="81"/>
      <c r="K30" s="81"/>
      <c r="L30" s="81"/>
      <c r="M30" s="81"/>
      <c r="N30" s="81"/>
      <c r="O30" s="81"/>
      <c r="P30" s="81"/>
      <c r="Q30" s="81"/>
    </row>
    <row r="31" spans="1:17" outlineLevel="3" x14ac:dyDescent="0.2">
      <c r="A31" s="99" t="s">
        <v>225</v>
      </c>
      <c r="B31" s="195">
        <v>0</v>
      </c>
      <c r="C31" s="195">
        <v>0</v>
      </c>
      <c r="D31" s="195">
        <v>0</v>
      </c>
      <c r="E31" s="195">
        <v>0.43102746574</v>
      </c>
      <c r="F31" s="195">
        <v>0.43692677880000003</v>
      </c>
      <c r="G31" s="195">
        <v>0.43586795781999998</v>
      </c>
      <c r="H31" s="81"/>
      <c r="I31" s="81"/>
      <c r="J31" s="81"/>
      <c r="K31" s="81"/>
      <c r="L31" s="81"/>
      <c r="M31" s="81"/>
      <c r="N31" s="81"/>
      <c r="O31" s="81"/>
      <c r="P31" s="81"/>
      <c r="Q31" s="81"/>
    </row>
    <row r="32" spans="1:17" outlineLevel="3" x14ac:dyDescent="0.2">
      <c r="A32" s="99" t="s">
        <v>226</v>
      </c>
      <c r="B32" s="195">
        <v>0</v>
      </c>
      <c r="C32" s="195">
        <v>0</v>
      </c>
      <c r="D32" s="195">
        <v>0</v>
      </c>
      <c r="E32" s="195">
        <v>0.43102746574</v>
      </c>
      <c r="F32" s="195">
        <v>0.43692677880000003</v>
      </c>
      <c r="G32" s="195">
        <v>0.43586795781999998</v>
      </c>
      <c r="H32" s="81"/>
      <c r="I32" s="81"/>
      <c r="J32" s="81"/>
      <c r="K32" s="81"/>
      <c r="L32" s="81"/>
      <c r="M32" s="81"/>
      <c r="N32" s="81"/>
      <c r="O32" s="81"/>
      <c r="P32" s="81"/>
      <c r="Q32" s="81"/>
    </row>
    <row r="33" spans="1:17" outlineLevel="3" x14ac:dyDescent="0.2">
      <c r="A33" s="99" t="s">
        <v>227</v>
      </c>
      <c r="B33" s="195">
        <v>0</v>
      </c>
      <c r="C33" s="195">
        <v>0</v>
      </c>
      <c r="D33" s="195">
        <v>0</v>
      </c>
      <c r="E33" s="195">
        <v>0.43102746574</v>
      </c>
      <c r="F33" s="195">
        <v>0.43692677880000003</v>
      </c>
      <c r="G33" s="195">
        <v>0.43586795781999998</v>
      </c>
      <c r="H33" s="81"/>
      <c r="I33" s="81"/>
      <c r="J33" s="81"/>
      <c r="K33" s="81"/>
      <c r="L33" s="81"/>
      <c r="M33" s="81"/>
      <c r="N33" s="81"/>
      <c r="O33" s="81"/>
      <c r="P33" s="81"/>
      <c r="Q33" s="81"/>
    </row>
    <row r="34" spans="1:17" outlineLevel="3" x14ac:dyDescent="0.2">
      <c r="A34" s="99" t="s">
        <v>228</v>
      </c>
      <c r="B34" s="195">
        <v>0</v>
      </c>
      <c r="C34" s="195">
        <v>0</v>
      </c>
      <c r="D34" s="195">
        <v>0</v>
      </c>
      <c r="E34" s="195">
        <v>0.43102746574</v>
      </c>
      <c r="F34" s="195">
        <v>0.43692677880000003</v>
      </c>
      <c r="G34" s="195">
        <v>0.43586795781999998</v>
      </c>
      <c r="H34" s="81"/>
      <c r="I34" s="81"/>
      <c r="J34" s="81"/>
      <c r="K34" s="81"/>
      <c r="L34" s="81"/>
      <c r="M34" s="81"/>
      <c r="N34" s="81"/>
      <c r="O34" s="81"/>
      <c r="P34" s="81"/>
      <c r="Q34" s="81"/>
    </row>
    <row r="35" spans="1:17" outlineLevel="3" x14ac:dyDescent="0.2">
      <c r="A35" s="99" t="s">
        <v>307</v>
      </c>
      <c r="B35" s="195">
        <v>0</v>
      </c>
      <c r="C35" s="195">
        <v>0</v>
      </c>
      <c r="D35" s="195">
        <v>3.6777066999999999E-4</v>
      </c>
      <c r="E35" s="195">
        <v>1.9417667369999999E-2</v>
      </c>
      <c r="F35" s="195">
        <v>0.23983854674999999</v>
      </c>
      <c r="G35" s="195">
        <v>1.0913348501</v>
      </c>
      <c r="H35" s="81"/>
      <c r="I35" s="81"/>
      <c r="J35" s="81"/>
      <c r="K35" s="81"/>
      <c r="L35" s="81"/>
      <c r="M35" s="81"/>
      <c r="N35" s="81"/>
      <c r="O35" s="81"/>
      <c r="P35" s="81"/>
      <c r="Q35" s="81"/>
    </row>
    <row r="36" spans="1:17" outlineLevel="3" x14ac:dyDescent="0.2">
      <c r="A36" s="99" t="s">
        <v>230</v>
      </c>
      <c r="B36" s="195">
        <v>2.9543006224399999</v>
      </c>
      <c r="C36" s="195">
        <v>1.8073346098800001</v>
      </c>
      <c r="D36" s="195">
        <v>0.67899236573999999</v>
      </c>
      <c r="E36" s="195">
        <v>1.6063551595600001</v>
      </c>
      <c r="F36" s="195">
        <v>2.2713122724199999</v>
      </c>
      <c r="G36" s="195">
        <v>2.2826117155599999</v>
      </c>
      <c r="H36" s="81"/>
      <c r="I36" s="81"/>
      <c r="J36" s="81"/>
      <c r="K36" s="81"/>
      <c r="L36" s="81"/>
      <c r="M36" s="81"/>
      <c r="N36" s="81"/>
      <c r="O36" s="81"/>
      <c r="P36" s="81"/>
      <c r="Q36" s="81"/>
    </row>
    <row r="37" spans="1:17" outlineLevel="3" x14ac:dyDescent="0.2">
      <c r="A37" s="99" t="s">
        <v>231</v>
      </c>
      <c r="B37" s="195">
        <v>0</v>
      </c>
      <c r="C37" s="195">
        <v>0</v>
      </c>
      <c r="D37" s="195">
        <v>0</v>
      </c>
      <c r="E37" s="195">
        <v>0.43102771513999999</v>
      </c>
      <c r="F37" s="195">
        <v>0.43692703161000002</v>
      </c>
      <c r="G37" s="195">
        <v>0.43586821001999998</v>
      </c>
      <c r="H37" s="81"/>
      <c r="I37" s="81"/>
      <c r="J37" s="81"/>
      <c r="K37" s="81"/>
      <c r="L37" s="81"/>
      <c r="M37" s="81"/>
      <c r="N37" s="81"/>
      <c r="O37" s="81"/>
      <c r="P37" s="81"/>
      <c r="Q37" s="81"/>
    </row>
    <row r="38" spans="1:17" outlineLevel="3" x14ac:dyDescent="0.2">
      <c r="A38" s="99" t="s">
        <v>232</v>
      </c>
      <c r="B38" s="195">
        <v>0.18531708674</v>
      </c>
      <c r="C38" s="195">
        <v>0.62686202513</v>
      </c>
      <c r="D38" s="195">
        <v>0.57319034508</v>
      </c>
      <c r="E38" s="195">
        <v>1.0688624199999999E-3</v>
      </c>
      <c r="F38" s="195">
        <v>1.08349155E-3</v>
      </c>
      <c r="G38" s="195">
        <v>1.08086588E-3</v>
      </c>
      <c r="H38" s="81"/>
      <c r="I38" s="81"/>
      <c r="J38" s="81"/>
      <c r="K38" s="81"/>
      <c r="L38" s="81"/>
      <c r="M38" s="81"/>
      <c r="N38" s="81"/>
      <c r="O38" s="81"/>
      <c r="P38" s="81"/>
      <c r="Q38" s="81"/>
    </row>
    <row r="39" spans="1:17" outlineLevel="3" x14ac:dyDescent="0.2">
      <c r="A39" s="99" t="s">
        <v>233</v>
      </c>
      <c r="B39" s="195">
        <v>8.3317567436799997</v>
      </c>
      <c r="C39" s="195">
        <v>6.2095695967499998</v>
      </c>
      <c r="D39" s="195">
        <v>5.5742871886499996</v>
      </c>
      <c r="E39" s="195">
        <v>1.82328452659</v>
      </c>
      <c r="F39" s="195">
        <v>1.4219136382299999</v>
      </c>
      <c r="G39" s="195">
        <v>1.0943104264700001</v>
      </c>
      <c r="H39" s="81"/>
      <c r="I39" s="81"/>
      <c r="J39" s="81"/>
      <c r="K39" s="81"/>
      <c r="L39" s="81"/>
      <c r="M39" s="81"/>
      <c r="N39" s="81"/>
      <c r="O39" s="81"/>
      <c r="P39" s="81"/>
      <c r="Q39" s="81"/>
    </row>
    <row r="40" spans="1:17" outlineLevel="3" x14ac:dyDescent="0.2">
      <c r="A40" s="99" t="s">
        <v>308</v>
      </c>
      <c r="B40" s="195">
        <v>1.0780949119999999E-2</v>
      </c>
      <c r="C40" s="195">
        <v>0</v>
      </c>
      <c r="D40" s="195">
        <v>7.93652779E-3</v>
      </c>
      <c r="E40" s="195">
        <v>0.38748500000000002</v>
      </c>
      <c r="F40" s="195">
        <v>0.32409117412999999</v>
      </c>
      <c r="G40" s="195">
        <v>0.25464024426999998</v>
      </c>
      <c r="H40" s="81"/>
      <c r="I40" s="81"/>
      <c r="J40" s="81"/>
      <c r="K40" s="81"/>
      <c r="L40" s="81"/>
      <c r="M40" s="81"/>
      <c r="N40" s="81"/>
      <c r="O40" s="81"/>
      <c r="P40" s="81"/>
      <c r="Q40" s="81"/>
    </row>
    <row r="41" spans="1:17" outlineLevel="3" x14ac:dyDescent="0.2">
      <c r="A41" s="99" t="s">
        <v>235</v>
      </c>
      <c r="B41" s="195">
        <v>1.7186101251499999</v>
      </c>
      <c r="C41" s="195">
        <v>1.1291352861099999</v>
      </c>
      <c r="D41" s="195">
        <v>0.88632730900000001</v>
      </c>
      <c r="E41" s="195">
        <v>0.27790779301000001</v>
      </c>
      <c r="F41" s="195">
        <v>0.20947864409</v>
      </c>
      <c r="G41" s="195">
        <v>0.20897100666999999</v>
      </c>
      <c r="H41" s="81"/>
      <c r="I41" s="81"/>
      <c r="J41" s="81"/>
      <c r="K41" s="81"/>
      <c r="L41" s="81"/>
      <c r="M41" s="81"/>
      <c r="N41" s="81"/>
      <c r="O41" s="81"/>
      <c r="P41" s="81"/>
      <c r="Q41" s="81"/>
    </row>
    <row r="42" spans="1:17" outlineLevel="3" x14ac:dyDescent="0.2">
      <c r="A42" s="99" t="s">
        <v>236</v>
      </c>
      <c r="B42" s="195">
        <v>3.4641593688699999</v>
      </c>
      <c r="C42" s="195">
        <v>2.0259766530699999</v>
      </c>
      <c r="D42" s="195">
        <v>1.64539828055</v>
      </c>
      <c r="E42" s="195">
        <v>0.70290031898000005</v>
      </c>
      <c r="F42" s="195">
        <v>0.64552002972</v>
      </c>
      <c r="G42" s="195">
        <v>0.64395571687999997</v>
      </c>
      <c r="H42" s="81"/>
      <c r="I42" s="81"/>
      <c r="J42" s="81"/>
      <c r="K42" s="81"/>
      <c r="L42" s="81"/>
      <c r="M42" s="81"/>
      <c r="N42" s="81"/>
      <c r="O42" s="81"/>
      <c r="P42" s="81"/>
      <c r="Q42" s="81"/>
    </row>
    <row r="43" spans="1:17" outlineLevel="3" x14ac:dyDescent="0.2">
      <c r="A43" s="99" t="s">
        <v>237</v>
      </c>
      <c r="B43" s="195">
        <v>1.98503895984</v>
      </c>
      <c r="C43" s="195">
        <v>1.3041803379700001</v>
      </c>
      <c r="D43" s="195">
        <v>1.00828734425</v>
      </c>
      <c r="E43" s="195">
        <v>0.67338332685000002</v>
      </c>
      <c r="F43" s="195">
        <v>0.63203673581999997</v>
      </c>
      <c r="G43" s="195">
        <v>0.63050509759999995</v>
      </c>
      <c r="H43" s="81"/>
      <c r="I43" s="81"/>
      <c r="J43" s="81"/>
      <c r="K43" s="81"/>
      <c r="L43" s="81"/>
      <c r="M43" s="81"/>
      <c r="N43" s="81"/>
      <c r="O43" s="81"/>
      <c r="P43" s="81"/>
      <c r="Q43" s="81"/>
    </row>
    <row r="44" spans="1:17" outlineLevel="3" x14ac:dyDescent="0.2">
      <c r="A44" s="99" t="s">
        <v>309</v>
      </c>
      <c r="B44" s="195">
        <v>5.3587658890000001E-2</v>
      </c>
      <c r="C44" s="195">
        <v>0</v>
      </c>
      <c r="D44" s="195">
        <v>7.2291576899999998E-3</v>
      </c>
      <c r="E44" s="195">
        <v>0</v>
      </c>
      <c r="F44" s="195">
        <v>0.87330551556000002</v>
      </c>
      <c r="G44" s="195">
        <v>0.87435816939</v>
      </c>
      <c r="H44" s="81"/>
      <c r="I44" s="81"/>
      <c r="J44" s="81"/>
      <c r="K44" s="81"/>
      <c r="L44" s="81"/>
      <c r="M44" s="81"/>
      <c r="N44" s="81"/>
      <c r="O44" s="81"/>
      <c r="P44" s="81"/>
      <c r="Q44" s="81"/>
    </row>
    <row r="45" spans="1:17" outlineLevel="3" x14ac:dyDescent="0.2">
      <c r="A45" s="99" t="s">
        <v>239</v>
      </c>
      <c r="B45" s="195">
        <v>2.3384765859700001</v>
      </c>
      <c r="C45" s="195">
        <v>1.5363905927799999</v>
      </c>
      <c r="D45" s="195">
        <v>1.3561322338899999</v>
      </c>
      <c r="E45" s="195">
        <v>0.69119770058999996</v>
      </c>
      <c r="F45" s="195">
        <v>0.70065786715</v>
      </c>
      <c r="G45" s="195">
        <v>0.69895993678000001</v>
      </c>
      <c r="H45" s="81"/>
      <c r="I45" s="81"/>
      <c r="J45" s="81"/>
      <c r="K45" s="81"/>
      <c r="L45" s="81"/>
      <c r="M45" s="81"/>
      <c r="N45" s="81"/>
      <c r="O45" s="81"/>
      <c r="P45" s="81"/>
      <c r="Q45" s="81"/>
    </row>
    <row r="46" spans="1:17" outlineLevel="2" x14ac:dyDescent="0.2">
      <c r="A46" s="119" t="s">
        <v>270</v>
      </c>
      <c r="B46" s="175">
        <f t="shared" ref="B46:F46" si="4">SUM(B$47:B$47)</f>
        <v>0.17612918853000001</v>
      </c>
      <c r="C46" s="175">
        <f t="shared" si="4"/>
        <v>0.11020737257</v>
      </c>
      <c r="D46" s="175">
        <f t="shared" si="4"/>
        <v>9.2413337149999997E-2</v>
      </c>
      <c r="E46" s="175">
        <f t="shared" si="4"/>
        <v>8.4815851040000001E-2</v>
      </c>
      <c r="F46" s="175">
        <f t="shared" si="4"/>
        <v>8.1200211130000005E-2</v>
      </c>
      <c r="G46" s="175">
        <v>8.1003435629999995E-2</v>
      </c>
      <c r="H46" s="81"/>
      <c r="I46" s="81"/>
      <c r="J46" s="81"/>
      <c r="K46" s="81"/>
      <c r="L46" s="81"/>
      <c r="M46" s="81"/>
      <c r="N46" s="81"/>
      <c r="O46" s="81"/>
      <c r="P46" s="81"/>
      <c r="Q46" s="81"/>
    </row>
    <row r="47" spans="1:17" outlineLevel="3" x14ac:dyDescent="0.2">
      <c r="A47" s="99" t="s">
        <v>284</v>
      </c>
      <c r="B47" s="195">
        <v>0.17612918853000001</v>
      </c>
      <c r="C47" s="195">
        <v>0.11020737257</v>
      </c>
      <c r="D47" s="195">
        <v>9.2413337149999997E-2</v>
      </c>
      <c r="E47" s="195">
        <v>8.4815851040000001E-2</v>
      </c>
      <c r="F47" s="195">
        <v>8.1200211130000005E-2</v>
      </c>
      <c r="G47" s="195">
        <v>8.1003435629999995E-2</v>
      </c>
      <c r="H47" s="81"/>
      <c r="I47" s="81"/>
      <c r="J47" s="81"/>
      <c r="K47" s="81"/>
      <c r="L47" s="81"/>
      <c r="M47" s="81"/>
      <c r="N47" s="81"/>
      <c r="O47" s="81"/>
      <c r="P47" s="81"/>
      <c r="Q47" s="81"/>
    </row>
    <row r="48" spans="1:17" ht="15" outlineLevel="1" x14ac:dyDescent="0.25">
      <c r="A48" s="141" t="s">
        <v>240</v>
      </c>
      <c r="B48" s="147">
        <f t="shared" ref="B48:G48" si="5">B$49+B$56+B$62+B$65+B$78</f>
        <v>30.822532342750002</v>
      </c>
      <c r="C48" s="147">
        <f t="shared" si="5"/>
        <v>34.426978600540004</v>
      </c>
      <c r="D48" s="147">
        <f t="shared" si="5"/>
        <v>36.048429280379999</v>
      </c>
      <c r="E48" s="147">
        <f t="shared" si="5"/>
        <v>38.490107997099997</v>
      </c>
      <c r="F48" s="147">
        <f t="shared" si="5"/>
        <v>39.699162929109995</v>
      </c>
      <c r="G48" s="147">
        <f t="shared" si="5"/>
        <v>39.700120408439993</v>
      </c>
      <c r="H48" s="81"/>
      <c r="I48" s="81"/>
      <c r="J48" s="81"/>
      <c r="K48" s="81"/>
      <c r="L48" s="81"/>
      <c r="M48" s="81"/>
      <c r="N48" s="81"/>
      <c r="O48" s="81"/>
      <c r="P48" s="81"/>
      <c r="Q48" s="81"/>
    </row>
    <row r="49" spans="1:17" outlineLevel="2" x14ac:dyDescent="0.2">
      <c r="A49" s="119" t="s">
        <v>241</v>
      </c>
      <c r="B49" s="175">
        <f t="shared" ref="B49:F49" si="6">SUM(B$50:B$55)</f>
        <v>10.72323199869</v>
      </c>
      <c r="C49" s="175">
        <f t="shared" si="6"/>
        <v>14.05999517181</v>
      </c>
      <c r="D49" s="175">
        <f t="shared" si="6"/>
        <v>13.675425125190001</v>
      </c>
      <c r="E49" s="175">
        <f t="shared" si="6"/>
        <v>14.517573952599999</v>
      </c>
      <c r="F49" s="175">
        <f t="shared" si="6"/>
        <v>13.39273211223</v>
      </c>
      <c r="G49" s="175">
        <v>13.369349369229999</v>
      </c>
      <c r="H49" s="81"/>
      <c r="I49" s="81"/>
      <c r="J49" s="81"/>
      <c r="K49" s="81"/>
      <c r="L49" s="81"/>
      <c r="M49" s="81"/>
      <c r="N49" s="81"/>
      <c r="O49" s="81"/>
      <c r="P49" s="81"/>
      <c r="Q49" s="81"/>
    </row>
    <row r="50" spans="1:17" outlineLevel="3" x14ac:dyDescent="0.2">
      <c r="A50" s="99" t="s">
        <v>242</v>
      </c>
      <c r="B50" s="195">
        <v>1.65879202128</v>
      </c>
      <c r="C50" s="195">
        <v>2.4146460217099999</v>
      </c>
      <c r="D50" s="195">
        <v>2.3101130107899999</v>
      </c>
      <c r="E50" s="195">
        <v>3.3534540071799999</v>
      </c>
      <c r="F50" s="195">
        <v>3.7912740495400001</v>
      </c>
      <c r="G50" s="195">
        <v>3.78299905693</v>
      </c>
      <c r="H50" s="81"/>
      <c r="I50" s="81"/>
      <c r="J50" s="81"/>
      <c r="K50" s="81"/>
      <c r="L50" s="81"/>
      <c r="M50" s="81"/>
      <c r="N50" s="81"/>
      <c r="O50" s="81"/>
      <c r="P50" s="81"/>
      <c r="Q50" s="81"/>
    </row>
    <row r="51" spans="1:17" outlineLevel="3" x14ac:dyDescent="0.2">
      <c r="A51" s="99" t="s">
        <v>243</v>
      </c>
      <c r="B51" s="195">
        <v>0.59415593354999996</v>
      </c>
      <c r="C51" s="195">
        <v>0.58292959401</v>
      </c>
      <c r="D51" s="195">
        <v>0.59109236997000003</v>
      </c>
      <c r="E51" s="195">
        <v>0.64138902918999996</v>
      </c>
      <c r="F51" s="195">
        <v>0.57780990312000002</v>
      </c>
      <c r="G51" s="195">
        <v>0.57654875119000004</v>
      </c>
      <c r="H51" s="81"/>
      <c r="I51" s="81"/>
      <c r="J51" s="81"/>
      <c r="K51" s="81"/>
      <c r="L51" s="81"/>
      <c r="M51" s="81"/>
      <c r="N51" s="81"/>
      <c r="O51" s="81"/>
      <c r="P51" s="81"/>
      <c r="Q51" s="81"/>
    </row>
    <row r="52" spans="1:17" outlineLevel="3" x14ac:dyDescent="0.2">
      <c r="A52" s="99" t="s">
        <v>244</v>
      </c>
      <c r="B52" s="195">
        <v>0.48533245177000001</v>
      </c>
      <c r="C52" s="195">
        <v>0.52207487058000002</v>
      </c>
      <c r="D52" s="195">
        <v>0.53409045630999996</v>
      </c>
      <c r="E52" s="195">
        <v>0.68965948957000001</v>
      </c>
      <c r="F52" s="195">
        <v>0.68077226917</v>
      </c>
      <c r="G52" s="195">
        <v>0.67928638727000001</v>
      </c>
      <c r="H52" s="81"/>
      <c r="I52" s="81"/>
      <c r="J52" s="81"/>
      <c r="K52" s="81"/>
      <c r="L52" s="81"/>
      <c r="M52" s="81"/>
      <c r="N52" s="81"/>
      <c r="O52" s="81"/>
      <c r="P52" s="81"/>
      <c r="Q52" s="81"/>
    </row>
    <row r="53" spans="1:17" outlineLevel="3" x14ac:dyDescent="0.2">
      <c r="A53" s="99" t="s">
        <v>245</v>
      </c>
      <c r="B53" s="195">
        <v>4.3326074530899996</v>
      </c>
      <c r="C53" s="195">
        <v>5.1976512499599998</v>
      </c>
      <c r="D53" s="195">
        <v>5.0553930182900002</v>
      </c>
      <c r="E53" s="195">
        <v>4.9122241122599997</v>
      </c>
      <c r="F53" s="195">
        <v>4.8777570288099996</v>
      </c>
      <c r="G53" s="195">
        <v>4.8400781628400003</v>
      </c>
      <c r="H53" s="81"/>
      <c r="I53" s="81"/>
      <c r="J53" s="81"/>
      <c r="K53" s="81"/>
      <c r="L53" s="81"/>
      <c r="M53" s="81"/>
      <c r="N53" s="81"/>
      <c r="O53" s="81"/>
      <c r="P53" s="81"/>
      <c r="Q53" s="81"/>
    </row>
    <row r="54" spans="1:17" outlineLevel="3" x14ac:dyDescent="0.2">
      <c r="A54" s="99" t="s">
        <v>246</v>
      </c>
      <c r="B54" s="195">
        <v>3.6518941389999999</v>
      </c>
      <c r="C54" s="195">
        <v>5.3418389230500001</v>
      </c>
      <c r="D54" s="195">
        <v>5.1822510595800004</v>
      </c>
      <c r="E54" s="195">
        <v>4.9148866046400004</v>
      </c>
      <c r="F54" s="195">
        <v>3.4507485817300001</v>
      </c>
      <c r="G54" s="195">
        <v>3.47532673114</v>
      </c>
      <c r="H54" s="81"/>
      <c r="I54" s="81"/>
      <c r="J54" s="81"/>
      <c r="K54" s="81"/>
      <c r="L54" s="81"/>
      <c r="M54" s="81"/>
      <c r="N54" s="81"/>
      <c r="O54" s="81"/>
      <c r="P54" s="81"/>
      <c r="Q54" s="81"/>
    </row>
    <row r="55" spans="1:17" outlineLevel="3" x14ac:dyDescent="0.2">
      <c r="A55" s="99" t="s">
        <v>247</v>
      </c>
      <c r="B55" s="195">
        <v>4.4999999999999999E-4</v>
      </c>
      <c r="C55" s="195">
        <v>8.5451250000000004E-4</v>
      </c>
      <c r="D55" s="195">
        <v>2.4852102500000002E-3</v>
      </c>
      <c r="E55" s="195">
        <v>5.9607097600000002E-3</v>
      </c>
      <c r="F55" s="195">
        <v>1.437027986E-2</v>
      </c>
      <c r="G55" s="195">
        <v>1.5110279860000001E-2</v>
      </c>
      <c r="H55" s="81"/>
      <c r="I55" s="81"/>
      <c r="J55" s="81"/>
      <c r="K55" s="81"/>
      <c r="L55" s="81"/>
      <c r="M55" s="81"/>
      <c r="N55" s="81"/>
      <c r="O55" s="81"/>
      <c r="P55" s="81"/>
      <c r="Q55" s="81"/>
    </row>
    <row r="56" spans="1:17" outlineLevel="2" x14ac:dyDescent="0.2">
      <c r="A56" s="119" t="s">
        <v>248</v>
      </c>
      <c r="B56" s="175">
        <f t="shared" ref="B56:F56" si="7">SUM(B$57:B$61)</f>
        <v>1.0382854149</v>
      </c>
      <c r="C56" s="175">
        <f t="shared" si="7"/>
        <v>1.3628174230800001</v>
      </c>
      <c r="D56" s="175">
        <f t="shared" si="7"/>
        <v>1.67878130816</v>
      </c>
      <c r="E56" s="175">
        <f t="shared" si="7"/>
        <v>1.7563631931399997</v>
      </c>
      <c r="F56" s="175">
        <f t="shared" si="7"/>
        <v>1.7311024130200001</v>
      </c>
      <c r="G56" s="175">
        <v>1.7441514921700001</v>
      </c>
      <c r="H56" s="81"/>
      <c r="I56" s="81"/>
      <c r="J56" s="81"/>
      <c r="K56" s="81"/>
      <c r="L56" s="81"/>
      <c r="M56" s="81"/>
      <c r="N56" s="81"/>
      <c r="O56" s="81"/>
      <c r="P56" s="81"/>
      <c r="Q56" s="81"/>
    </row>
    <row r="57" spans="1:17" outlineLevel="3" x14ac:dyDescent="0.2">
      <c r="A57" s="99" t="s">
        <v>249</v>
      </c>
      <c r="B57" s="195">
        <v>0.17199464554999999</v>
      </c>
      <c r="C57" s="195">
        <v>0.28807592722000003</v>
      </c>
      <c r="D57" s="195">
        <v>0.29540765501999999</v>
      </c>
      <c r="E57" s="195">
        <v>0.31720380743999999</v>
      </c>
      <c r="F57" s="195">
        <v>0.29365465454</v>
      </c>
      <c r="G57" s="195">
        <v>0.30253457643999998</v>
      </c>
      <c r="H57" s="81"/>
      <c r="I57" s="81"/>
      <c r="J57" s="81"/>
      <c r="K57" s="81"/>
      <c r="L57" s="81"/>
      <c r="M57" s="81"/>
      <c r="N57" s="81"/>
      <c r="O57" s="81"/>
      <c r="P57" s="81"/>
      <c r="Q57" s="81"/>
    </row>
    <row r="58" spans="1:17" outlineLevel="3" x14ac:dyDescent="0.2">
      <c r="A58" s="99" t="s">
        <v>250</v>
      </c>
      <c r="B58" s="195">
        <v>8.5379001099999997E-3</v>
      </c>
      <c r="C58" s="195">
        <v>0.22616820202999999</v>
      </c>
      <c r="D58" s="195">
        <v>0.22004746421999999</v>
      </c>
      <c r="E58" s="195">
        <v>0.26677163799999998</v>
      </c>
      <c r="F58" s="195">
        <v>0.25954321514000001</v>
      </c>
      <c r="G58" s="195">
        <v>0.25897672530999999</v>
      </c>
      <c r="H58" s="81"/>
      <c r="I58" s="81"/>
      <c r="J58" s="81"/>
      <c r="K58" s="81"/>
      <c r="L58" s="81"/>
      <c r="M58" s="81"/>
      <c r="N58" s="81"/>
      <c r="O58" s="81"/>
      <c r="P58" s="81"/>
      <c r="Q58" s="81"/>
    </row>
    <row r="59" spans="1:17" outlineLevel="3" x14ac:dyDescent="0.2">
      <c r="A59" s="99" t="s">
        <v>251</v>
      </c>
      <c r="B59" s="195">
        <v>0.60585586000000002</v>
      </c>
      <c r="C59" s="195">
        <v>0.60585586000000002</v>
      </c>
      <c r="D59" s="195">
        <v>0.60585586000000002</v>
      </c>
      <c r="E59" s="195">
        <v>0.60585586000000002</v>
      </c>
      <c r="F59" s="195">
        <v>0.60585586000000002</v>
      </c>
      <c r="G59" s="195">
        <v>0.60585586000000002</v>
      </c>
      <c r="H59" s="81"/>
      <c r="I59" s="81"/>
      <c r="J59" s="81"/>
      <c r="K59" s="81"/>
      <c r="L59" s="81"/>
      <c r="M59" s="81"/>
      <c r="N59" s="81"/>
      <c r="O59" s="81"/>
      <c r="P59" s="81"/>
      <c r="Q59" s="81"/>
    </row>
    <row r="60" spans="1:17" outlineLevel="3" x14ac:dyDescent="0.2">
      <c r="A60" s="99" t="s">
        <v>252</v>
      </c>
      <c r="B60" s="195">
        <v>1.044690459E-2</v>
      </c>
      <c r="C60" s="195">
        <v>9.0219974299999995E-3</v>
      </c>
      <c r="D60" s="195">
        <v>7.5970902699999997E-3</v>
      </c>
      <c r="E60" s="195">
        <v>6.1721831099999999E-3</v>
      </c>
      <c r="F60" s="195">
        <v>4.7472759500000001E-3</v>
      </c>
      <c r="G60" s="195">
        <v>4.7472759500000001E-3</v>
      </c>
      <c r="H60" s="81"/>
      <c r="I60" s="81"/>
      <c r="J60" s="81"/>
      <c r="K60" s="81"/>
      <c r="L60" s="81"/>
      <c r="M60" s="81"/>
      <c r="N60" s="81"/>
      <c r="O60" s="81"/>
      <c r="P60" s="81"/>
      <c r="Q60" s="81"/>
    </row>
    <row r="61" spans="1:17" outlineLevel="3" x14ac:dyDescent="0.2">
      <c r="A61" s="99" t="s">
        <v>253</v>
      </c>
      <c r="B61" s="195">
        <v>0.24145010465</v>
      </c>
      <c r="C61" s="195">
        <v>0.23369543640000001</v>
      </c>
      <c r="D61" s="195">
        <v>0.54987323865000004</v>
      </c>
      <c r="E61" s="195">
        <v>0.56035970458999995</v>
      </c>
      <c r="F61" s="195">
        <v>0.56730140739000001</v>
      </c>
      <c r="G61" s="195">
        <v>0.57203705446999997</v>
      </c>
      <c r="H61" s="81"/>
      <c r="I61" s="81"/>
      <c r="J61" s="81"/>
      <c r="K61" s="81"/>
      <c r="L61" s="81"/>
      <c r="M61" s="81"/>
      <c r="N61" s="81"/>
      <c r="O61" s="81"/>
      <c r="P61" s="81"/>
      <c r="Q61" s="81"/>
    </row>
    <row r="62" spans="1:17" outlineLevel="2" x14ac:dyDescent="0.2">
      <c r="A62" s="119" t="s">
        <v>254</v>
      </c>
      <c r="B62" s="175">
        <f t="shared" ref="B62:F62" si="8">SUM(B$63:B$64)</f>
        <v>6.2362290000000004E-5</v>
      </c>
      <c r="C62" s="175">
        <f t="shared" si="8"/>
        <v>5.5863760000000003E-5</v>
      </c>
      <c r="D62" s="175">
        <f t="shared" si="8"/>
        <v>5.3445349999999998E-5</v>
      </c>
      <c r="E62" s="175">
        <f t="shared" si="8"/>
        <v>6.1017590000000003E-5</v>
      </c>
      <c r="F62" s="175">
        <f t="shared" si="8"/>
        <v>0.40016336295999999</v>
      </c>
      <c r="G62" s="175">
        <v>0.39928994972999998</v>
      </c>
      <c r="H62" s="81"/>
      <c r="I62" s="81"/>
      <c r="J62" s="81"/>
      <c r="K62" s="81"/>
      <c r="L62" s="81"/>
      <c r="M62" s="81"/>
      <c r="N62" s="81"/>
      <c r="O62" s="81"/>
      <c r="P62" s="81"/>
      <c r="Q62" s="81"/>
    </row>
    <row r="63" spans="1:17" outlineLevel="3" x14ac:dyDescent="0.2">
      <c r="A63" s="99" t="s">
        <v>171</v>
      </c>
      <c r="B63" s="195">
        <v>6.2362290000000004E-5</v>
      </c>
      <c r="C63" s="195">
        <v>5.5863760000000003E-5</v>
      </c>
      <c r="D63" s="195">
        <v>5.3445349999999998E-5</v>
      </c>
      <c r="E63" s="195">
        <v>6.1017590000000003E-5</v>
      </c>
      <c r="F63" s="195">
        <v>5.8563390000000002E-5</v>
      </c>
      <c r="G63" s="195">
        <v>5.8435559999999997E-5</v>
      </c>
      <c r="H63" s="81"/>
      <c r="I63" s="81"/>
      <c r="J63" s="81"/>
      <c r="K63" s="81"/>
      <c r="L63" s="81"/>
      <c r="M63" s="81"/>
      <c r="N63" s="81"/>
      <c r="O63" s="81"/>
      <c r="P63" s="81"/>
      <c r="Q63" s="81"/>
    </row>
    <row r="64" spans="1:17" outlineLevel="3" x14ac:dyDescent="0.2">
      <c r="A64" s="266" t="s">
        <v>191</v>
      </c>
      <c r="B64" s="195">
        <v>0</v>
      </c>
      <c r="C64" s="195">
        <v>0</v>
      </c>
      <c r="D64" s="195">
        <v>0</v>
      </c>
      <c r="E64" s="195">
        <v>0</v>
      </c>
      <c r="F64" s="195">
        <v>0.40010479957</v>
      </c>
      <c r="G64" s="195">
        <v>0.39923151417000002</v>
      </c>
      <c r="H64" s="81"/>
      <c r="I64" s="81"/>
      <c r="J64" s="81"/>
      <c r="K64" s="81"/>
      <c r="L64" s="81"/>
      <c r="M64" s="81"/>
      <c r="N64" s="81"/>
      <c r="O64" s="81"/>
      <c r="P64" s="81"/>
      <c r="Q64" s="81"/>
    </row>
    <row r="65" spans="1:17" outlineLevel="2" x14ac:dyDescent="0.2">
      <c r="A65" s="119" t="s">
        <v>255</v>
      </c>
      <c r="B65" s="175">
        <f t="shared" ref="B65:F65" si="9">SUM(B$66:B$77)</f>
        <v>17.28182000939</v>
      </c>
      <c r="C65" s="175">
        <f t="shared" si="9"/>
        <v>17.302433000000001</v>
      </c>
      <c r="D65" s="175">
        <f t="shared" si="9"/>
        <v>19.043329999999997</v>
      </c>
      <c r="E65" s="175">
        <f t="shared" si="9"/>
        <v>20.467272999999999</v>
      </c>
      <c r="F65" s="175">
        <f t="shared" si="9"/>
        <v>22.467272999999999</v>
      </c>
      <c r="G65" s="175">
        <v>22.467272999999999</v>
      </c>
      <c r="H65" s="81"/>
      <c r="I65" s="81"/>
      <c r="J65" s="81"/>
      <c r="K65" s="81"/>
      <c r="L65" s="81"/>
      <c r="M65" s="81"/>
      <c r="N65" s="81"/>
      <c r="O65" s="81"/>
      <c r="P65" s="81"/>
      <c r="Q65" s="81"/>
    </row>
    <row r="66" spans="1:17" outlineLevel="3" x14ac:dyDescent="0.2">
      <c r="A66" s="99" t="s">
        <v>310</v>
      </c>
      <c r="B66" s="195">
        <v>0.73182000939000003</v>
      </c>
      <c r="C66" s="195">
        <v>0</v>
      </c>
      <c r="D66" s="195">
        <v>0</v>
      </c>
      <c r="E66" s="195">
        <v>0</v>
      </c>
      <c r="F66" s="195">
        <v>0</v>
      </c>
      <c r="G66" s="195">
        <v>0</v>
      </c>
      <c r="H66" s="81"/>
      <c r="I66" s="81"/>
      <c r="J66" s="81"/>
      <c r="K66" s="81"/>
      <c r="L66" s="81"/>
      <c r="M66" s="81"/>
      <c r="N66" s="81"/>
      <c r="O66" s="81"/>
      <c r="P66" s="81"/>
      <c r="Q66" s="81"/>
    </row>
    <row r="67" spans="1:17" outlineLevel="3" x14ac:dyDescent="0.2">
      <c r="A67" s="99" t="s">
        <v>311</v>
      </c>
      <c r="B67" s="195">
        <v>1</v>
      </c>
      <c r="C67" s="195">
        <v>0</v>
      </c>
      <c r="D67" s="195">
        <v>0</v>
      </c>
      <c r="E67" s="195">
        <v>0</v>
      </c>
      <c r="F67" s="195">
        <v>0</v>
      </c>
      <c r="G67" s="195">
        <v>0</v>
      </c>
      <c r="H67" s="81"/>
      <c r="I67" s="81"/>
      <c r="J67" s="81"/>
      <c r="K67" s="81"/>
      <c r="L67" s="81"/>
      <c r="M67" s="81"/>
      <c r="N67" s="81"/>
      <c r="O67" s="81"/>
      <c r="P67" s="81"/>
      <c r="Q67" s="81"/>
    </row>
    <row r="68" spans="1:17" outlineLevel="3" x14ac:dyDescent="0.2">
      <c r="A68" s="99" t="s">
        <v>312</v>
      </c>
      <c r="B68" s="195">
        <v>0.7</v>
      </c>
      <c r="C68" s="195">
        <v>0</v>
      </c>
      <c r="D68" s="195">
        <v>0</v>
      </c>
      <c r="E68" s="195">
        <v>0</v>
      </c>
      <c r="F68" s="195">
        <v>0</v>
      </c>
      <c r="G68" s="195">
        <v>0</v>
      </c>
      <c r="H68" s="81"/>
      <c r="I68" s="81"/>
      <c r="J68" s="81"/>
      <c r="K68" s="81"/>
      <c r="L68" s="81"/>
      <c r="M68" s="81"/>
      <c r="N68" s="81"/>
      <c r="O68" s="81"/>
      <c r="P68" s="81"/>
      <c r="Q68" s="81"/>
    </row>
    <row r="69" spans="1:17" outlineLevel="3" x14ac:dyDescent="0.2">
      <c r="A69" s="99" t="s">
        <v>313</v>
      </c>
      <c r="B69" s="195">
        <v>2</v>
      </c>
      <c r="C69" s="195">
        <v>0</v>
      </c>
      <c r="D69" s="195">
        <v>0</v>
      </c>
      <c r="E69" s="195">
        <v>0</v>
      </c>
      <c r="F69" s="195">
        <v>0</v>
      </c>
      <c r="G69" s="195">
        <v>0</v>
      </c>
      <c r="H69" s="81"/>
      <c r="I69" s="81"/>
      <c r="J69" s="81"/>
      <c r="K69" s="81"/>
      <c r="L69" s="81"/>
      <c r="M69" s="81"/>
      <c r="N69" s="81"/>
      <c r="O69" s="81"/>
      <c r="P69" s="81"/>
      <c r="Q69" s="81"/>
    </row>
    <row r="70" spans="1:17" outlineLevel="3" x14ac:dyDescent="0.2">
      <c r="A70" s="99" t="s">
        <v>314</v>
      </c>
      <c r="B70" s="195">
        <v>2.75</v>
      </c>
      <c r="C70" s="195">
        <v>0</v>
      </c>
      <c r="D70" s="195">
        <v>0</v>
      </c>
      <c r="E70" s="195">
        <v>0</v>
      </c>
      <c r="F70" s="195">
        <v>0</v>
      </c>
      <c r="G70" s="195">
        <v>0</v>
      </c>
      <c r="H70" s="81"/>
      <c r="I70" s="81"/>
      <c r="J70" s="81"/>
      <c r="K70" s="81"/>
      <c r="L70" s="81"/>
      <c r="M70" s="81"/>
      <c r="N70" s="81"/>
      <c r="O70" s="81"/>
      <c r="P70" s="81"/>
      <c r="Q70" s="81"/>
    </row>
    <row r="71" spans="1:17" outlineLevel="3" x14ac:dyDescent="0.2">
      <c r="A71" s="99" t="s">
        <v>315</v>
      </c>
      <c r="B71" s="195">
        <v>4.8499999999999996</v>
      </c>
      <c r="C71" s="195">
        <v>0</v>
      </c>
      <c r="D71" s="195">
        <v>0</v>
      </c>
      <c r="E71" s="195">
        <v>0</v>
      </c>
      <c r="F71" s="195">
        <v>0</v>
      </c>
      <c r="G71" s="195">
        <v>0</v>
      </c>
      <c r="H71" s="81"/>
      <c r="I71" s="81"/>
      <c r="J71" s="81"/>
      <c r="K71" s="81"/>
      <c r="L71" s="81"/>
      <c r="M71" s="81"/>
      <c r="N71" s="81"/>
      <c r="O71" s="81"/>
      <c r="P71" s="81"/>
      <c r="Q71" s="81"/>
    </row>
    <row r="72" spans="1:17" outlineLevel="3" x14ac:dyDescent="0.2">
      <c r="A72" s="99" t="s">
        <v>316</v>
      </c>
      <c r="B72" s="195">
        <v>4.25</v>
      </c>
      <c r="C72" s="195">
        <v>3</v>
      </c>
      <c r="D72" s="195">
        <v>3</v>
      </c>
      <c r="E72" s="195">
        <v>3</v>
      </c>
      <c r="F72" s="195">
        <v>3</v>
      </c>
      <c r="G72" s="195">
        <v>3</v>
      </c>
      <c r="H72" s="81"/>
      <c r="I72" s="81"/>
      <c r="J72" s="81"/>
      <c r="K72" s="81"/>
      <c r="L72" s="81"/>
      <c r="M72" s="81"/>
      <c r="N72" s="81"/>
      <c r="O72" s="81"/>
      <c r="P72" s="81"/>
      <c r="Q72" s="81"/>
    </row>
    <row r="73" spans="1:17" outlineLevel="3" x14ac:dyDescent="0.2">
      <c r="A73" s="99" t="s">
        <v>257</v>
      </c>
      <c r="B73" s="195">
        <v>1</v>
      </c>
      <c r="C73" s="195">
        <v>1</v>
      </c>
      <c r="D73" s="195">
        <v>1</v>
      </c>
      <c r="E73" s="195">
        <v>1</v>
      </c>
      <c r="F73" s="195">
        <v>1</v>
      </c>
      <c r="G73" s="195">
        <v>1</v>
      </c>
      <c r="H73" s="81"/>
      <c r="I73" s="81"/>
      <c r="J73" s="81"/>
      <c r="K73" s="81"/>
      <c r="L73" s="81"/>
      <c r="M73" s="81"/>
      <c r="N73" s="81"/>
      <c r="O73" s="81"/>
      <c r="P73" s="81"/>
      <c r="Q73" s="81"/>
    </row>
    <row r="74" spans="1:17" outlineLevel="3" x14ac:dyDescent="0.2">
      <c r="A74" s="99" t="s">
        <v>317</v>
      </c>
      <c r="B74" s="195">
        <v>0</v>
      </c>
      <c r="C74" s="195">
        <v>13.302433000000001</v>
      </c>
      <c r="D74" s="195">
        <v>14.043329999999999</v>
      </c>
      <c r="E74" s="195">
        <v>12.467273</v>
      </c>
      <c r="F74" s="195">
        <v>12.467273</v>
      </c>
      <c r="G74" s="195">
        <v>12.467273</v>
      </c>
      <c r="H74" s="81"/>
      <c r="I74" s="81"/>
      <c r="J74" s="81"/>
      <c r="K74" s="81"/>
      <c r="L74" s="81"/>
      <c r="M74" s="81"/>
      <c r="N74" s="81"/>
      <c r="O74" s="81"/>
      <c r="P74" s="81"/>
      <c r="Q74" s="81"/>
    </row>
    <row r="75" spans="1:17" outlineLevel="3" x14ac:dyDescent="0.2">
      <c r="A75" s="99" t="s">
        <v>259</v>
      </c>
      <c r="B75" s="195">
        <v>0</v>
      </c>
      <c r="C75" s="195">
        <v>0</v>
      </c>
      <c r="D75" s="195">
        <v>1</v>
      </c>
      <c r="E75" s="195">
        <v>1</v>
      </c>
      <c r="F75" s="195">
        <v>1</v>
      </c>
      <c r="G75" s="195">
        <v>1</v>
      </c>
      <c r="H75" s="81"/>
      <c r="I75" s="81"/>
      <c r="J75" s="81"/>
      <c r="K75" s="81"/>
      <c r="L75" s="81"/>
      <c r="M75" s="81"/>
      <c r="N75" s="81"/>
      <c r="O75" s="81"/>
      <c r="P75" s="81"/>
      <c r="Q75" s="81"/>
    </row>
    <row r="76" spans="1:17" outlineLevel="3" x14ac:dyDescent="0.2">
      <c r="A76" s="99" t="s">
        <v>260</v>
      </c>
      <c r="B76" s="195">
        <v>0</v>
      </c>
      <c r="C76" s="195">
        <v>0</v>
      </c>
      <c r="D76" s="195">
        <v>0</v>
      </c>
      <c r="E76" s="195">
        <v>3</v>
      </c>
      <c r="F76" s="195">
        <v>3</v>
      </c>
      <c r="G76" s="195">
        <v>3</v>
      </c>
      <c r="H76" s="81"/>
      <c r="I76" s="81"/>
      <c r="J76" s="81"/>
      <c r="K76" s="81"/>
      <c r="L76" s="81"/>
      <c r="M76" s="81"/>
      <c r="N76" s="81"/>
      <c r="O76" s="81"/>
      <c r="P76" s="81"/>
      <c r="Q76" s="81"/>
    </row>
    <row r="77" spans="1:17" outlineLevel="3" x14ac:dyDescent="0.2">
      <c r="A77" s="99" t="s">
        <v>261</v>
      </c>
      <c r="B77" s="195">
        <v>0</v>
      </c>
      <c r="C77" s="195">
        <v>0</v>
      </c>
      <c r="D77" s="195">
        <v>0</v>
      </c>
      <c r="E77" s="195">
        <v>0</v>
      </c>
      <c r="F77" s="195">
        <v>2</v>
      </c>
      <c r="G77" s="195">
        <v>2</v>
      </c>
      <c r="H77" s="81"/>
      <c r="I77" s="81"/>
      <c r="J77" s="81"/>
      <c r="K77" s="81"/>
      <c r="L77" s="81"/>
      <c r="M77" s="81"/>
      <c r="N77" s="81"/>
      <c r="O77" s="81"/>
      <c r="P77" s="81"/>
      <c r="Q77" s="81"/>
    </row>
    <row r="78" spans="1:17" outlineLevel="2" x14ac:dyDescent="0.2">
      <c r="A78" s="119" t="s">
        <v>262</v>
      </c>
      <c r="B78" s="175">
        <f t="shared" ref="B78:F78" si="10">SUM(B$79:B$79)</f>
        <v>1.7791325574800001</v>
      </c>
      <c r="C78" s="175">
        <f t="shared" si="10"/>
        <v>1.7016771418900001</v>
      </c>
      <c r="D78" s="175">
        <f t="shared" si="10"/>
        <v>1.6508394016800001</v>
      </c>
      <c r="E78" s="175">
        <f t="shared" si="10"/>
        <v>1.74883683377</v>
      </c>
      <c r="F78" s="175">
        <f t="shared" si="10"/>
        <v>1.7078920409</v>
      </c>
      <c r="G78" s="175">
        <v>1.7200565973099999</v>
      </c>
      <c r="H78" s="81"/>
      <c r="I78" s="81"/>
      <c r="J78" s="81"/>
      <c r="K78" s="81"/>
      <c r="L78" s="81"/>
      <c r="M78" s="81"/>
      <c r="N78" s="81"/>
      <c r="O78" s="81"/>
      <c r="P78" s="81"/>
      <c r="Q78" s="81"/>
    </row>
    <row r="79" spans="1:17" outlineLevel="3" x14ac:dyDescent="0.2">
      <c r="A79" s="266" t="s">
        <v>246</v>
      </c>
      <c r="B79" s="195">
        <v>1.7791325574800001</v>
      </c>
      <c r="C79" s="195">
        <v>1.7016771418900001</v>
      </c>
      <c r="D79" s="195">
        <v>1.6508394016800001</v>
      </c>
      <c r="E79" s="195">
        <v>1.74883683377</v>
      </c>
      <c r="F79" s="195">
        <v>1.7078920409</v>
      </c>
      <c r="G79" s="195">
        <v>1.7200565973099999</v>
      </c>
      <c r="H79" s="81"/>
      <c r="I79" s="81"/>
      <c r="J79" s="81"/>
      <c r="K79" s="81"/>
      <c r="L79" s="81"/>
      <c r="M79" s="81"/>
      <c r="N79" s="81"/>
      <c r="O79" s="81"/>
      <c r="P79" s="81"/>
      <c r="Q79" s="81"/>
    </row>
    <row r="80" spans="1:17" ht="15" x14ac:dyDescent="0.25">
      <c r="A80" s="222" t="s">
        <v>263</v>
      </c>
      <c r="B80" s="203">
        <f t="shared" ref="B80:G80" si="11">B$81+B$98</f>
        <v>9.7537623329799992</v>
      </c>
      <c r="C80" s="203">
        <f t="shared" si="11"/>
        <v>9.912581083600001</v>
      </c>
      <c r="D80" s="203">
        <f t="shared" si="11"/>
        <v>10.25990234883</v>
      </c>
      <c r="E80" s="203">
        <f t="shared" si="11"/>
        <v>10.972968614760001</v>
      </c>
      <c r="F80" s="203">
        <f t="shared" si="11"/>
        <v>11.128558730850001</v>
      </c>
      <c r="G80" s="203">
        <f t="shared" si="11"/>
        <v>11.001864439809999</v>
      </c>
      <c r="H80" s="81"/>
      <c r="I80" s="81"/>
      <c r="J80" s="81"/>
      <c r="K80" s="81"/>
      <c r="L80" s="81"/>
      <c r="M80" s="81"/>
      <c r="N80" s="81"/>
      <c r="O80" s="81"/>
      <c r="P80" s="81"/>
      <c r="Q80" s="81"/>
    </row>
    <row r="81" spans="1:17" ht="15" outlineLevel="1" x14ac:dyDescent="0.25">
      <c r="A81" s="141" t="s">
        <v>203</v>
      </c>
      <c r="B81" s="147">
        <f t="shared" ref="B81:G81" si="12">B$82+B$92+B$96</f>
        <v>1.7670156076999999</v>
      </c>
      <c r="C81" s="147">
        <f t="shared" si="12"/>
        <v>0.89411910529000005</v>
      </c>
      <c r="D81" s="147">
        <f t="shared" si="12"/>
        <v>0.70187102033000004</v>
      </c>
      <c r="E81" s="147">
        <f t="shared" si="12"/>
        <v>0.47313389375999998</v>
      </c>
      <c r="F81" s="147">
        <f t="shared" si="12"/>
        <v>0.37273379988999999</v>
      </c>
      <c r="G81" s="147">
        <f t="shared" si="12"/>
        <v>0.36723644762000002</v>
      </c>
      <c r="H81" s="81"/>
      <c r="I81" s="81"/>
      <c r="J81" s="81"/>
      <c r="K81" s="81"/>
      <c r="L81" s="81"/>
      <c r="M81" s="81"/>
      <c r="N81" s="81"/>
      <c r="O81" s="81"/>
      <c r="P81" s="81"/>
      <c r="Q81" s="81"/>
    </row>
    <row r="82" spans="1:17" outlineLevel="2" x14ac:dyDescent="0.2">
      <c r="A82" s="119" t="s">
        <v>264</v>
      </c>
      <c r="B82" s="175">
        <f t="shared" ref="B82:F82" si="13">SUM(B$83:B$91)</f>
        <v>1.36772267545</v>
      </c>
      <c r="C82" s="175">
        <f t="shared" si="13"/>
        <v>0.68331482616000006</v>
      </c>
      <c r="D82" s="175">
        <f t="shared" si="13"/>
        <v>0.58659464145999995</v>
      </c>
      <c r="E82" s="175">
        <f t="shared" si="13"/>
        <v>0.31887770297999996</v>
      </c>
      <c r="F82" s="175">
        <f t="shared" si="13"/>
        <v>0.21669872839999998</v>
      </c>
      <c r="G82" s="175">
        <v>0.21617359424999999</v>
      </c>
      <c r="H82" s="81"/>
      <c r="I82" s="81"/>
      <c r="J82" s="81"/>
      <c r="K82" s="81"/>
      <c r="L82" s="81"/>
      <c r="M82" s="81"/>
      <c r="N82" s="81"/>
      <c r="O82" s="81"/>
      <c r="P82" s="81"/>
      <c r="Q82" s="81"/>
    </row>
    <row r="83" spans="1:17" outlineLevel="3" x14ac:dyDescent="0.2">
      <c r="A83" s="99" t="s">
        <v>265</v>
      </c>
      <c r="B83" s="195">
        <v>7.3564000000000004E-7</v>
      </c>
      <c r="C83" s="195">
        <v>4.8332000000000002E-7</v>
      </c>
      <c r="D83" s="195">
        <v>4.2660999999999998E-7</v>
      </c>
      <c r="E83" s="195">
        <v>4.1329000000000002E-7</v>
      </c>
      <c r="F83" s="195">
        <v>4.1894999999999998E-7</v>
      </c>
      <c r="G83" s="195">
        <v>4.1792999999999998E-7</v>
      </c>
      <c r="H83" s="81"/>
      <c r="I83" s="81"/>
      <c r="J83" s="81"/>
      <c r="K83" s="81"/>
      <c r="L83" s="81"/>
      <c r="M83" s="81"/>
      <c r="N83" s="81"/>
      <c r="O83" s="81"/>
      <c r="P83" s="81"/>
      <c r="Q83" s="81"/>
    </row>
    <row r="84" spans="1:17" outlineLevel="3" x14ac:dyDescent="0.2">
      <c r="A84" s="99" t="s">
        <v>266</v>
      </c>
      <c r="B84" s="195">
        <v>6.3417347789999995E-2</v>
      </c>
      <c r="C84" s="195">
        <v>4.166550871E-2</v>
      </c>
      <c r="D84" s="195">
        <v>3.6777066759999998E-2</v>
      </c>
      <c r="E84" s="195">
        <v>3.5628747449999998E-2</v>
      </c>
      <c r="F84" s="195">
        <v>3.611638491E-2</v>
      </c>
      <c r="G84" s="195">
        <v>3.6028862719999999E-2</v>
      </c>
      <c r="H84" s="81"/>
      <c r="I84" s="81"/>
      <c r="J84" s="81"/>
      <c r="K84" s="81"/>
      <c r="L84" s="81"/>
      <c r="M84" s="81"/>
      <c r="N84" s="81"/>
      <c r="O84" s="81"/>
      <c r="P84" s="81"/>
      <c r="Q84" s="81"/>
    </row>
    <row r="85" spans="1:17" outlineLevel="3" x14ac:dyDescent="0.2">
      <c r="A85" s="99" t="s">
        <v>267</v>
      </c>
      <c r="B85" s="195">
        <v>0.19025204337000001</v>
      </c>
      <c r="C85" s="195">
        <v>0.12499652612999999</v>
      </c>
      <c r="D85" s="195">
        <v>0.11033120028</v>
      </c>
      <c r="E85" s="195">
        <v>7.1257494899999996E-2</v>
      </c>
      <c r="F85" s="195">
        <v>0</v>
      </c>
      <c r="G85" s="195">
        <v>0</v>
      </c>
      <c r="H85" s="81"/>
      <c r="I85" s="81"/>
      <c r="J85" s="81"/>
      <c r="K85" s="81"/>
      <c r="L85" s="81"/>
      <c r="M85" s="81"/>
      <c r="N85" s="81"/>
      <c r="O85" s="81"/>
      <c r="P85" s="81"/>
      <c r="Q85" s="81"/>
    </row>
    <row r="86" spans="1:17" outlineLevel="3" x14ac:dyDescent="0.2">
      <c r="A86" s="99" t="s">
        <v>268</v>
      </c>
      <c r="B86" s="195">
        <v>0.20293551297000001</v>
      </c>
      <c r="C86" s="195">
        <v>0.13332962782999999</v>
      </c>
      <c r="D86" s="195">
        <v>0.11033120028</v>
      </c>
      <c r="E86" s="195">
        <v>0.10688624234999999</v>
      </c>
      <c r="F86" s="195">
        <v>0.10834915472999999</v>
      </c>
      <c r="G86" s="195">
        <v>0.10808658816</v>
      </c>
      <c r="H86" s="81"/>
      <c r="I86" s="81"/>
      <c r="J86" s="81"/>
      <c r="K86" s="81"/>
      <c r="L86" s="81"/>
      <c r="M86" s="81"/>
      <c r="N86" s="81"/>
      <c r="O86" s="81"/>
      <c r="P86" s="81"/>
      <c r="Q86" s="81"/>
    </row>
    <row r="87" spans="1:17" outlineLevel="3" x14ac:dyDescent="0.2">
      <c r="A87" s="99" t="s">
        <v>318</v>
      </c>
      <c r="B87" s="195">
        <v>0.30440326938000001</v>
      </c>
      <c r="C87" s="195">
        <v>0.19999444182000001</v>
      </c>
      <c r="D87" s="195">
        <v>0.17652992045999999</v>
      </c>
      <c r="E87" s="195">
        <v>0</v>
      </c>
      <c r="F87" s="195">
        <v>0</v>
      </c>
      <c r="G87" s="195">
        <v>0</v>
      </c>
      <c r="H87" s="81"/>
      <c r="I87" s="81"/>
      <c r="J87" s="81"/>
      <c r="K87" s="81"/>
      <c r="L87" s="81"/>
      <c r="M87" s="81"/>
      <c r="N87" s="81"/>
      <c r="O87" s="81"/>
      <c r="P87" s="81"/>
      <c r="Q87" s="81"/>
    </row>
    <row r="88" spans="1:17" outlineLevel="3" x14ac:dyDescent="0.2">
      <c r="A88" s="99" t="s">
        <v>319</v>
      </c>
      <c r="B88" s="195">
        <v>0.26952372811000003</v>
      </c>
      <c r="C88" s="195">
        <v>1.041637718E-2</v>
      </c>
      <c r="D88" s="195">
        <v>0</v>
      </c>
      <c r="E88" s="195">
        <v>0</v>
      </c>
      <c r="F88" s="195">
        <v>0</v>
      </c>
      <c r="G88" s="195">
        <v>0</v>
      </c>
      <c r="H88" s="81"/>
      <c r="I88" s="81"/>
      <c r="J88" s="81"/>
      <c r="K88" s="81"/>
      <c r="L88" s="81"/>
      <c r="M88" s="81"/>
      <c r="N88" s="81"/>
      <c r="O88" s="81"/>
      <c r="P88" s="81"/>
      <c r="Q88" s="81"/>
    </row>
    <row r="89" spans="1:17" outlineLevel="3" x14ac:dyDescent="0.2">
      <c r="A89" s="99" t="s">
        <v>269</v>
      </c>
      <c r="B89" s="195">
        <v>0.26318199332999997</v>
      </c>
      <c r="C89" s="195">
        <v>0.17291186116999999</v>
      </c>
      <c r="D89" s="195">
        <v>0.15262482707</v>
      </c>
      <c r="E89" s="195">
        <v>0.10510480498999999</v>
      </c>
      <c r="F89" s="195">
        <v>7.223276981E-2</v>
      </c>
      <c r="G89" s="195">
        <v>7.2057725439999998E-2</v>
      </c>
      <c r="H89" s="81"/>
      <c r="I89" s="81"/>
      <c r="J89" s="81"/>
      <c r="K89" s="81"/>
      <c r="L89" s="81"/>
      <c r="M89" s="81"/>
      <c r="N89" s="81"/>
      <c r="O89" s="81"/>
      <c r="P89" s="81"/>
      <c r="Q89" s="81"/>
    </row>
    <row r="90" spans="1:17" outlineLevel="3" x14ac:dyDescent="0.2">
      <c r="A90" s="99" t="s">
        <v>320</v>
      </c>
      <c r="B90" s="195">
        <v>2.7903633019999999E-2</v>
      </c>
      <c r="C90" s="195">
        <v>0</v>
      </c>
      <c r="D90" s="195">
        <v>0</v>
      </c>
      <c r="E90" s="195">
        <v>0</v>
      </c>
      <c r="F90" s="195">
        <v>0</v>
      </c>
      <c r="G90" s="195">
        <v>0</v>
      </c>
      <c r="H90" s="81"/>
      <c r="I90" s="81"/>
      <c r="J90" s="81"/>
      <c r="K90" s="81"/>
      <c r="L90" s="81"/>
      <c r="M90" s="81"/>
      <c r="N90" s="81"/>
      <c r="O90" s="81"/>
      <c r="P90" s="81"/>
      <c r="Q90" s="81"/>
    </row>
    <row r="91" spans="1:17" outlineLevel="3" x14ac:dyDescent="0.2">
      <c r="A91" s="99" t="s">
        <v>321</v>
      </c>
      <c r="B91" s="195">
        <v>4.6104411839999998E-2</v>
      </c>
      <c r="C91" s="195">
        <v>0</v>
      </c>
      <c r="D91" s="195">
        <v>0</v>
      </c>
      <c r="E91" s="195">
        <v>0</v>
      </c>
      <c r="F91" s="195">
        <v>0</v>
      </c>
      <c r="G91" s="195">
        <v>0</v>
      </c>
      <c r="H91" s="81"/>
      <c r="I91" s="81"/>
      <c r="J91" s="81"/>
      <c r="K91" s="81"/>
      <c r="L91" s="81"/>
      <c r="M91" s="81"/>
      <c r="N91" s="81"/>
      <c r="O91" s="81"/>
      <c r="P91" s="81"/>
      <c r="Q91" s="81"/>
    </row>
    <row r="92" spans="1:17" outlineLevel="2" x14ac:dyDescent="0.2">
      <c r="A92" s="119" t="s">
        <v>270</v>
      </c>
      <c r="B92" s="175">
        <f t="shared" ref="B92:F92" si="14">SUM(B$93:B$95)</f>
        <v>0.39923239088000001</v>
      </c>
      <c r="C92" s="175">
        <f t="shared" si="14"/>
        <v>0.21076450314999998</v>
      </c>
      <c r="D92" s="175">
        <f t="shared" si="14"/>
        <v>0.11524126964</v>
      </c>
      <c r="E92" s="175">
        <f t="shared" si="14"/>
        <v>0.1542221778</v>
      </c>
      <c r="F92" s="175">
        <f t="shared" si="14"/>
        <v>0.15600059298000002</v>
      </c>
      <c r="G92" s="175">
        <v>0.15102845842000001</v>
      </c>
      <c r="H92" s="81"/>
      <c r="I92" s="81"/>
      <c r="J92" s="81"/>
      <c r="K92" s="81"/>
      <c r="L92" s="81"/>
      <c r="M92" s="81"/>
      <c r="N92" s="81"/>
      <c r="O92" s="81"/>
      <c r="P92" s="81"/>
      <c r="Q92" s="81"/>
    </row>
    <row r="93" spans="1:17" outlineLevel="3" x14ac:dyDescent="0.2">
      <c r="A93" s="99" t="s">
        <v>271</v>
      </c>
      <c r="B93" s="195">
        <v>0.13317643035999999</v>
      </c>
      <c r="C93" s="195">
        <v>4.3748784149999997E-2</v>
      </c>
      <c r="D93" s="195">
        <v>0</v>
      </c>
      <c r="E93" s="195">
        <v>1.2166126249999999E-2</v>
      </c>
      <c r="F93" s="195">
        <v>3.492868834E-2</v>
      </c>
      <c r="G93" s="195">
        <v>3.1931413390000003E-2</v>
      </c>
      <c r="H93" s="81"/>
      <c r="I93" s="81"/>
      <c r="J93" s="81"/>
      <c r="K93" s="81"/>
      <c r="L93" s="81"/>
      <c r="M93" s="81"/>
      <c r="N93" s="81"/>
      <c r="O93" s="81"/>
      <c r="P93" s="81"/>
      <c r="Q93" s="81"/>
    </row>
    <row r="94" spans="1:17" outlineLevel="3" x14ac:dyDescent="0.2">
      <c r="A94" s="99" t="s">
        <v>272</v>
      </c>
      <c r="B94" s="195">
        <v>0.25429483322000002</v>
      </c>
      <c r="C94" s="195">
        <v>0.16082312704999999</v>
      </c>
      <c r="D94" s="195">
        <v>0.11112971566</v>
      </c>
      <c r="E94" s="195">
        <v>0.1388693298</v>
      </c>
      <c r="F94" s="195">
        <v>0.11839534242999999</v>
      </c>
      <c r="G94" s="195">
        <v>0.11656507721999999</v>
      </c>
      <c r="H94" s="81"/>
      <c r="I94" s="81"/>
      <c r="J94" s="81"/>
      <c r="K94" s="81"/>
      <c r="L94" s="81"/>
      <c r="M94" s="81"/>
      <c r="N94" s="81"/>
      <c r="O94" s="81"/>
      <c r="P94" s="81"/>
      <c r="Q94" s="81"/>
    </row>
    <row r="95" spans="1:17" outlineLevel="3" x14ac:dyDescent="0.2">
      <c r="A95" s="99" t="s">
        <v>273</v>
      </c>
      <c r="B95" s="195">
        <v>1.17611273E-2</v>
      </c>
      <c r="C95" s="195">
        <v>6.1925919499999996E-3</v>
      </c>
      <c r="D95" s="195">
        <v>4.11155398E-3</v>
      </c>
      <c r="E95" s="195">
        <v>3.18672175E-3</v>
      </c>
      <c r="F95" s="195">
        <v>2.67656221E-3</v>
      </c>
      <c r="G95" s="195">
        <v>2.5319678099999998E-3</v>
      </c>
      <c r="H95" s="81"/>
      <c r="I95" s="81"/>
      <c r="J95" s="81"/>
      <c r="K95" s="81"/>
      <c r="L95" s="81"/>
      <c r="M95" s="81"/>
      <c r="N95" s="81"/>
      <c r="O95" s="81"/>
      <c r="P95" s="81"/>
      <c r="Q95" s="81"/>
    </row>
    <row r="96" spans="1:17" outlineLevel="2" x14ac:dyDescent="0.2">
      <c r="A96" s="119" t="s">
        <v>274</v>
      </c>
      <c r="B96" s="175">
        <f t="shared" ref="B96:F96" si="15">SUM(B$97:B$97)</f>
        <v>6.0541370000000001E-5</v>
      </c>
      <c r="C96" s="175">
        <f t="shared" si="15"/>
        <v>3.9775979999999999E-5</v>
      </c>
      <c r="D96" s="175">
        <f t="shared" si="15"/>
        <v>3.5109230000000001E-5</v>
      </c>
      <c r="E96" s="175">
        <f t="shared" si="15"/>
        <v>3.401298E-5</v>
      </c>
      <c r="F96" s="175">
        <f t="shared" si="15"/>
        <v>3.4478509999999999E-5</v>
      </c>
      <c r="G96" s="175">
        <v>3.4394950000000002E-5</v>
      </c>
      <c r="H96" s="81"/>
      <c r="I96" s="81"/>
      <c r="J96" s="81"/>
      <c r="K96" s="81"/>
      <c r="L96" s="81"/>
      <c r="M96" s="81"/>
      <c r="N96" s="81"/>
      <c r="O96" s="81"/>
      <c r="P96" s="81"/>
      <c r="Q96" s="81"/>
    </row>
    <row r="97" spans="1:17" outlineLevel="3" x14ac:dyDescent="0.2">
      <c r="A97" s="99" t="s">
        <v>275</v>
      </c>
      <c r="B97" s="195">
        <v>6.0541370000000001E-5</v>
      </c>
      <c r="C97" s="195">
        <v>3.9775979999999999E-5</v>
      </c>
      <c r="D97" s="195">
        <v>3.5109230000000001E-5</v>
      </c>
      <c r="E97" s="195">
        <v>3.401298E-5</v>
      </c>
      <c r="F97" s="195">
        <v>3.4478509999999999E-5</v>
      </c>
      <c r="G97" s="195">
        <v>3.4394950000000002E-5</v>
      </c>
      <c r="H97" s="81"/>
      <c r="I97" s="81"/>
      <c r="J97" s="81"/>
      <c r="K97" s="81"/>
      <c r="L97" s="81"/>
      <c r="M97" s="81"/>
      <c r="N97" s="81"/>
      <c r="O97" s="81"/>
      <c r="P97" s="81"/>
      <c r="Q97" s="81"/>
    </row>
    <row r="98" spans="1:17" ht="15" outlineLevel="1" x14ac:dyDescent="0.25">
      <c r="A98" s="141" t="s">
        <v>240</v>
      </c>
      <c r="B98" s="147">
        <f t="shared" ref="B98:G98" si="16">B$99+B$105+B$107+B$120+B$123</f>
        <v>7.9867467252799997</v>
      </c>
      <c r="C98" s="147">
        <f t="shared" si="16"/>
        <v>9.0184619783100004</v>
      </c>
      <c r="D98" s="147">
        <f t="shared" si="16"/>
        <v>9.5580313285000003</v>
      </c>
      <c r="E98" s="147">
        <f t="shared" si="16"/>
        <v>10.499834721000001</v>
      </c>
      <c r="F98" s="147">
        <f t="shared" si="16"/>
        <v>10.755824930960001</v>
      </c>
      <c r="G98" s="147">
        <f t="shared" si="16"/>
        <v>10.63462799219</v>
      </c>
      <c r="H98" s="81"/>
      <c r="I98" s="81"/>
      <c r="J98" s="81"/>
      <c r="K98" s="81"/>
      <c r="L98" s="81"/>
      <c r="M98" s="81"/>
      <c r="N98" s="81"/>
      <c r="O98" s="81"/>
      <c r="P98" s="81"/>
      <c r="Q98" s="81"/>
    </row>
    <row r="99" spans="1:17" outlineLevel="2" x14ac:dyDescent="0.2">
      <c r="A99" s="119" t="s">
        <v>241</v>
      </c>
      <c r="B99" s="175">
        <f t="shared" ref="B99:F99" si="17">SUM(B$100:B$104)</f>
        <v>2.5437051230600001</v>
      </c>
      <c r="C99" s="175">
        <f t="shared" si="17"/>
        <v>5.8679120508100002</v>
      </c>
      <c r="D99" s="175">
        <f t="shared" si="17"/>
        <v>7.0237852621300005</v>
      </c>
      <c r="E99" s="175">
        <f t="shared" si="17"/>
        <v>8.1844122870200007</v>
      </c>
      <c r="F99" s="175">
        <f t="shared" si="17"/>
        <v>8.5593320389300001</v>
      </c>
      <c r="G99" s="175">
        <v>8.62842410841</v>
      </c>
      <c r="H99" s="81"/>
      <c r="I99" s="81"/>
      <c r="J99" s="81"/>
      <c r="K99" s="81"/>
      <c r="L99" s="81"/>
      <c r="M99" s="81"/>
      <c r="N99" s="81"/>
      <c r="O99" s="81"/>
      <c r="P99" s="81"/>
      <c r="Q99" s="81"/>
    </row>
    <row r="100" spans="1:17" outlineLevel="3" x14ac:dyDescent="0.2">
      <c r="A100" s="99" t="s">
        <v>276</v>
      </c>
      <c r="B100" s="195">
        <v>2.8629790209999999E-2</v>
      </c>
      <c r="C100" s="195">
        <v>1.90260701E-2</v>
      </c>
      <c r="D100" s="195">
        <v>1.088056003E-2</v>
      </c>
      <c r="E100" s="195">
        <v>6.3155020130000003E-2</v>
      </c>
      <c r="F100" s="195">
        <v>0.1145400015</v>
      </c>
      <c r="G100" s="195">
        <v>0.11429000172000001</v>
      </c>
      <c r="H100" s="81"/>
      <c r="I100" s="81"/>
      <c r="J100" s="81"/>
      <c r="K100" s="81"/>
      <c r="L100" s="81"/>
      <c r="M100" s="81"/>
      <c r="N100" s="81"/>
      <c r="O100" s="81"/>
      <c r="P100" s="81"/>
      <c r="Q100" s="81"/>
    </row>
    <row r="101" spans="1:17" outlineLevel="3" x14ac:dyDescent="0.2">
      <c r="A101" s="99" t="s">
        <v>243</v>
      </c>
      <c r="B101" s="195">
        <v>8.8309116990000006E-2</v>
      </c>
      <c r="C101" s="195">
        <v>0.12708577197000001</v>
      </c>
      <c r="D101" s="195">
        <v>0.38844780925</v>
      </c>
      <c r="E101" s="195">
        <v>0.40809589511</v>
      </c>
      <c r="F101" s="195">
        <v>0.20628031303</v>
      </c>
      <c r="G101" s="195">
        <v>0.21044569602999999</v>
      </c>
      <c r="H101" s="81"/>
      <c r="I101" s="81"/>
      <c r="J101" s="81"/>
      <c r="K101" s="81"/>
      <c r="L101" s="81"/>
      <c r="M101" s="81"/>
      <c r="N101" s="81"/>
      <c r="O101" s="81"/>
      <c r="P101" s="81"/>
      <c r="Q101" s="81"/>
    </row>
    <row r="102" spans="1:17" outlineLevel="3" x14ac:dyDescent="0.2">
      <c r="A102" s="99" t="s">
        <v>244</v>
      </c>
      <c r="B102" s="195">
        <v>0</v>
      </c>
      <c r="C102" s="195">
        <v>0</v>
      </c>
      <c r="D102" s="195">
        <v>3.658550017E-2</v>
      </c>
      <c r="E102" s="195">
        <v>4.1769000090000001E-2</v>
      </c>
      <c r="F102" s="195">
        <v>5.6124600730000002E-2</v>
      </c>
      <c r="G102" s="195">
        <v>5.6002100839999999E-2</v>
      </c>
      <c r="H102" s="81"/>
      <c r="I102" s="81"/>
      <c r="J102" s="81"/>
      <c r="K102" s="81"/>
      <c r="L102" s="81"/>
      <c r="M102" s="81"/>
      <c r="N102" s="81"/>
      <c r="O102" s="81"/>
      <c r="P102" s="81"/>
      <c r="Q102" s="81"/>
    </row>
    <row r="103" spans="1:17" outlineLevel="3" x14ac:dyDescent="0.2">
      <c r="A103" s="99" t="s">
        <v>245</v>
      </c>
      <c r="B103" s="195">
        <v>0.36831129565999998</v>
      </c>
      <c r="C103" s="195">
        <v>0.39244671814999998</v>
      </c>
      <c r="D103" s="195">
        <v>0.45504334538000002</v>
      </c>
      <c r="E103" s="195">
        <v>0.44967000001000001</v>
      </c>
      <c r="F103" s="195">
        <v>0.45706674655000001</v>
      </c>
      <c r="G103" s="195">
        <v>0.46734190704</v>
      </c>
      <c r="H103" s="81"/>
      <c r="I103" s="81"/>
      <c r="J103" s="81"/>
      <c r="K103" s="81"/>
      <c r="L103" s="81"/>
      <c r="M103" s="81"/>
      <c r="N103" s="81"/>
      <c r="O103" s="81"/>
      <c r="P103" s="81"/>
      <c r="Q103" s="81"/>
    </row>
    <row r="104" spans="1:17" outlineLevel="3" x14ac:dyDescent="0.2">
      <c r="A104" s="99" t="s">
        <v>246</v>
      </c>
      <c r="B104" s="195">
        <v>2.0584549202</v>
      </c>
      <c r="C104" s="195">
        <v>5.32935349059</v>
      </c>
      <c r="D104" s="195">
        <v>6.1328280473000003</v>
      </c>
      <c r="E104" s="195">
        <v>7.2217223716800003</v>
      </c>
      <c r="F104" s="195">
        <v>7.7253203771200001</v>
      </c>
      <c r="G104" s="195">
        <v>7.7803444027799999</v>
      </c>
      <c r="H104" s="81"/>
      <c r="I104" s="81"/>
      <c r="J104" s="81"/>
      <c r="K104" s="81"/>
      <c r="L104" s="81"/>
      <c r="M104" s="81"/>
      <c r="N104" s="81"/>
      <c r="O104" s="81"/>
      <c r="P104" s="81"/>
      <c r="Q104" s="81"/>
    </row>
    <row r="105" spans="1:17" outlineLevel="2" x14ac:dyDescent="0.2">
      <c r="A105" s="119" t="s">
        <v>248</v>
      </c>
      <c r="B105" s="175">
        <f t="shared" ref="B105:F105" si="18">SUM(B$106:B$106)</f>
        <v>0.24369463331999999</v>
      </c>
      <c r="C105" s="175">
        <f t="shared" si="18"/>
        <v>0.19495570664</v>
      </c>
      <c r="D105" s="175">
        <f t="shared" si="18"/>
        <v>0.14621677995999999</v>
      </c>
      <c r="E105" s="175">
        <f t="shared" si="18"/>
        <v>9.7477853279999999E-2</v>
      </c>
      <c r="F105" s="175">
        <f t="shared" si="18"/>
        <v>4.8738926600000003E-2</v>
      </c>
      <c r="G105" s="175">
        <v>2.4369463260000002E-2</v>
      </c>
      <c r="H105" s="81"/>
      <c r="I105" s="81"/>
      <c r="J105" s="81"/>
      <c r="K105" s="81"/>
      <c r="L105" s="81"/>
      <c r="M105" s="81"/>
      <c r="N105" s="81"/>
      <c r="O105" s="81"/>
      <c r="P105" s="81"/>
      <c r="Q105" s="81"/>
    </row>
    <row r="106" spans="1:17" outlineLevel="3" x14ac:dyDescent="0.2">
      <c r="A106" s="99" t="s">
        <v>249</v>
      </c>
      <c r="B106" s="195">
        <v>0.24369463331999999</v>
      </c>
      <c r="C106" s="195">
        <v>0.19495570664</v>
      </c>
      <c r="D106" s="195">
        <v>0.14621677995999999</v>
      </c>
      <c r="E106" s="195">
        <v>9.7477853279999999E-2</v>
      </c>
      <c r="F106" s="195">
        <v>4.8738926600000003E-2</v>
      </c>
      <c r="G106" s="195">
        <v>2.4369463260000002E-2</v>
      </c>
      <c r="H106" s="81"/>
      <c r="I106" s="81"/>
      <c r="J106" s="81"/>
      <c r="K106" s="81"/>
      <c r="L106" s="81"/>
      <c r="M106" s="81"/>
      <c r="N106" s="81"/>
      <c r="O106" s="81"/>
      <c r="P106" s="81"/>
      <c r="Q106" s="81"/>
    </row>
    <row r="107" spans="1:17" outlineLevel="2" x14ac:dyDescent="0.2">
      <c r="A107" s="119" t="s">
        <v>254</v>
      </c>
      <c r="B107" s="175">
        <f t="shared" ref="B107:F107" si="19">SUM(B$108:B$119)</f>
        <v>3.2733513524600002</v>
      </c>
      <c r="C107" s="175">
        <f t="shared" si="19"/>
        <v>2.8427356019299999</v>
      </c>
      <c r="D107" s="175">
        <f t="shared" si="19"/>
        <v>2.2785423277099999</v>
      </c>
      <c r="E107" s="175">
        <f t="shared" si="19"/>
        <v>2.1019582370299998</v>
      </c>
      <c r="F107" s="175">
        <f t="shared" si="19"/>
        <v>2.0344831620099999</v>
      </c>
      <c r="G107" s="175">
        <v>1.8677568394799999</v>
      </c>
      <c r="H107" s="81"/>
      <c r="I107" s="81"/>
      <c r="J107" s="81"/>
      <c r="K107" s="81"/>
      <c r="L107" s="81"/>
      <c r="M107" s="81"/>
      <c r="N107" s="81"/>
      <c r="O107" s="81"/>
      <c r="P107" s="81"/>
      <c r="Q107" s="81"/>
    </row>
    <row r="108" spans="1:17" outlineLevel="3" x14ac:dyDescent="0.2">
      <c r="A108" s="99" t="s">
        <v>68</v>
      </c>
      <c r="B108" s="195">
        <v>0</v>
      </c>
      <c r="C108" s="195">
        <v>0</v>
      </c>
      <c r="D108" s="195">
        <v>0</v>
      </c>
      <c r="E108" s="195">
        <v>0</v>
      </c>
      <c r="F108" s="195">
        <v>7.991643658E-2</v>
      </c>
      <c r="G108" s="195">
        <v>7.991643658E-2</v>
      </c>
      <c r="H108" s="81"/>
      <c r="I108" s="81"/>
      <c r="J108" s="81"/>
      <c r="K108" s="81"/>
      <c r="L108" s="81"/>
      <c r="M108" s="81"/>
      <c r="N108" s="81"/>
      <c r="O108" s="81"/>
      <c r="P108" s="81"/>
      <c r="Q108" s="81"/>
    </row>
    <row r="109" spans="1:17" outlineLevel="3" x14ac:dyDescent="0.2">
      <c r="A109" s="99" t="s">
        <v>157</v>
      </c>
      <c r="B109" s="195">
        <v>0</v>
      </c>
      <c r="C109" s="195">
        <v>0</v>
      </c>
      <c r="D109" s="195">
        <v>0</v>
      </c>
      <c r="E109" s="195">
        <v>0.37729509711999998</v>
      </c>
      <c r="F109" s="195">
        <v>0.45260618235</v>
      </c>
      <c r="G109" s="195">
        <v>0.36099641953</v>
      </c>
      <c r="H109" s="81"/>
      <c r="I109" s="81"/>
      <c r="J109" s="81"/>
      <c r="K109" s="81"/>
      <c r="L109" s="81"/>
      <c r="M109" s="81"/>
      <c r="N109" s="81"/>
      <c r="O109" s="81"/>
      <c r="P109" s="81"/>
      <c r="Q109" s="81"/>
    </row>
    <row r="110" spans="1:17" outlineLevel="3" x14ac:dyDescent="0.2">
      <c r="A110" s="99" t="s">
        <v>142</v>
      </c>
      <c r="B110" s="195">
        <v>9.1034062159999998E-2</v>
      </c>
      <c r="C110" s="195">
        <v>4.0773885349999997E-2</v>
      </c>
      <c r="D110" s="195">
        <v>0</v>
      </c>
      <c r="E110" s="195">
        <v>0</v>
      </c>
      <c r="F110" s="195">
        <v>0</v>
      </c>
      <c r="G110" s="195">
        <v>0</v>
      </c>
      <c r="H110" s="81"/>
      <c r="I110" s="81"/>
      <c r="J110" s="81"/>
      <c r="K110" s="81"/>
      <c r="L110" s="81"/>
      <c r="M110" s="81"/>
      <c r="N110" s="81"/>
      <c r="O110" s="81"/>
      <c r="P110" s="81"/>
      <c r="Q110" s="81"/>
    </row>
    <row r="111" spans="1:17" outlineLevel="3" x14ac:dyDescent="0.2">
      <c r="A111" s="99" t="s">
        <v>94</v>
      </c>
      <c r="B111" s="195">
        <v>0.1512</v>
      </c>
      <c r="C111" s="195">
        <v>0.1008</v>
      </c>
      <c r="D111" s="195">
        <v>0</v>
      </c>
      <c r="E111" s="195">
        <v>0</v>
      </c>
      <c r="F111" s="195">
        <v>0</v>
      </c>
      <c r="G111" s="195">
        <v>0</v>
      </c>
      <c r="H111" s="81"/>
      <c r="I111" s="81"/>
      <c r="J111" s="81"/>
      <c r="K111" s="81"/>
      <c r="L111" s="81"/>
      <c r="M111" s="81"/>
      <c r="N111" s="81"/>
      <c r="O111" s="81"/>
      <c r="P111" s="81"/>
      <c r="Q111" s="81"/>
    </row>
    <row r="112" spans="1:17" outlineLevel="3" x14ac:dyDescent="0.2">
      <c r="A112" s="99" t="s">
        <v>191</v>
      </c>
      <c r="B112" s="195">
        <v>1.4285716E-2</v>
      </c>
      <c r="C112" s="195">
        <v>0</v>
      </c>
      <c r="D112" s="195">
        <v>1.427420651E-2</v>
      </c>
      <c r="E112" s="195">
        <v>3.7104216299999999E-2</v>
      </c>
      <c r="F112" s="195">
        <v>3.3931242969999997E-2</v>
      </c>
      <c r="G112" s="195">
        <v>3.3857183229999997E-2</v>
      </c>
      <c r="H112" s="81"/>
      <c r="I112" s="81"/>
      <c r="J112" s="81"/>
      <c r="K112" s="81"/>
      <c r="L112" s="81"/>
      <c r="M112" s="81"/>
      <c r="N112" s="81"/>
      <c r="O112" s="81"/>
      <c r="P112" s="81"/>
      <c r="Q112" s="81"/>
    </row>
    <row r="113" spans="1:17" outlineLevel="3" x14ac:dyDescent="0.2">
      <c r="A113" s="99" t="s">
        <v>112</v>
      </c>
      <c r="B113" s="195">
        <v>6.2204700440000003E-2</v>
      </c>
      <c r="C113" s="195">
        <v>4.6435500140000002E-2</v>
      </c>
      <c r="D113" s="195">
        <v>3.5540199949999997E-2</v>
      </c>
      <c r="E113" s="195">
        <v>3.0431699860000001E-2</v>
      </c>
      <c r="F113" s="195">
        <v>1.947180011E-2</v>
      </c>
      <c r="G113" s="195">
        <v>1.9429300140000001E-2</v>
      </c>
      <c r="H113" s="81"/>
      <c r="I113" s="81"/>
      <c r="J113" s="81"/>
      <c r="K113" s="81"/>
      <c r="L113" s="81"/>
      <c r="M113" s="81"/>
      <c r="N113" s="81"/>
      <c r="O113" s="81"/>
      <c r="P113" s="81"/>
      <c r="Q113" s="81"/>
    </row>
    <row r="114" spans="1:17" outlineLevel="3" x14ac:dyDescent="0.2">
      <c r="A114" s="99" t="s">
        <v>105</v>
      </c>
      <c r="B114" s="195">
        <v>0.146933336</v>
      </c>
      <c r="C114" s="195">
        <v>0</v>
      </c>
      <c r="D114" s="195">
        <v>0</v>
      </c>
      <c r="E114" s="195">
        <v>0</v>
      </c>
      <c r="F114" s="195">
        <v>0</v>
      </c>
      <c r="G114" s="195">
        <v>0</v>
      </c>
      <c r="H114" s="81"/>
      <c r="I114" s="81"/>
      <c r="J114" s="81"/>
      <c r="K114" s="81"/>
      <c r="L114" s="81"/>
      <c r="M114" s="81"/>
      <c r="N114" s="81"/>
      <c r="O114" s="81"/>
      <c r="P114" s="81"/>
      <c r="Q114" s="81"/>
    </row>
    <row r="115" spans="1:17" outlineLevel="3" x14ac:dyDescent="0.2">
      <c r="A115" s="99" t="s">
        <v>322</v>
      </c>
      <c r="B115" s="195">
        <v>0.5</v>
      </c>
      <c r="C115" s="195">
        <v>0.5</v>
      </c>
      <c r="D115" s="195">
        <v>0.5</v>
      </c>
      <c r="E115" s="195">
        <v>0</v>
      </c>
      <c r="F115" s="195">
        <v>0</v>
      </c>
      <c r="G115" s="195">
        <v>0</v>
      </c>
      <c r="H115" s="81"/>
      <c r="I115" s="81"/>
      <c r="J115" s="81"/>
      <c r="K115" s="81"/>
      <c r="L115" s="81"/>
      <c r="M115" s="81"/>
      <c r="N115" s="81"/>
      <c r="O115" s="81"/>
      <c r="P115" s="81"/>
      <c r="Q115" s="81"/>
    </row>
    <row r="116" spans="1:17" outlineLevel="3" x14ac:dyDescent="0.2">
      <c r="A116" s="99" t="s">
        <v>277</v>
      </c>
      <c r="B116" s="195">
        <v>8.5000000000000006E-2</v>
      </c>
      <c r="C116" s="195">
        <v>7.2080000000000005E-2</v>
      </c>
      <c r="D116" s="195">
        <v>5.9159999999999997E-2</v>
      </c>
      <c r="E116" s="195">
        <v>4.6240000000000003E-2</v>
      </c>
      <c r="F116" s="195">
        <v>3.3320000000000002E-2</v>
      </c>
      <c r="G116" s="195">
        <v>3.3320000000000002E-2</v>
      </c>
      <c r="H116" s="81"/>
      <c r="I116" s="81"/>
      <c r="J116" s="81"/>
      <c r="K116" s="81"/>
      <c r="L116" s="81"/>
      <c r="M116" s="81"/>
      <c r="N116" s="81"/>
      <c r="O116" s="81"/>
      <c r="P116" s="81"/>
      <c r="Q116" s="81"/>
    </row>
    <row r="117" spans="1:17" outlineLevel="3" x14ac:dyDescent="0.2">
      <c r="A117" s="99" t="s">
        <v>278</v>
      </c>
      <c r="B117" s="195">
        <v>1.552123895</v>
      </c>
      <c r="C117" s="195">
        <v>1.552123895</v>
      </c>
      <c r="D117" s="195">
        <v>1.53909292125</v>
      </c>
      <c r="E117" s="195">
        <v>1.5130309737500001</v>
      </c>
      <c r="F117" s="195">
        <v>1.35</v>
      </c>
      <c r="G117" s="195">
        <v>1.2749999999999999</v>
      </c>
      <c r="H117" s="81"/>
      <c r="I117" s="81"/>
      <c r="J117" s="81"/>
      <c r="K117" s="81"/>
      <c r="L117" s="81"/>
      <c r="M117" s="81"/>
      <c r="N117" s="81"/>
      <c r="O117" s="81"/>
      <c r="P117" s="81"/>
      <c r="Q117" s="81"/>
    </row>
    <row r="118" spans="1:17" outlineLevel="3" x14ac:dyDescent="0.2">
      <c r="A118" s="99" t="s">
        <v>279</v>
      </c>
      <c r="B118" s="195">
        <v>0.19571250000000001</v>
      </c>
      <c r="C118" s="195">
        <v>0.16309375000000001</v>
      </c>
      <c r="D118" s="195">
        <v>0.13047500000000001</v>
      </c>
      <c r="E118" s="195">
        <v>9.7856250000000006E-2</v>
      </c>
      <c r="F118" s="195">
        <v>6.5237500000000004E-2</v>
      </c>
      <c r="G118" s="195">
        <v>6.5237500000000004E-2</v>
      </c>
      <c r="H118" s="81"/>
      <c r="I118" s="81"/>
      <c r="J118" s="81"/>
      <c r="K118" s="81"/>
      <c r="L118" s="81"/>
      <c r="M118" s="81"/>
      <c r="N118" s="81"/>
      <c r="O118" s="81"/>
      <c r="P118" s="81"/>
      <c r="Q118" s="81"/>
    </row>
    <row r="119" spans="1:17" outlineLevel="3" x14ac:dyDescent="0.2">
      <c r="A119" s="99" t="s">
        <v>323</v>
      </c>
      <c r="B119" s="195">
        <v>0.47485714286000003</v>
      </c>
      <c r="C119" s="195">
        <v>0.36742857144000002</v>
      </c>
      <c r="D119" s="195">
        <v>0</v>
      </c>
      <c r="E119" s="195">
        <v>0</v>
      </c>
      <c r="F119" s="195">
        <v>0</v>
      </c>
      <c r="G119" s="195">
        <v>0</v>
      </c>
      <c r="H119" s="81"/>
      <c r="I119" s="81"/>
      <c r="J119" s="81"/>
      <c r="K119" s="81"/>
      <c r="L119" s="81"/>
      <c r="M119" s="81"/>
      <c r="N119" s="81"/>
      <c r="O119" s="81"/>
      <c r="P119" s="81"/>
      <c r="Q119" s="81"/>
    </row>
    <row r="120" spans="1:17" outlineLevel="2" x14ac:dyDescent="0.2">
      <c r="A120" s="119" t="s">
        <v>280</v>
      </c>
      <c r="B120" s="175">
        <f t="shared" ref="B120:F120" si="20">SUM(B$121:B$122)</f>
        <v>1.8080000000000001</v>
      </c>
      <c r="C120" s="175">
        <f t="shared" si="20"/>
        <v>0</v>
      </c>
      <c r="D120" s="175">
        <f t="shared" si="20"/>
        <v>0</v>
      </c>
      <c r="E120" s="175">
        <f t="shared" si="20"/>
        <v>0</v>
      </c>
      <c r="F120" s="175">
        <f t="shared" si="20"/>
        <v>0</v>
      </c>
      <c r="G120" s="175">
        <v>0</v>
      </c>
      <c r="H120" s="81"/>
      <c r="I120" s="81"/>
      <c r="J120" s="81"/>
      <c r="K120" s="81"/>
      <c r="L120" s="81"/>
      <c r="M120" s="81"/>
      <c r="N120" s="81"/>
      <c r="O120" s="81"/>
      <c r="P120" s="81"/>
      <c r="Q120" s="81"/>
    </row>
    <row r="121" spans="1:17" outlineLevel="3" x14ac:dyDescent="0.2">
      <c r="A121" s="99" t="s">
        <v>324</v>
      </c>
      <c r="B121" s="195">
        <v>0.55000000000000004</v>
      </c>
      <c r="C121" s="195">
        <v>0</v>
      </c>
      <c r="D121" s="195">
        <v>0</v>
      </c>
      <c r="E121" s="195">
        <v>0</v>
      </c>
      <c r="F121" s="195">
        <v>0</v>
      </c>
      <c r="G121" s="195">
        <v>0</v>
      </c>
      <c r="H121" s="81"/>
      <c r="I121" s="81"/>
      <c r="J121" s="81"/>
      <c r="K121" s="81"/>
      <c r="L121" s="81"/>
      <c r="M121" s="81"/>
      <c r="N121" s="81"/>
      <c r="O121" s="81"/>
      <c r="P121" s="81"/>
      <c r="Q121" s="81"/>
    </row>
    <row r="122" spans="1:17" outlineLevel="3" x14ac:dyDescent="0.2">
      <c r="A122" s="99" t="s">
        <v>325</v>
      </c>
      <c r="B122" s="195">
        <v>1.258</v>
      </c>
      <c r="C122" s="195">
        <v>0</v>
      </c>
      <c r="D122" s="195">
        <v>0</v>
      </c>
      <c r="E122" s="195">
        <v>0</v>
      </c>
      <c r="F122" s="195">
        <v>0</v>
      </c>
      <c r="G122" s="195">
        <v>0</v>
      </c>
      <c r="H122" s="81"/>
      <c r="I122" s="81"/>
      <c r="J122" s="81"/>
      <c r="K122" s="81"/>
      <c r="L122" s="81"/>
      <c r="M122" s="81"/>
      <c r="N122" s="81"/>
      <c r="O122" s="81"/>
      <c r="P122" s="81"/>
      <c r="Q122" s="81"/>
    </row>
    <row r="123" spans="1:17" outlineLevel="2" x14ac:dyDescent="0.2">
      <c r="A123" s="119" t="s">
        <v>262</v>
      </c>
      <c r="B123" s="175">
        <f t="shared" ref="B123:F123" si="21">SUM(B$124:B$124)</f>
        <v>0.11799561644000001</v>
      </c>
      <c r="C123" s="175">
        <f t="shared" si="21"/>
        <v>0.11285861893</v>
      </c>
      <c r="D123" s="175">
        <f t="shared" si="21"/>
        <v>0.1094869587</v>
      </c>
      <c r="E123" s="175">
        <f t="shared" si="21"/>
        <v>0.11598634367000001</v>
      </c>
      <c r="F123" s="175">
        <f t="shared" si="21"/>
        <v>0.11327080342</v>
      </c>
      <c r="G123" s="175">
        <v>0.11407758104</v>
      </c>
      <c r="H123" s="81"/>
      <c r="I123" s="81"/>
      <c r="J123" s="81"/>
      <c r="K123" s="81"/>
      <c r="L123" s="81"/>
      <c r="M123" s="81"/>
      <c r="N123" s="81"/>
      <c r="O123" s="81"/>
      <c r="P123" s="81"/>
      <c r="Q123" s="81"/>
    </row>
    <row r="124" spans="1:17" outlineLevel="3" x14ac:dyDescent="0.2">
      <c r="A124" s="99" t="s">
        <v>246</v>
      </c>
      <c r="B124" s="195">
        <v>0.11799561644000001</v>
      </c>
      <c r="C124" s="195">
        <v>0.11285861893</v>
      </c>
      <c r="D124" s="195">
        <v>0.1094869587</v>
      </c>
      <c r="E124" s="195">
        <v>0.11598634367000001</v>
      </c>
      <c r="F124" s="195">
        <v>0.11327080342</v>
      </c>
      <c r="G124" s="195">
        <v>0.11407758104</v>
      </c>
      <c r="H124" s="81"/>
      <c r="I124" s="81"/>
      <c r="J124" s="81"/>
      <c r="K124" s="81"/>
      <c r="L124" s="81"/>
      <c r="M124" s="81"/>
      <c r="N124" s="81"/>
      <c r="O124" s="81"/>
      <c r="P124" s="81"/>
      <c r="Q124" s="81"/>
    </row>
    <row r="125" spans="1:17" x14ac:dyDescent="0.2">
      <c r="B125" s="172"/>
      <c r="C125" s="172"/>
      <c r="D125" s="172"/>
      <c r="E125" s="172"/>
      <c r="F125" s="172"/>
      <c r="G125" s="172"/>
      <c r="H125" s="81"/>
      <c r="I125" s="81"/>
      <c r="J125" s="81"/>
      <c r="K125" s="81"/>
      <c r="L125" s="81"/>
      <c r="M125" s="81"/>
      <c r="N125" s="81"/>
      <c r="O125" s="81"/>
      <c r="P125" s="81"/>
      <c r="Q125" s="81"/>
    </row>
    <row r="126" spans="1:17" x14ac:dyDescent="0.2">
      <c r="B126" s="172"/>
      <c r="C126" s="172"/>
      <c r="D126" s="172"/>
      <c r="E126" s="172"/>
      <c r="F126" s="172"/>
      <c r="G126" s="172"/>
      <c r="H126" s="81"/>
      <c r="I126" s="81"/>
      <c r="J126" s="81"/>
      <c r="K126" s="81"/>
      <c r="L126" s="81"/>
      <c r="M126" s="81"/>
      <c r="N126" s="81"/>
      <c r="O126" s="81"/>
      <c r="P126" s="81"/>
      <c r="Q126" s="81"/>
    </row>
    <row r="127" spans="1:17" x14ac:dyDescent="0.2">
      <c r="B127" s="172"/>
      <c r="C127" s="172"/>
      <c r="D127" s="172"/>
      <c r="E127" s="172"/>
      <c r="F127" s="172"/>
      <c r="G127" s="172"/>
      <c r="H127" s="81"/>
      <c r="I127" s="81"/>
      <c r="J127" s="81"/>
      <c r="K127" s="81"/>
      <c r="L127" s="81"/>
      <c r="M127" s="81"/>
      <c r="N127" s="81"/>
      <c r="O127" s="81"/>
      <c r="P127" s="81"/>
      <c r="Q127" s="81"/>
    </row>
    <row r="128" spans="1:17" x14ac:dyDescent="0.2">
      <c r="B128" s="172"/>
      <c r="C128" s="172"/>
      <c r="D128" s="172"/>
      <c r="E128" s="172"/>
      <c r="F128" s="172"/>
      <c r="G128" s="172"/>
      <c r="H128" s="81"/>
      <c r="I128" s="81"/>
      <c r="J128" s="81"/>
      <c r="K128" s="81"/>
      <c r="L128" s="81"/>
      <c r="M128" s="81"/>
      <c r="N128" s="81"/>
      <c r="O128" s="81"/>
      <c r="P128" s="81"/>
      <c r="Q128" s="81"/>
    </row>
    <row r="129" spans="2:17" x14ac:dyDescent="0.2">
      <c r="B129" s="172"/>
      <c r="C129" s="172"/>
      <c r="D129" s="172"/>
      <c r="E129" s="172"/>
      <c r="F129" s="172"/>
      <c r="G129" s="172"/>
      <c r="H129" s="81"/>
      <c r="I129" s="81"/>
      <c r="J129" s="81"/>
      <c r="K129" s="81"/>
      <c r="L129" s="81"/>
      <c r="M129" s="81"/>
      <c r="N129" s="81"/>
      <c r="O129" s="81"/>
      <c r="P129" s="81"/>
      <c r="Q129" s="81"/>
    </row>
    <row r="130" spans="2:17" x14ac:dyDescent="0.2">
      <c r="B130" s="172"/>
      <c r="C130" s="172"/>
      <c r="D130" s="172"/>
      <c r="E130" s="172"/>
      <c r="F130" s="172"/>
      <c r="G130" s="172"/>
      <c r="H130" s="81"/>
      <c r="I130" s="81"/>
      <c r="J130" s="81"/>
      <c r="K130" s="81"/>
      <c r="L130" s="81"/>
      <c r="M130" s="81"/>
      <c r="N130" s="81"/>
      <c r="O130" s="81"/>
      <c r="P130" s="81"/>
      <c r="Q130" s="81"/>
    </row>
    <row r="131" spans="2:17" x14ac:dyDescent="0.2">
      <c r="B131" s="172"/>
      <c r="C131" s="172"/>
      <c r="D131" s="172"/>
      <c r="E131" s="172"/>
      <c r="F131" s="172"/>
      <c r="G131" s="172"/>
      <c r="H131" s="81"/>
      <c r="I131" s="81"/>
      <c r="J131" s="81"/>
      <c r="K131" s="81"/>
      <c r="L131" s="81"/>
      <c r="M131" s="81"/>
      <c r="N131" s="81"/>
      <c r="O131" s="81"/>
      <c r="P131" s="81"/>
      <c r="Q131" s="81"/>
    </row>
    <row r="132" spans="2:17" x14ac:dyDescent="0.2">
      <c r="B132" s="172"/>
      <c r="C132" s="172"/>
      <c r="D132" s="172"/>
      <c r="E132" s="172"/>
      <c r="F132" s="172"/>
      <c r="G132" s="172"/>
      <c r="H132" s="81"/>
      <c r="I132" s="81"/>
      <c r="J132" s="81"/>
      <c r="K132" s="81"/>
      <c r="L132" s="81"/>
      <c r="M132" s="81"/>
      <c r="N132" s="81"/>
      <c r="O132" s="81"/>
      <c r="P132" s="81"/>
      <c r="Q132" s="81"/>
    </row>
    <row r="133" spans="2:17" x14ac:dyDescent="0.2">
      <c r="B133" s="172"/>
      <c r="C133" s="172"/>
      <c r="D133" s="172"/>
      <c r="E133" s="172"/>
      <c r="F133" s="172"/>
      <c r="G133" s="172"/>
      <c r="H133" s="81"/>
      <c r="I133" s="81"/>
      <c r="J133" s="81"/>
      <c r="K133" s="81"/>
      <c r="L133" s="81"/>
      <c r="M133" s="81"/>
      <c r="N133" s="81"/>
      <c r="O133" s="81"/>
      <c r="P133" s="81"/>
      <c r="Q133" s="81"/>
    </row>
    <row r="134" spans="2:17" x14ac:dyDescent="0.2">
      <c r="B134" s="172"/>
      <c r="C134" s="172"/>
      <c r="D134" s="172"/>
      <c r="E134" s="172"/>
      <c r="F134" s="172"/>
      <c r="G134" s="172"/>
      <c r="H134" s="81"/>
      <c r="I134" s="81"/>
      <c r="J134" s="81"/>
      <c r="K134" s="81"/>
      <c r="L134" s="81"/>
      <c r="M134" s="81"/>
      <c r="N134" s="81"/>
      <c r="O134" s="81"/>
      <c r="P134" s="81"/>
      <c r="Q134" s="81"/>
    </row>
    <row r="135" spans="2:17" x14ac:dyDescent="0.2">
      <c r="B135" s="172"/>
      <c r="C135" s="172"/>
      <c r="D135" s="172"/>
      <c r="E135" s="172"/>
      <c r="F135" s="172"/>
      <c r="G135" s="172"/>
      <c r="H135" s="81"/>
      <c r="I135" s="81"/>
      <c r="J135" s="81"/>
      <c r="K135" s="81"/>
      <c r="L135" s="81"/>
      <c r="M135" s="81"/>
      <c r="N135" s="81"/>
      <c r="O135" s="81"/>
      <c r="P135" s="81"/>
      <c r="Q135" s="81"/>
    </row>
    <row r="136" spans="2:17" x14ac:dyDescent="0.2">
      <c r="B136" s="172"/>
      <c r="C136" s="172"/>
      <c r="D136" s="172"/>
      <c r="E136" s="172"/>
      <c r="F136" s="172"/>
      <c r="G136" s="172"/>
      <c r="H136" s="81"/>
      <c r="I136" s="81"/>
      <c r="J136" s="81"/>
      <c r="K136" s="81"/>
      <c r="L136" s="81"/>
      <c r="M136" s="81"/>
      <c r="N136" s="81"/>
      <c r="O136" s="81"/>
      <c r="P136" s="81"/>
      <c r="Q136" s="81"/>
    </row>
    <row r="137" spans="2:17" x14ac:dyDescent="0.2">
      <c r="B137" s="172"/>
      <c r="C137" s="172"/>
      <c r="D137" s="172"/>
      <c r="E137" s="172"/>
      <c r="F137" s="172"/>
      <c r="G137" s="172"/>
      <c r="H137" s="81"/>
      <c r="I137" s="81"/>
      <c r="J137" s="81"/>
      <c r="K137" s="81"/>
      <c r="L137" s="81"/>
      <c r="M137" s="81"/>
      <c r="N137" s="81"/>
      <c r="O137" s="81"/>
      <c r="P137" s="81"/>
      <c r="Q137" s="81"/>
    </row>
    <row r="138" spans="2:17" x14ac:dyDescent="0.2">
      <c r="B138" s="172"/>
      <c r="C138" s="172"/>
      <c r="D138" s="172"/>
      <c r="E138" s="172"/>
      <c r="F138" s="172"/>
      <c r="G138" s="172"/>
      <c r="H138" s="81"/>
      <c r="I138" s="81"/>
      <c r="J138" s="81"/>
      <c r="K138" s="81"/>
      <c r="L138" s="81"/>
      <c r="M138" s="81"/>
      <c r="N138" s="81"/>
      <c r="O138" s="81"/>
      <c r="P138" s="81"/>
      <c r="Q138" s="81"/>
    </row>
    <row r="139" spans="2:17" x14ac:dyDescent="0.2">
      <c r="B139" s="172"/>
      <c r="C139" s="172"/>
      <c r="D139" s="172"/>
      <c r="E139" s="172"/>
      <c r="F139" s="172"/>
      <c r="G139" s="172"/>
      <c r="H139" s="81"/>
      <c r="I139" s="81"/>
      <c r="J139" s="81"/>
      <c r="K139" s="81"/>
      <c r="L139" s="81"/>
      <c r="M139" s="81"/>
      <c r="N139" s="81"/>
      <c r="O139" s="81"/>
      <c r="P139" s="81"/>
      <c r="Q139" s="81"/>
    </row>
    <row r="140" spans="2:17" x14ac:dyDescent="0.2">
      <c r="B140" s="172"/>
      <c r="C140" s="172"/>
      <c r="D140" s="172"/>
      <c r="E140" s="172"/>
      <c r="F140" s="172"/>
      <c r="G140" s="172"/>
      <c r="H140" s="81"/>
      <c r="I140" s="81"/>
      <c r="J140" s="81"/>
      <c r="K140" s="81"/>
      <c r="L140" s="81"/>
      <c r="M140" s="81"/>
      <c r="N140" s="81"/>
      <c r="O140" s="81"/>
      <c r="P140" s="81"/>
      <c r="Q140" s="81"/>
    </row>
    <row r="141" spans="2:17" x14ac:dyDescent="0.2">
      <c r="B141" s="172"/>
      <c r="C141" s="172"/>
      <c r="D141" s="172"/>
      <c r="E141" s="172"/>
      <c r="F141" s="172"/>
      <c r="G141" s="172"/>
      <c r="H141" s="81"/>
      <c r="I141" s="81"/>
      <c r="J141" s="81"/>
      <c r="K141" s="81"/>
      <c r="L141" s="81"/>
      <c r="M141" s="81"/>
      <c r="N141" s="81"/>
      <c r="O141" s="81"/>
      <c r="P141" s="81"/>
      <c r="Q141" s="81"/>
    </row>
    <row r="142" spans="2:17" x14ac:dyDescent="0.2">
      <c r="B142" s="172"/>
      <c r="C142" s="172"/>
      <c r="D142" s="172"/>
      <c r="E142" s="172"/>
      <c r="F142" s="172"/>
      <c r="G142" s="172"/>
      <c r="H142" s="81"/>
      <c r="I142" s="81"/>
      <c r="J142" s="81"/>
      <c r="K142" s="81"/>
      <c r="L142" s="81"/>
      <c r="M142" s="81"/>
      <c r="N142" s="81"/>
      <c r="O142" s="81"/>
      <c r="P142" s="81"/>
      <c r="Q142" s="81"/>
    </row>
    <row r="143" spans="2:17" x14ac:dyDescent="0.2">
      <c r="B143" s="172"/>
      <c r="C143" s="172"/>
      <c r="D143" s="172"/>
      <c r="E143" s="172"/>
      <c r="F143" s="172"/>
      <c r="G143" s="172"/>
      <c r="H143" s="81"/>
      <c r="I143" s="81"/>
      <c r="J143" s="81"/>
      <c r="K143" s="81"/>
      <c r="L143" s="81"/>
      <c r="M143" s="81"/>
      <c r="N143" s="81"/>
      <c r="O143" s="81"/>
      <c r="P143" s="81"/>
      <c r="Q143" s="81"/>
    </row>
    <row r="144" spans="2:17" x14ac:dyDescent="0.2">
      <c r="B144" s="172"/>
      <c r="C144" s="172"/>
      <c r="D144" s="172"/>
      <c r="E144" s="172"/>
      <c r="F144" s="172"/>
      <c r="G144" s="172"/>
      <c r="H144" s="81"/>
      <c r="I144" s="81"/>
      <c r="J144" s="81"/>
      <c r="K144" s="81"/>
      <c r="L144" s="81"/>
      <c r="M144" s="81"/>
      <c r="N144" s="81"/>
      <c r="O144" s="81"/>
      <c r="P144" s="81"/>
      <c r="Q144" s="81"/>
    </row>
    <row r="145" spans="2:17" x14ac:dyDescent="0.2">
      <c r="B145" s="172"/>
      <c r="C145" s="172"/>
      <c r="D145" s="172"/>
      <c r="E145" s="172"/>
      <c r="F145" s="172"/>
      <c r="G145" s="172"/>
      <c r="H145" s="81"/>
      <c r="I145" s="81"/>
      <c r="J145" s="81"/>
      <c r="K145" s="81"/>
      <c r="L145" s="81"/>
      <c r="M145" s="81"/>
      <c r="N145" s="81"/>
      <c r="O145" s="81"/>
      <c r="P145" s="81"/>
      <c r="Q145" s="81"/>
    </row>
    <row r="146" spans="2:17" x14ac:dyDescent="0.2">
      <c r="B146" s="172"/>
      <c r="C146" s="172"/>
      <c r="D146" s="172"/>
      <c r="E146" s="172"/>
      <c r="F146" s="172"/>
      <c r="G146" s="172"/>
      <c r="H146" s="81"/>
      <c r="I146" s="81"/>
      <c r="J146" s="81"/>
      <c r="K146" s="81"/>
      <c r="L146" s="81"/>
      <c r="M146" s="81"/>
      <c r="N146" s="81"/>
      <c r="O146" s="81"/>
      <c r="P146" s="81"/>
      <c r="Q146" s="81"/>
    </row>
    <row r="147" spans="2:17" x14ac:dyDescent="0.2">
      <c r="B147" s="172"/>
      <c r="C147" s="172"/>
      <c r="D147" s="172"/>
      <c r="E147" s="172"/>
      <c r="F147" s="172"/>
      <c r="G147" s="172"/>
      <c r="H147" s="81"/>
      <c r="I147" s="81"/>
      <c r="J147" s="81"/>
      <c r="K147" s="81"/>
      <c r="L147" s="81"/>
      <c r="M147" s="81"/>
      <c r="N147" s="81"/>
      <c r="O147" s="81"/>
      <c r="P147" s="81"/>
      <c r="Q147" s="81"/>
    </row>
    <row r="148" spans="2:17" x14ac:dyDescent="0.2">
      <c r="B148" s="172"/>
      <c r="C148" s="172"/>
      <c r="D148" s="172"/>
      <c r="E148" s="172"/>
      <c r="F148" s="172"/>
      <c r="G148" s="172"/>
      <c r="H148" s="81"/>
      <c r="I148" s="81"/>
      <c r="J148" s="81"/>
      <c r="K148" s="81"/>
      <c r="L148" s="81"/>
      <c r="M148" s="81"/>
      <c r="N148" s="81"/>
      <c r="O148" s="81"/>
      <c r="P148" s="81"/>
      <c r="Q148" s="81"/>
    </row>
    <row r="149" spans="2:17" x14ac:dyDescent="0.2">
      <c r="B149" s="172"/>
      <c r="C149" s="172"/>
      <c r="D149" s="172"/>
      <c r="E149" s="172"/>
      <c r="F149" s="172"/>
      <c r="G149" s="172"/>
      <c r="H149" s="81"/>
      <c r="I149" s="81"/>
      <c r="J149" s="81"/>
      <c r="K149" s="81"/>
      <c r="L149" s="81"/>
      <c r="M149" s="81"/>
      <c r="N149" s="81"/>
      <c r="O149" s="81"/>
      <c r="P149" s="81"/>
      <c r="Q149" s="81"/>
    </row>
    <row r="150" spans="2:17" x14ac:dyDescent="0.2">
      <c r="B150" s="172"/>
      <c r="C150" s="172"/>
      <c r="D150" s="172"/>
      <c r="E150" s="172"/>
      <c r="F150" s="172"/>
      <c r="G150" s="172"/>
      <c r="H150" s="81"/>
      <c r="I150" s="81"/>
      <c r="J150" s="81"/>
      <c r="K150" s="81"/>
      <c r="L150" s="81"/>
      <c r="M150" s="81"/>
      <c r="N150" s="81"/>
      <c r="O150" s="81"/>
      <c r="P150" s="81"/>
      <c r="Q150" s="81"/>
    </row>
    <row r="151" spans="2:17" x14ac:dyDescent="0.2">
      <c r="B151" s="172"/>
      <c r="C151" s="172"/>
      <c r="D151" s="172"/>
      <c r="E151" s="172"/>
      <c r="F151" s="172"/>
      <c r="G151" s="172"/>
      <c r="H151" s="81"/>
      <c r="I151" s="81"/>
      <c r="J151" s="81"/>
      <c r="K151" s="81"/>
      <c r="L151" s="81"/>
      <c r="M151" s="81"/>
      <c r="N151" s="81"/>
      <c r="O151" s="81"/>
      <c r="P151" s="81"/>
      <c r="Q151" s="81"/>
    </row>
    <row r="152" spans="2:17" x14ac:dyDescent="0.2">
      <c r="B152" s="172"/>
      <c r="C152" s="172"/>
      <c r="D152" s="172"/>
      <c r="E152" s="172"/>
      <c r="F152" s="172"/>
      <c r="G152" s="172"/>
      <c r="H152" s="81"/>
      <c r="I152" s="81"/>
      <c r="J152" s="81"/>
      <c r="K152" s="81"/>
      <c r="L152" s="81"/>
      <c r="M152" s="81"/>
      <c r="N152" s="81"/>
      <c r="O152" s="81"/>
      <c r="P152" s="81"/>
      <c r="Q152" s="81"/>
    </row>
    <row r="153" spans="2:17" x14ac:dyDescent="0.2">
      <c r="B153" s="172"/>
      <c r="C153" s="172"/>
      <c r="D153" s="172"/>
      <c r="E153" s="172"/>
      <c r="F153" s="172"/>
      <c r="G153" s="172"/>
      <c r="H153" s="81"/>
      <c r="I153" s="81"/>
      <c r="J153" s="81"/>
      <c r="K153" s="81"/>
      <c r="L153" s="81"/>
      <c r="M153" s="81"/>
      <c r="N153" s="81"/>
      <c r="O153" s="81"/>
      <c r="P153" s="81"/>
      <c r="Q153" s="81"/>
    </row>
    <row r="154" spans="2:17" x14ac:dyDescent="0.2">
      <c r="B154" s="172"/>
      <c r="C154" s="172"/>
      <c r="D154" s="172"/>
      <c r="E154" s="172"/>
      <c r="F154" s="172"/>
      <c r="G154" s="172"/>
      <c r="H154" s="81"/>
      <c r="I154" s="81"/>
      <c r="J154" s="81"/>
      <c r="K154" s="81"/>
      <c r="L154" s="81"/>
      <c r="M154" s="81"/>
      <c r="N154" s="81"/>
      <c r="O154" s="81"/>
      <c r="P154" s="81"/>
      <c r="Q154" s="81"/>
    </row>
    <row r="155" spans="2:17" x14ac:dyDescent="0.2">
      <c r="B155" s="172"/>
      <c r="C155" s="172"/>
      <c r="D155" s="172"/>
      <c r="E155" s="172"/>
      <c r="F155" s="172"/>
      <c r="G155" s="172"/>
      <c r="H155" s="81"/>
      <c r="I155" s="81"/>
      <c r="J155" s="81"/>
      <c r="K155" s="81"/>
      <c r="L155" s="81"/>
      <c r="M155" s="81"/>
      <c r="N155" s="81"/>
      <c r="O155" s="81"/>
      <c r="P155" s="81"/>
      <c r="Q155" s="81"/>
    </row>
    <row r="156" spans="2:17" x14ac:dyDescent="0.2">
      <c r="B156" s="172"/>
      <c r="C156" s="172"/>
      <c r="D156" s="172"/>
      <c r="E156" s="172"/>
      <c r="F156" s="172"/>
      <c r="G156" s="172"/>
      <c r="H156" s="81"/>
      <c r="I156" s="81"/>
      <c r="J156" s="81"/>
      <c r="K156" s="81"/>
      <c r="L156" s="81"/>
      <c r="M156" s="81"/>
      <c r="N156" s="81"/>
      <c r="O156" s="81"/>
      <c r="P156" s="81"/>
      <c r="Q156" s="81"/>
    </row>
    <row r="157" spans="2:17" x14ac:dyDescent="0.2">
      <c r="B157" s="172"/>
      <c r="C157" s="172"/>
      <c r="D157" s="172"/>
      <c r="E157" s="172"/>
      <c r="F157" s="172"/>
      <c r="G157" s="172"/>
      <c r="H157" s="81"/>
      <c r="I157" s="81"/>
      <c r="J157" s="81"/>
      <c r="K157" s="81"/>
      <c r="L157" s="81"/>
      <c r="M157" s="81"/>
      <c r="N157" s="81"/>
      <c r="O157" s="81"/>
      <c r="P157" s="81"/>
      <c r="Q157" s="81"/>
    </row>
    <row r="158" spans="2:17" x14ac:dyDescent="0.2">
      <c r="B158" s="172"/>
      <c r="C158" s="172"/>
      <c r="D158" s="172"/>
      <c r="E158" s="172"/>
      <c r="F158" s="172"/>
      <c r="G158" s="172"/>
      <c r="H158" s="81"/>
      <c r="I158" s="81"/>
      <c r="J158" s="81"/>
      <c r="K158" s="81"/>
      <c r="L158" s="81"/>
      <c r="M158" s="81"/>
      <c r="N158" s="81"/>
      <c r="O158" s="81"/>
      <c r="P158" s="81"/>
      <c r="Q158" s="81"/>
    </row>
    <row r="159" spans="2:17" x14ac:dyDescent="0.2">
      <c r="B159" s="172"/>
      <c r="C159" s="172"/>
      <c r="D159" s="172"/>
      <c r="E159" s="172"/>
      <c r="F159" s="172"/>
      <c r="G159" s="172"/>
      <c r="H159" s="81"/>
      <c r="I159" s="81"/>
      <c r="J159" s="81"/>
      <c r="K159" s="81"/>
      <c r="L159" s="81"/>
      <c r="M159" s="81"/>
      <c r="N159" s="81"/>
      <c r="O159" s="81"/>
      <c r="P159" s="81"/>
      <c r="Q159" s="81"/>
    </row>
    <row r="160" spans="2:17" x14ac:dyDescent="0.2">
      <c r="B160" s="172"/>
      <c r="C160" s="172"/>
      <c r="D160" s="172"/>
      <c r="E160" s="172"/>
      <c r="F160" s="172"/>
      <c r="G160" s="172"/>
      <c r="H160" s="81"/>
      <c r="I160" s="81"/>
      <c r="J160" s="81"/>
      <c r="K160" s="81"/>
      <c r="L160" s="81"/>
      <c r="M160" s="81"/>
      <c r="N160" s="81"/>
      <c r="O160" s="81"/>
      <c r="P160" s="81"/>
      <c r="Q160" s="81"/>
    </row>
    <row r="161" spans="2:17" x14ac:dyDescent="0.2">
      <c r="B161" s="172"/>
      <c r="C161" s="172"/>
      <c r="D161" s="172"/>
      <c r="E161" s="172"/>
      <c r="F161" s="172"/>
      <c r="G161" s="172"/>
      <c r="H161" s="81"/>
      <c r="I161" s="81"/>
      <c r="J161" s="81"/>
      <c r="K161" s="81"/>
      <c r="L161" s="81"/>
      <c r="M161" s="81"/>
      <c r="N161" s="81"/>
      <c r="O161" s="81"/>
      <c r="P161" s="81"/>
      <c r="Q161" s="81"/>
    </row>
    <row r="162" spans="2:17" x14ac:dyDescent="0.2">
      <c r="B162" s="172"/>
      <c r="C162" s="172"/>
      <c r="D162" s="172"/>
      <c r="E162" s="172"/>
      <c r="F162" s="172"/>
      <c r="G162" s="172"/>
      <c r="H162" s="81"/>
      <c r="I162" s="81"/>
      <c r="J162" s="81"/>
      <c r="K162" s="81"/>
      <c r="L162" s="81"/>
      <c r="M162" s="81"/>
      <c r="N162" s="81"/>
      <c r="O162" s="81"/>
      <c r="P162" s="81"/>
      <c r="Q162" s="81"/>
    </row>
    <row r="163" spans="2:17" x14ac:dyDescent="0.2">
      <c r="B163" s="172"/>
      <c r="C163" s="172"/>
      <c r="D163" s="172"/>
      <c r="E163" s="172"/>
      <c r="F163" s="172"/>
      <c r="G163" s="172"/>
      <c r="H163" s="81"/>
      <c r="I163" s="81"/>
      <c r="J163" s="81"/>
      <c r="K163" s="81"/>
      <c r="L163" s="81"/>
      <c r="M163" s="81"/>
      <c r="N163" s="81"/>
      <c r="O163" s="81"/>
      <c r="P163" s="81"/>
      <c r="Q163" s="81"/>
    </row>
    <row r="164" spans="2:17" x14ac:dyDescent="0.2">
      <c r="B164" s="172"/>
      <c r="C164" s="172"/>
      <c r="D164" s="172"/>
      <c r="E164" s="172"/>
      <c r="F164" s="172"/>
      <c r="G164" s="172"/>
      <c r="H164" s="81"/>
      <c r="I164" s="81"/>
      <c r="J164" s="81"/>
      <c r="K164" s="81"/>
      <c r="L164" s="81"/>
      <c r="M164" s="81"/>
      <c r="N164" s="81"/>
      <c r="O164" s="81"/>
      <c r="P164" s="81"/>
      <c r="Q164" s="81"/>
    </row>
    <row r="165" spans="2:17" x14ac:dyDescent="0.2">
      <c r="B165" s="172"/>
      <c r="C165" s="172"/>
      <c r="D165" s="172"/>
      <c r="E165" s="172"/>
      <c r="F165" s="172"/>
      <c r="G165" s="172"/>
      <c r="H165" s="81"/>
      <c r="I165" s="81"/>
      <c r="J165" s="81"/>
      <c r="K165" s="81"/>
      <c r="L165" s="81"/>
      <c r="M165" s="81"/>
      <c r="N165" s="81"/>
      <c r="O165" s="81"/>
      <c r="P165" s="81"/>
      <c r="Q165" s="81"/>
    </row>
    <row r="166" spans="2:17" x14ac:dyDescent="0.2">
      <c r="B166" s="172"/>
      <c r="C166" s="172"/>
      <c r="D166" s="172"/>
      <c r="E166" s="172"/>
      <c r="F166" s="172"/>
      <c r="G166" s="172"/>
      <c r="H166" s="81"/>
      <c r="I166" s="81"/>
      <c r="J166" s="81"/>
      <c r="K166" s="81"/>
      <c r="L166" s="81"/>
      <c r="M166" s="81"/>
      <c r="N166" s="81"/>
      <c r="O166" s="81"/>
      <c r="P166" s="81"/>
      <c r="Q166" s="81"/>
    </row>
    <row r="167" spans="2:17" x14ac:dyDescent="0.2">
      <c r="B167" s="172"/>
      <c r="C167" s="172"/>
      <c r="D167" s="172"/>
      <c r="E167" s="172"/>
      <c r="F167" s="172"/>
      <c r="G167" s="172"/>
      <c r="H167" s="81"/>
      <c r="I167" s="81"/>
      <c r="J167" s="81"/>
      <c r="K167" s="81"/>
      <c r="L167" s="81"/>
      <c r="M167" s="81"/>
      <c r="N167" s="81"/>
      <c r="O167" s="81"/>
      <c r="P167" s="81"/>
      <c r="Q167" s="81"/>
    </row>
    <row r="168" spans="2:17" x14ac:dyDescent="0.2">
      <c r="B168" s="172"/>
      <c r="C168" s="172"/>
      <c r="D168" s="172"/>
      <c r="E168" s="172"/>
      <c r="F168" s="172"/>
      <c r="G168" s="172"/>
      <c r="H168" s="81"/>
      <c r="I168" s="81"/>
      <c r="J168" s="81"/>
      <c r="K168" s="81"/>
      <c r="L168" s="81"/>
      <c r="M168" s="81"/>
      <c r="N168" s="81"/>
      <c r="O168" s="81"/>
      <c r="P168" s="81"/>
      <c r="Q168" s="81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tabColor indexed="60"/>
    <outlinePr applyStyles="1" summaryBelow="0"/>
    <pageSetUpPr fitToPage="1"/>
  </sheetPr>
  <dimension ref="A1:S247"/>
  <sheetViews>
    <sheetView workbookViewId="0">
      <selection activeCell="P40" sqref="P40"/>
    </sheetView>
  </sheetViews>
  <sheetFormatPr defaultRowHeight="12.75" x14ac:dyDescent="0.2"/>
  <cols>
    <col min="1" max="1" width="58.140625" style="92" bestFit="1" customWidth="1"/>
    <col min="2" max="2" width="12.42578125" style="208" bestFit="1" customWidth="1"/>
    <col min="3" max="3" width="13.5703125" style="208" bestFit="1" customWidth="1"/>
    <col min="4" max="4" width="10.28515625" style="8" customWidth="1"/>
    <col min="5" max="6" width="13.5703125" style="208" bestFit="1" customWidth="1"/>
    <col min="7" max="7" width="10.28515625" style="8" customWidth="1"/>
    <col min="8" max="8" width="12.7109375" style="208" hidden="1" customWidth="1"/>
    <col min="9" max="9" width="13.7109375" style="208" bestFit="1" customWidth="1"/>
    <col min="10" max="16384" width="9.140625" style="92"/>
  </cols>
  <sheetData>
    <row r="1" spans="1:19" x14ac:dyDescent="0.2">
      <c r="A1" s="54"/>
      <c r="B1" s="277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31.01.2019</v>
      </c>
      <c r="C1" s="278"/>
      <c r="D1" s="278"/>
      <c r="E1" s="278"/>
    </row>
    <row r="2" spans="1:19" ht="38.25" customHeight="1" x14ac:dyDescent="0.3">
      <c r="A2" s="279" t="s">
        <v>7</v>
      </c>
      <c r="B2" s="3"/>
      <c r="C2" s="3"/>
      <c r="D2" s="3"/>
      <c r="E2" s="3"/>
      <c r="F2" s="3"/>
      <c r="G2" s="3"/>
      <c r="H2" s="3"/>
      <c r="I2" s="3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19" x14ac:dyDescent="0.2">
      <c r="A3" s="54"/>
    </row>
    <row r="4" spans="1:19" s="61" customFormat="1" x14ac:dyDescent="0.2">
      <c r="B4" s="150"/>
      <c r="C4" s="150"/>
      <c r="D4" s="205"/>
      <c r="E4" s="150"/>
      <c r="F4" s="150"/>
      <c r="G4" s="205"/>
      <c r="H4" s="150" t="s">
        <v>121</v>
      </c>
      <c r="I4" s="61" t="str">
        <f>VALVAL</f>
        <v>млрд. одиниць</v>
      </c>
    </row>
    <row r="5" spans="1:19" s="252" customFormat="1" x14ac:dyDescent="0.2">
      <c r="A5" s="59"/>
      <c r="B5" s="271">
        <v>43465</v>
      </c>
      <c r="C5" s="272"/>
      <c r="D5" s="273"/>
      <c r="E5" s="271">
        <v>43496</v>
      </c>
      <c r="F5" s="272"/>
      <c r="G5" s="273"/>
      <c r="H5" s="68"/>
      <c r="I5" s="68"/>
    </row>
    <row r="6" spans="1:19" s="146" customFormat="1" x14ac:dyDescent="0.2">
      <c r="A6" s="170"/>
      <c r="B6" s="97" t="s">
        <v>153</v>
      </c>
      <c r="C6" s="97" t="s">
        <v>156</v>
      </c>
      <c r="D6" s="148" t="s">
        <v>173</v>
      </c>
      <c r="E6" s="97" t="s">
        <v>153</v>
      </c>
      <c r="F6" s="97" t="s">
        <v>156</v>
      </c>
      <c r="G6" s="148" t="s">
        <v>173</v>
      </c>
      <c r="H6" s="97" t="s">
        <v>173</v>
      </c>
      <c r="I6" s="97" t="s">
        <v>60</v>
      </c>
    </row>
    <row r="7" spans="1:19" s="104" customFormat="1" ht="15" x14ac:dyDescent="0.2">
      <c r="A7" s="239" t="s">
        <v>136</v>
      </c>
      <c r="B7" s="50">
        <f t="shared" ref="B7:G7" si="0">SUM(B$8+ B$9)</f>
        <v>78.315547975910007</v>
      </c>
      <c r="C7" s="50">
        <f t="shared" si="0"/>
        <v>2168.42156766371</v>
      </c>
      <c r="D7" s="94">
        <f t="shared" si="0"/>
        <v>1</v>
      </c>
      <c r="E7" s="50">
        <f t="shared" si="0"/>
        <v>78.251692946719999</v>
      </c>
      <c r="F7" s="50">
        <f t="shared" si="0"/>
        <v>2171.9168198795201</v>
      </c>
      <c r="G7" s="94">
        <f t="shared" si="0"/>
        <v>1</v>
      </c>
      <c r="H7" s="50"/>
      <c r="I7" s="50">
        <f>SUM(I$8+ I$9)</f>
        <v>0</v>
      </c>
    </row>
    <row r="8" spans="1:19" s="109" customFormat="1" x14ac:dyDescent="0.2">
      <c r="A8" s="132" t="s">
        <v>62</v>
      </c>
      <c r="B8" s="245">
        <v>67.186989245060005</v>
      </c>
      <c r="C8" s="245">
        <v>1860.29109558508</v>
      </c>
      <c r="D8" s="44">
        <v>0.85790100000000002</v>
      </c>
      <c r="E8" s="245">
        <v>67.249828506910006</v>
      </c>
      <c r="F8" s="245">
        <v>1866.5542963732801</v>
      </c>
      <c r="G8" s="44">
        <v>0.85940399999999995</v>
      </c>
      <c r="H8" s="245">
        <v>1.503E-3</v>
      </c>
      <c r="I8" s="245">
        <v>-21.4</v>
      </c>
    </row>
    <row r="9" spans="1:19" s="109" customFormat="1" x14ac:dyDescent="0.2">
      <c r="A9" s="132" t="s">
        <v>12</v>
      </c>
      <c r="B9" s="245">
        <v>11.128558730849999</v>
      </c>
      <c r="C9" s="245">
        <v>308.13047207863002</v>
      </c>
      <c r="D9" s="44">
        <v>0.142099</v>
      </c>
      <c r="E9" s="245">
        <v>11.001864439809999</v>
      </c>
      <c r="F9" s="245">
        <v>305.36252350624</v>
      </c>
      <c r="G9" s="44">
        <v>0.140596</v>
      </c>
      <c r="H9" s="245">
        <v>-1.503E-3</v>
      </c>
      <c r="I9" s="245">
        <v>21.4</v>
      </c>
    </row>
    <row r="10" spans="1:19" x14ac:dyDescent="0.2">
      <c r="B10" s="172"/>
      <c r="C10" s="172"/>
      <c r="D10" s="249"/>
      <c r="E10" s="172"/>
      <c r="F10" s="172"/>
      <c r="G10" s="249"/>
      <c r="H10" s="172"/>
      <c r="I10" s="172"/>
      <c r="J10" s="81"/>
      <c r="K10" s="81"/>
      <c r="L10" s="81"/>
      <c r="M10" s="81"/>
      <c r="N10" s="81"/>
      <c r="O10" s="81"/>
      <c r="P10" s="81"/>
      <c r="Q10" s="81"/>
    </row>
    <row r="11" spans="1:19" x14ac:dyDescent="0.2">
      <c r="B11" s="172"/>
      <c r="C11" s="172"/>
      <c r="D11" s="249"/>
      <c r="E11" s="172"/>
      <c r="F11" s="172"/>
      <c r="G11" s="249"/>
      <c r="H11" s="172"/>
      <c r="I11" s="172"/>
      <c r="J11" s="81"/>
      <c r="K11" s="81"/>
      <c r="L11" s="81"/>
      <c r="M11" s="81"/>
      <c r="N11" s="81"/>
      <c r="O11" s="81"/>
      <c r="P11" s="81"/>
      <c r="Q11" s="81"/>
    </row>
    <row r="12" spans="1:19" x14ac:dyDescent="0.2">
      <c r="B12" s="172"/>
      <c r="C12" s="172"/>
      <c r="D12" s="249"/>
      <c r="E12" s="172"/>
      <c r="F12" s="172"/>
      <c r="G12" s="249"/>
      <c r="H12" s="172"/>
      <c r="I12" s="172"/>
      <c r="J12" s="81"/>
      <c r="K12" s="81"/>
      <c r="L12" s="81"/>
      <c r="M12" s="81"/>
      <c r="N12" s="81"/>
      <c r="O12" s="81"/>
      <c r="P12" s="81"/>
      <c r="Q12" s="81"/>
    </row>
    <row r="13" spans="1:19" x14ac:dyDescent="0.2">
      <c r="B13" s="172"/>
      <c r="C13" s="172"/>
      <c r="D13" s="249"/>
      <c r="E13" s="172"/>
      <c r="F13" s="172"/>
      <c r="G13" s="249"/>
      <c r="H13" s="172"/>
      <c r="I13" s="172"/>
      <c r="J13" s="81"/>
      <c r="K13" s="81"/>
      <c r="L13" s="81"/>
      <c r="M13" s="81"/>
      <c r="N13" s="81"/>
      <c r="O13" s="81"/>
      <c r="P13" s="81"/>
      <c r="Q13" s="81"/>
    </row>
    <row r="14" spans="1:19" x14ac:dyDescent="0.2">
      <c r="B14" s="172"/>
      <c r="C14" s="172"/>
      <c r="D14" s="249"/>
      <c r="E14" s="172"/>
      <c r="F14" s="172"/>
      <c r="G14" s="249"/>
      <c r="H14" s="172"/>
      <c r="I14" s="172"/>
      <c r="J14" s="81"/>
      <c r="K14" s="81"/>
      <c r="L14" s="81"/>
      <c r="M14" s="81"/>
      <c r="N14" s="81"/>
      <c r="O14" s="81"/>
      <c r="P14" s="81"/>
      <c r="Q14" s="81"/>
    </row>
    <row r="15" spans="1:19" x14ac:dyDescent="0.2">
      <c r="B15" s="172"/>
      <c r="C15" s="172"/>
      <c r="D15" s="249"/>
      <c r="E15" s="172"/>
      <c r="F15" s="172"/>
      <c r="G15" s="249"/>
      <c r="H15" s="172"/>
      <c r="I15" s="172"/>
      <c r="J15" s="81"/>
      <c r="K15" s="81"/>
      <c r="L15" s="81"/>
      <c r="M15" s="81"/>
      <c r="N15" s="81"/>
      <c r="O15" s="81"/>
      <c r="P15" s="81"/>
      <c r="Q15" s="81"/>
    </row>
    <row r="16" spans="1:19" x14ac:dyDescent="0.2">
      <c r="B16" s="172"/>
      <c r="C16" s="172"/>
      <c r="D16" s="249"/>
      <c r="E16" s="172"/>
      <c r="F16" s="172"/>
      <c r="G16" s="249"/>
      <c r="H16" s="172"/>
      <c r="I16" s="172"/>
      <c r="J16" s="81"/>
      <c r="K16" s="81"/>
      <c r="L16" s="81"/>
      <c r="M16" s="81"/>
      <c r="N16" s="81"/>
      <c r="O16" s="81"/>
      <c r="P16" s="81"/>
      <c r="Q16" s="81"/>
    </row>
    <row r="17" spans="2:17" x14ac:dyDescent="0.2">
      <c r="B17" s="172"/>
      <c r="C17" s="172"/>
      <c r="D17" s="249"/>
      <c r="E17" s="172"/>
      <c r="F17" s="172"/>
      <c r="G17" s="249"/>
      <c r="H17" s="172"/>
      <c r="I17" s="172"/>
      <c r="J17" s="81"/>
      <c r="K17" s="81"/>
      <c r="L17" s="81"/>
      <c r="M17" s="81"/>
      <c r="N17" s="81"/>
      <c r="O17" s="81"/>
      <c r="P17" s="81"/>
      <c r="Q17" s="81"/>
    </row>
    <row r="18" spans="2:17" x14ac:dyDescent="0.2">
      <c r="B18" s="172"/>
      <c r="C18" s="172"/>
      <c r="D18" s="249"/>
      <c r="E18" s="172"/>
      <c r="F18" s="172"/>
      <c r="G18" s="249"/>
      <c r="H18" s="172"/>
      <c r="I18" s="172"/>
      <c r="J18" s="81"/>
      <c r="K18" s="81"/>
      <c r="L18" s="81"/>
      <c r="M18" s="81"/>
      <c r="N18" s="81"/>
      <c r="O18" s="81"/>
      <c r="P18" s="81"/>
      <c r="Q18" s="81"/>
    </row>
    <row r="19" spans="2:17" x14ac:dyDescent="0.2">
      <c r="B19" s="172"/>
      <c r="C19" s="172"/>
      <c r="D19" s="249"/>
      <c r="E19" s="172"/>
      <c r="F19" s="172"/>
      <c r="G19" s="249"/>
      <c r="H19" s="172"/>
      <c r="I19" s="172"/>
      <c r="J19" s="81"/>
      <c r="K19" s="81"/>
      <c r="L19" s="81"/>
      <c r="M19" s="81"/>
      <c r="N19" s="81"/>
      <c r="O19" s="81"/>
      <c r="P19" s="81"/>
      <c r="Q19" s="81"/>
    </row>
    <row r="20" spans="2:17" x14ac:dyDescent="0.2">
      <c r="B20" s="172"/>
      <c r="C20" s="172"/>
      <c r="D20" s="249"/>
      <c r="E20" s="172"/>
      <c r="F20" s="172"/>
      <c r="G20" s="249"/>
      <c r="H20" s="172"/>
      <c r="I20" s="172"/>
      <c r="J20" s="81"/>
      <c r="K20" s="81"/>
      <c r="L20" s="81"/>
      <c r="M20" s="81"/>
      <c r="N20" s="81"/>
      <c r="O20" s="81"/>
      <c r="P20" s="81"/>
      <c r="Q20" s="81"/>
    </row>
    <row r="21" spans="2:17" x14ac:dyDescent="0.2">
      <c r="B21" s="172"/>
      <c r="C21" s="172"/>
      <c r="D21" s="249"/>
      <c r="E21" s="172"/>
      <c r="F21" s="172"/>
      <c r="G21" s="249"/>
      <c r="H21" s="172"/>
      <c r="I21" s="172"/>
      <c r="J21" s="81"/>
      <c r="K21" s="81"/>
      <c r="L21" s="81"/>
      <c r="M21" s="81"/>
      <c r="N21" s="81"/>
      <c r="O21" s="81"/>
      <c r="P21" s="81"/>
      <c r="Q21" s="81"/>
    </row>
    <row r="22" spans="2:17" x14ac:dyDescent="0.2">
      <c r="B22" s="172"/>
      <c r="C22" s="172"/>
      <c r="D22" s="249"/>
      <c r="E22" s="172"/>
      <c r="F22" s="172"/>
      <c r="G22" s="249"/>
      <c r="H22" s="172"/>
      <c r="I22" s="172"/>
      <c r="J22" s="81"/>
      <c r="K22" s="81"/>
      <c r="L22" s="81"/>
      <c r="M22" s="81"/>
      <c r="N22" s="81"/>
      <c r="O22" s="81"/>
      <c r="P22" s="81"/>
      <c r="Q22" s="81"/>
    </row>
    <row r="23" spans="2:17" x14ac:dyDescent="0.2">
      <c r="B23" s="172"/>
      <c r="C23" s="172"/>
      <c r="D23" s="249"/>
      <c r="E23" s="172"/>
      <c r="F23" s="172"/>
      <c r="G23" s="249"/>
      <c r="H23" s="172"/>
      <c r="I23" s="172"/>
      <c r="J23" s="81"/>
      <c r="K23" s="81"/>
      <c r="L23" s="81"/>
      <c r="M23" s="81"/>
      <c r="N23" s="81"/>
      <c r="O23" s="81"/>
      <c r="P23" s="81"/>
      <c r="Q23" s="81"/>
    </row>
    <row r="24" spans="2:17" x14ac:dyDescent="0.2">
      <c r="B24" s="172"/>
      <c r="C24" s="172"/>
      <c r="D24" s="249"/>
      <c r="E24" s="172"/>
      <c r="F24" s="172"/>
      <c r="G24" s="249"/>
      <c r="H24" s="172"/>
      <c r="I24" s="172"/>
      <c r="J24" s="81"/>
      <c r="K24" s="81"/>
      <c r="L24" s="81"/>
      <c r="M24" s="81"/>
      <c r="N24" s="81"/>
      <c r="O24" s="81"/>
      <c r="P24" s="81"/>
      <c r="Q24" s="81"/>
    </row>
    <row r="25" spans="2:17" x14ac:dyDescent="0.2">
      <c r="B25" s="172"/>
      <c r="C25" s="172"/>
      <c r="D25" s="249"/>
      <c r="E25" s="172"/>
      <c r="F25" s="172"/>
      <c r="G25" s="249"/>
      <c r="H25" s="172"/>
      <c r="I25" s="172"/>
      <c r="J25" s="81"/>
      <c r="K25" s="81"/>
      <c r="L25" s="81"/>
      <c r="M25" s="81"/>
      <c r="N25" s="81"/>
      <c r="O25" s="81"/>
      <c r="P25" s="81"/>
      <c r="Q25" s="81"/>
    </row>
    <row r="26" spans="2:17" x14ac:dyDescent="0.2">
      <c r="B26" s="172"/>
      <c r="C26" s="172"/>
      <c r="D26" s="249"/>
      <c r="E26" s="172"/>
      <c r="F26" s="172"/>
      <c r="G26" s="249"/>
      <c r="H26" s="172"/>
      <c r="I26" s="172"/>
      <c r="J26" s="81"/>
      <c r="K26" s="81"/>
      <c r="L26" s="81"/>
      <c r="M26" s="81"/>
      <c r="N26" s="81"/>
      <c r="O26" s="81"/>
      <c r="P26" s="81"/>
      <c r="Q26" s="81"/>
    </row>
    <row r="27" spans="2:17" x14ac:dyDescent="0.2">
      <c r="B27" s="172"/>
      <c r="C27" s="172"/>
      <c r="D27" s="249"/>
      <c r="E27" s="172"/>
      <c r="F27" s="172"/>
      <c r="G27" s="249"/>
      <c r="H27" s="172"/>
      <c r="I27" s="172"/>
      <c r="J27" s="81"/>
      <c r="K27" s="81"/>
      <c r="L27" s="81"/>
      <c r="M27" s="81"/>
      <c r="N27" s="81"/>
      <c r="O27" s="81"/>
      <c r="P27" s="81"/>
      <c r="Q27" s="81"/>
    </row>
    <row r="28" spans="2:17" x14ac:dyDescent="0.2">
      <c r="B28" s="172"/>
      <c r="C28" s="172"/>
      <c r="D28" s="249"/>
      <c r="E28" s="172"/>
      <c r="F28" s="172"/>
      <c r="G28" s="249"/>
      <c r="H28" s="172"/>
      <c r="I28" s="172"/>
      <c r="J28" s="81"/>
      <c r="K28" s="81"/>
      <c r="L28" s="81"/>
      <c r="M28" s="81"/>
      <c r="N28" s="81"/>
      <c r="O28" s="81"/>
      <c r="P28" s="81"/>
      <c r="Q28" s="81"/>
    </row>
    <row r="29" spans="2:17" x14ac:dyDescent="0.2">
      <c r="B29" s="172"/>
      <c r="C29" s="172"/>
      <c r="D29" s="249"/>
      <c r="E29" s="172"/>
      <c r="F29" s="172"/>
      <c r="G29" s="249"/>
      <c r="H29" s="172"/>
      <c r="I29" s="172"/>
      <c r="J29" s="81"/>
      <c r="K29" s="81"/>
      <c r="L29" s="81"/>
      <c r="M29" s="81"/>
      <c r="N29" s="81"/>
      <c r="O29" s="81"/>
      <c r="P29" s="81"/>
      <c r="Q29" s="81"/>
    </row>
    <row r="30" spans="2:17" x14ac:dyDescent="0.2">
      <c r="B30" s="172"/>
      <c r="C30" s="172"/>
      <c r="D30" s="249"/>
      <c r="E30" s="172"/>
      <c r="F30" s="172"/>
      <c r="G30" s="249"/>
      <c r="H30" s="172"/>
      <c r="I30" s="172"/>
      <c r="J30" s="81"/>
      <c r="K30" s="81"/>
      <c r="L30" s="81"/>
      <c r="M30" s="81"/>
      <c r="N30" s="81"/>
      <c r="O30" s="81"/>
      <c r="P30" s="81"/>
      <c r="Q30" s="81"/>
    </row>
    <row r="31" spans="2:17" x14ac:dyDescent="0.2">
      <c r="B31" s="172"/>
      <c r="C31" s="172"/>
      <c r="D31" s="249"/>
      <c r="E31" s="172"/>
      <c r="F31" s="172"/>
      <c r="G31" s="249"/>
      <c r="H31" s="172"/>
      <c r="I31" s="172"/>
      <c r="J31" s="81"/>
      <c r="K31" s="81"/>
      <c r="L31" s="81"/>
      <c r="M31" s="81"/>
      <c r="N31" s="81"/>
      <c r="O31" s="81"/>
      <c r="P31" s="81"/>
      <c r="Q31" s="81"/>
    </row>
    <row r="32" spans="2:17" x14ac:dyDescent="0.2">
      <c r="B32" s="172"/>
      <c r="C32" s="172"/>
      <c r="D32" s="249"/>
      <c r="E32" s="172"/>
      <c r="F32" s="172"/>
      <c r="G32" s="249"/>
      <c r="H32" s="172"/>
      <c r="I32" s="172"/>
      <c r="J32" s="81"/>
      <c r="K32" s="81"/>
      <c r="L32" s="81"/>
      <c r="M32" s="81"/>
      <c r="N32" s="81"/>
      <c r="O32" s="81"/>
      <c r="P32" s="81"/>
      <c r="Q32" s="81"/>
    </row>
    <row r="33" spans="2:17" x14ac:dyDescent="0.2">
      <c r="B33" s="172"/>
      <c r="C33" s="172"/>
      <c r="D33" s="249"/>
      <c r="E33" s="172"/>
      <c r="F33" s="172"/>
      <c r="G33" s="249"/>
      <c r="H33" s="172"/>
      <c r="I33" s="172"/>
      <c r="J33" s="81"/>
      <c r="K33" s="81"/>
      <c r="L33" s="81"/>
      <c r="M33" s="81"/>
      <c r="N33" s="81"/>
      <c r="O33" s="81"/>
      <c r="P33" s="81"/>
      <c r="Q33" s="81"/>
    </row>
    <row r="34" spans="2:17" x14ac:dyDescent="0.2">
      <c r="B34" s="172"/>
      <c r="C34" s="172"/>
      <c r="D34" s="249"/>
      <c r="E34" s="172"/>
      <c r="F34" s="172"/>
      <c r="G34" s="249"/>
      <c r="H34" s="172"/>
      <c r="I34" s="172"/>
      <c r="J34" s="81"/>
      <c r="K34" s="81"/>
      <c r="L34" s="81"/>
      <c r="M34" s="81"/>
      <c r="N34" s="81"/>
      <c r="O34" s="81"/>
      <c r="P34" s="81"/>
      <c r="Q34" s="81"/>
    </row>
    <row r="35" spans="2:17" x14ac:dyDescent="0.2">
      <c r="B35" s="172"/>
      <c r="C35" s="172"/>
      <c r="D35" s="249"/>
      <c r="E35" s="172"/>
      <c r="F35" s="172"/>
      <c r="G35" s="249"/>
      <c r="H35" s="172"/>
      <c r="I35" s="172"/>
      <c r="J35" s="81"/>
      <c r="K35" s="81"/>
      <c r="L35" s="81"/>
      <c r="M35" s="81"/>
      <c r="N35" s="81"/>
      <c r="O35" s="81"/>
      <c r="P35" s="81"/>
      <c r="Q35" s="81"/>
    </row>
    <row r="36" spans="2:17" x14ac:dyDescent="0.2">
      <c r="B36" s="172"/>
      <c r="C36" s="172"/>
      <c r="D36" s="249"/>
      <c r="E36" s="172"/>
      <c r="F36" s="172"/>
      <c r="G36" s="249"/>
      <c r="H36" s="172"/>
      <c r="I36" s="172"/>
      <c r="J36" s="81"/>
      <c r="K36" s="81"/>
      <c r="L36" s="81"/>
      <c r="M36" s="81"/>
      <c r="N36" s="81"/>
      <c r="O36" s="81"/>
      <c r="P36" s="81"/>
      <c r="Q36" s="81"/>
    </row>
    <row r="37" spans="2:17" x14ac:dyDescent="0.2">
      <c r="B37" s="172"/>
      <c r="C37" s="172"/>
      <c r="D37" s="249"/>
      <c r="E37" s="172"/>
      <c r="F37" s="172"/>
      <c r="G37" s="249"/>
      <c r="H37" s="172"/>
      <c r="I37" s="172"/>
      <c r="J37" s="81"/>
      <c r="K37" s="81"/>
      <c r="L37" s="81"/>
      <c r="M37" s="81"/>
      <c r="N37" s="81"/>
      <c r="O37" s="81"/>
      <c r="P37" s="81"/>
      <c r="Q37" s="81"/>
    </row>
    <row r="38" spans="2:17" x14ac:dyDescent="0.2">
      <c r="B38" s="172"/>
      <c r="C38" s="172"/>
      <c r="D38" s="249"/>
      <c r="E38" s="172"/>
      <c r="F38" s="172"/>
      <c r="G38" s="249"/>
      <c r="H38" s="172"/>
      <c r="I38" s="172"/>
      <c r="J38" s="81"/>
      <c r="K38" s="81"/>
      <c r="L38" s="81"/>
      <c r="M38" s="81"/>
      <c r="N38" s="81"/>
      <c r="O38" s="81"/>
      <c r="P38" s="81"/>
      <c r="Q38" s="81"/>
    </row>
    <row r="39" spans="2:17" x14ac:dyDescent="0.2">
      <c r="B39" s="172"/>
      <c r="C39" s="172"/>
      <c r="D39" s="249"/>
      <c r="E39" s="172"/>
      <c r="F39" s="172"/>
      <c r="G39" s="249"/>
      <c r="H39" s="172"/>
      <c r="I39" s="172"/>
      <c r="J39" s="81"/>
      <c r="K39" s="81"/>
      <c r="L39" s="81"/>
      <c r="M39" s="81"/>
      <c r="N39" s="81"/>
      <c r="O39" s="81"/>
      <c r="P39" s="81"/>
      <c r="Q39" s="81"/>
    </row>
    <row r="40" spans="2:17" x14ac:dyDescent="0.2">
      <c r="B40" s="172"/>
      <c r="C40" s="172"/>
      <c r="D40" s="249"/>
      <c r="E40" s="172"/>
      <c r="F40" s="172"/>
      <c r="G40" s="249"/>
      <c r="H40" s="172"/>
      <c r="I40" s="172"/>
      <c r="J40" s="81"/>
      <c r="K40" s="81"/>
      <c r="L40" s="81"/>
      <c r="M40" s="81"/>
      <c r="N40" s="81"/>
      <c r="O40" s="81"/>
      <c r="P40" s="81"/>
      <c r="Q40" s="81"/>
    </row>
    <row r="41" spans="2:17" x14ac:dyDescent="0.2">
      <c r="B41" s="172"/>
      <c r="C41" s="172"/>
      <c r="D41" s="249"/>
      <c r="E41" s="172"/>
      <c r="F41" s="172"/>
      <c r="G41" s="249"/>
      <c r="H41" s="172"/>
      <c r="I41" s="172"/>
      <c r="J41" s="81"/>
      <c r="K41" s="81"/>
      <c r="L41" s="81"/>
      <c r="M41" s="81"/>
      <c r="N41" s="81"/>
      <c r="O41" s="81"/>
      <c r="P41" s="81"/>
      <c r="Q41" s="81"/>
    </row>
    <row r="42" spans="2:17" x14ac:dyDescent="0.2">
      <c r="B42" s="172"/>
      <c r="C42" s="172"/>
      <c r="D42" s="249"/>
      <c r="E42" s="172"/>
      <c r="F42" s="172"/>
      <c r="G42" s="249"/>
      <c r="H42" s="172"/>
      <c r="I42" s="172"/>
      <c r="J42" s="81"/>
      <c r="K42" s="81"/>
      <c r="L42" s="81"/>
      <c r="M42" s="81"/>
      <c r="N42" s="81"/>
      <c r="O42" s="81"/>
      <c r="P42" s="81"/>
      <c r="Q42" s="81"/>
    </row>
    <row r="43" spans="2:17" x14ac:dyDescent="0.2">
      <c r="B43" s="172"/>
      <c r="C43" s="172"/>
      <c r="D43" s="249"/>
      <c r="E43" s="172"/>
      <c r="F43" s="172"/>
      <c r="G43" s="249"/>
      <c r="H43" s="172"/>
      <c r="I43" s="172"/>
      <c r="J43" s="81"/>
      <c r="K43" s="81"/>
      <c r="L43" s="81"/>
      <c r="M43" s="81"/>
      <c r="N43" s="81"/>
      <c r="O43" s="81"/>
      <c r="P43" s="81"/>
      <c r="Q43" s="81"/>
    </row>
    <row r="44" spans="2:17" x14ac:dyDescent="0.2">
      <c r="B44" s="172"/>
      <c r="C44" s="172"/>
      <c r="D44" s="249"/>
      <c r="E44" s="172"/>
      <c r="F44" s="172"/>
      <c r="G44" s="249"/>
      <c r="H44" s="172"/>
      <c r="I44" s="172"/>
      <c r="J44" s="81"/>
      <c r="K44" s="81"/>
      <c r="L44" s="81"/>
      <c r="M44" s="81"/>
      <c r="N44" s="81"/>
      <c r="O44" s="81"/>
      <c r="P44" s="81"/>
      <c r="Q44" s="81"/>
    </row>
    <row r="45" spans="2:17" x14ac:dyDescent="0.2">
      <c r="B45" s="172"/>
      <c r="C45" s="172"/>
      <c r="D45" s="249"/>
      <c r="E45" s="172"/>
      <c r="F45" s="172"/>
      <c r="G45" s="249"/>
      <c r="H45" s="172"/>
      <c r="I45" s="172"/>
      <c r="J45" s="81"/>
      <c r="K45" s="81"/>
      <c r="L45" s="81"/>
      <c r="M45" s="81"/>
      <c r="N45" s="81"/>
      <c r="O45" s="81"/>
      <c r="P45" s="81"/>
      <c r="Q45" s="81"/>
    </row>
    <row r="46" spans="2:17" x14ac:dyDescent="0.2">
      <c r="B46" s="172"/>
      <c r="C46" s="172"/>
      <c r="D46" s="249"/>
      <c r="E46" s="172"/>
      <c r="F46" s="172"/>
      <c r="G46" s="249"/>
      <c r="H46" s="172"/>
      <c r="I46" s="172"/>
      <c r="J46" s="81"/>
      <c r="K46" s="81"/>
      <c r="L46" s="81"/>
      <c r="M46" s="81"/>
      <c r="N46" s="81"/>
      <c r="O46" s="81"/>
      <c r="P46" s="81"/>
      <c r="Q46" s="81"/>
    </row>
    <row r="47" spans="2:17" x14ac:dyDescent="0.2">
      <c r="B47" s="172"/>
      <c r="C47" s="172"/>
      <c r="D47" s="249"/>
      <c r="E47" s="172"/>
      <c r="F47" s="172"/>
      <c r="G47" s="249"/>
      <c r="H47" s="172"/>
      <c r="I47" s="172"/>
      <c r="J47" s="81"/>
      <c r="K47" s="81"/>
      <c r="L47" s="81"/>
      <c r="M47" s="81"/>
      <c r="N47" s="81"/>
      <c r="O47" s="81"/>
      <c r="P47" s="81"/>
      <c r="Q47" s="81"/>
    </row>
    <row r="48" spans="2:17" x14ac:dyDescent="0.2">
      <c r="B48" s="172"/>
      <c r="C48" s="172"/>
      <c r="D48" s="249"/>
      <c r="E48" s="172"/>
      <c r="F48" s="172"/>
      <c r="G48" s="249"/>
      <c r="H48" s="172"/>
      <c r="I48" s="172"/>
      <c r="J48" s="81"/>
      <c r="K48" s="81"/>
      <c r="L48" s="81"/>
      <c r="M48" s="81"/>
      <c r="N48" s="81"/>
      <c r="O48" s="81"/>
      <c r="P48" s="81"/>
      <c r="Q48" s="81"/>
    </row>
    <row r="49" spans="2:17" x14ac:dyDescent="0.2">
      <c r="B49" s="172"/>
      <c r="C49" s="172"/>
      <c r="D49" s="249"/>
      <c r="E49" s="172"/>
      <c r="F49" s="172"/>
      <c r="G49" s="249"/>
      <c r="H49" s="172"/>
      <c r="I49" s="172"/>
      <c r="J49" s="81"/>
      <c r="K49" s="81"/>
      <c r="L49" s="81"/>
      <c r="M49" s="81"/>
      <c r="N49" s="81"/>
      <c r="O49" s="81"/>
      <c r="P49" s="81"/>
      <c r="Q49" s="81"/>
    </row>
    <row r="50" spans="2:17" x14ac:dyDescent="0.2">
      <c r="B50" s="172"/>
      <c r="C50" s="172"/>
      <c r="D50" s="249"/>
      <c r="E50" s="172"/>
      <c r="F50" s="172"/>
      <c r="G50" s="249"/>
      <c r="H50" s="172"/>
      <c r="I50" s="172"/>
      <c r="J50" s="81"/>
      <c r="K50" s="81"/>
      <c r="L50" s="81"/>
      <c r="M50" s="81"/>
      <c r="N50" s="81"/>
      <c r="O50" s="81"/>
      <c r="P50" s="81"/>
      <c r="Q50" s="81"/>
    </row>
    <row r="51" spans="2:17" x14ac:dyDescent="0.2">
      <c r="B51" s="172"/>
      <c r="C51" s="172"/>
      <c r="D51" s="249"/>
      <c r="E51" s="172"/>
      <c r="F51" s="172"/>
      <c r="G51" s="249"/>
      <c r="H51" s="172"/>
      <c r="I51" s="172"/>
      <c r="J51" s="81"/>
      <c r="K51" s="81"/>
      <c r="L51" s="81"/>
      <c r="M51" s="81"/>
      <c r="N51" s="81"/>
      <c r="O51" s="81"/>
      <c r="P51" s="81"/>
      <c r="Q51" s="81"/>
    </row>
    <row r="52" spans="2:17" x14ac:dyDescent="0.2">
      <c r="B52" s="172"/>
      <c r="C52" s="172"/>
      <c r="D52" s="249"/>
      <c r="E52" s="172"/>
      <c r="F52" s="172"/>
      <c r="G52" s="249"/>
      <c r="H52" s="172"/>
      <c r="I52" s="172"/>
      <c r="J52" s="81"/>
      <c r="K52" s="81"/>
      <c r="L52" s="81"/>
      <c r="M52" s="81"/>
      <c r="N52" s="81"/>
      <c r="O52" s="81"/>
      <c r="P52" s="81"/>
      <c r="Q52" s="81"/>
    </row>
    <row r="53" spans="2:17" x14ac:dyDescent="0.2">
      <c r="B53" s="172"/>
      <c r="C53" s="172"/>
      <c r="D53" s="249"/>
      <c r="E53" s="172"/>
      <c r="F53" s="172"/>
      <c r="G53" s="249"/>
      <c r="H53" s="172"/>
      <c r="I53" s="172"/>
      <c r="J53" s="81"/>
      <c r="K53" s="81"/>
      <c r="L53" s="81"/>
      <c r="M53" s="81"/>
      <c r="N53" s="81"/>
      <c r="O53" s="81"/>
      <c r="P53" s="81"/>
      <c r="Q53" s="81"/>
    </row>
    <row r="54" spans="2:17" x14ac:dyDescent="0.2">
      <c r="B54" s="172"/>
      <c r="C54" s="172"/>
      <c r="D54" s="249"/>
      <c r="E54" s="172"/>
      <c r="F54" s="172"/>
      <c r="G54" s="249"/>
      <c r="H54" s="172"/>
      <c r="I54" s="172"/>
      <c r="J54" s="81"/>
      <c r="K54" s="81"/>
      <c r="L54" s="81"/>
      <c r="M54" s="81"/>
      <c r="N54" s="81"/>
      <c r="O54" s="81"/>
      <c r="P54" s="81"/>
      <c r="Q54" s="81"/>
    </row>
    <row r="55" spans="2:17" x14ac:dyDescent="0.2">
      <c r="B55" s="172"/>
      <c r="C55" s="172"/>
      <c r="D55" s="249"/>
      <c r="E55" s="172"/>
      <c r="F55" s="172"/>
      <c r="G55" s="249"/>
      <c r="H55" s="172"/>
      <c r="I55" s="172"/>
      <c r="J55" s="81"/>
      <c r="K55" s="81"/>
      <c r="L55" s="81"/>
      <c r="M55" s="81"/>
      <c r="N55" s="81"/>
      <c r="O55" s="81"/>
      <c r="P55" s="81"/>
      <c r="Q55" s="81"/>
    </row>
    <row r="56" spans="2:17" x14ac:dyDescent="0.2">
      <c r="B56" s="172"/>
      <c r="C56" s="172"/>
      <c r="D56" s="249"/>
      <c r="E56" s="172"/>
      <c r="F56" s="172"/>
      <c r="G56" s="249"/>
      <c r="H56" s="172"/>
      <c r="I56" s="172"/>
      <c r="J56" s="81"/>
      <c r="K56" s="81"/>
      <c r="L56" s="81"/>
      <c r="M56" s="81"/>
      <c r="N56" s="81"/>
      <c r="O56" s="81"/>
      <c r="P56" s="81"/>
      <c r="Q56" s="81"/>
    </row>
    <row r="57" spans="2:17" x14ac:dyDescent="0.2">
      <c r="B57" s="172"/>
      <c r="C57" s="172"/>
      <c r="D57" s="249"/>
      <c r="E57" s="172"/>
      <c r="F57" s="172"/>
      <c r="G57" s="249"/>
      <c r="H57" s="172"/>
      <c r="I57" s="172"/>
      <c r="J57" s="81"/>
      <c r="K57" s="81"/>
      <c r="L57" s="81"/>
      <c r="M57" s="81"/>
      <c r="N57" s="81"/>
      <c r="O57" s="81"/>
      <c r="P57" s="81"/>
      <c r="Q57" s="81"/>
    </row>
    <row r="58" spans="2:17" x14ac:dyDescent="0.2">
      <c r="B58" s="172"/>
      <c r="C58" s="172"/>
      <c r="D58" s="249"/>
      <c r="E58" s="172"/>
      <c r="F58" s="172"/>
      <c r="G58" s="249"/>
      <c r="H58" s="172"/>
      <c r="I58" s="172"/>
      <c r="J58" s="81"/>
      <c r="K58" s="81"/>
      <c r="L58" s="81"/>
      <c r="M58" s="81"/>
      <c r="N58" s="81"/>
      <c r="O58" s="81"/>
      <c r="P58" s="81"/>
      <c r="Q58" s="81"/>
    </row>
    <row r="59" spans="2:17" x14ac:dyDescent="0.2">
      <c r="B59" s="172"/>
      <c r="C59" s="172"/>
      <c r="D59" s="249"/>
      <c r="E59" s="172"/>
      <c r="F59" s="172"/>
      <c r="G59" s="249"/>
      <c r="H59" s="172"/>
      <c r="I59" s="172"/>
      <c r="J59" s="81"/>
      <c r="K59" s="81"/>
      <c r="L59" s="81"/>
      <c r="M59" s="81"/>
      <c r="N59" s="81"/>
      <c r="O59" s="81"/>
      <c r="P59" s="81"/>
      <c r="Q59" s="81"/>
    </row>
    <row r="60" spans="2:17" x14ac:dyDescent="0.2">
      <c r="B60" s="172"/>
      <c r="C60" s="172"/>
      <c r="D60" s="249"/>
      <c r="E60" s="172"/>
      <c r="F60" s="172"/>
      <c r="G60" s="249"/>
      <c r="H60" s="172"/>
      <c r="I60" s="172"/>
      <c r="J60" s="81"/>
      <c r="K60" s="81"/>
      <c r="L60" s="81"/>
      <c r="M60" s="81"/>
      <c r="N60" s="81"/>
      <c r="O60" s="81"/>
      <c r="P60" s="81"/>
      <c r="Q60" s="81"/>
    </row>
    <row r="61" spans="2:17" x14ac:dyDescent="0.2">
      <c r="B61" s="172"/>
      <c r="C61" s="172"/>
      <c r="D61" s="249"/>
      <c r="E61" s="172"/>
      <c r="F61" s="172"/>
      <c r="G61" s="249"/>
      <c r="H61" s="172"/>
      <c r="I61" s="172"/>
      <c r="J61" s="81"/>
      <c r="K61" s="81"/>
      <c r="L61" s="81"/>
      <c r="M61" s="81"/>
      <c r="N61" s="81"/>
      <c r="O61" s="81"/>
      <c r="P61" s="81"/>
      <c r="Q61" s="81"/>
    </row>
    <row r="62" spans="2:17" x14ac:dyDescent="0.2">
      <c r="B62" s="172"/>
      <c r="C62" s="172"/>
      <c r="D62" s="249"/>
      <c r="E62" s="172"/>
      <c r="F62" s="172"/>
      <c r="G62" s="249"/>
      <c r="H62" s="172"/>
      <c r="I62" s="172"/>
      <c r="J62" s="81"/>
      <c r="K62" s="81"/>
      <c r="L62" s="81"/>
      <c r="M62" s="81"/>
      <c r="N62" s="81"/>
      <c r="O62" s="81"/>
      <c r="P62" s="81"/>
      <c r="Q62" s="81"/>
    </row>
    <row r="63" spans="2:17" x14ac:dyDescent="0.2">
      <c r="B63" s="172"/>
      <c r="C63" s="172"/>
      <c r="D63" s="249"/>
      <c r="E63" s="172"/>
      <c r="F63" s="172"/>
      <c r="G63" s="249"/>
      <c r="H63" s="172"/>
      <c r="I63" s="172"/>
      <c r="J63" s="81"/>
      <c r="K63" s="81"/>
      <c r="L63" s="81"/>
      <c r="M63" s="81"/>
      <c r="N63" s="81"/>
      <c r="O63" s="81"/>
      <c r="P63" s="81"/>
      <c r="Q63" s="81"/>
    </row>
    <row r="64" spans="2:17" x14ac:dyDescent="0.2">
      <c r="B64" s="172"/>
      <c r="C64" s="172"/>
      <c r="D64" s="249"/>
      <c r="E64" s="172"/>
      <c r="F64" s="172"/>
      <c r="G64" s="249"/>
      <c r="H64" s="172"/>
      <c r="I64" s="172"/>
      <c r="J64" s="81"/>
      <c r="K64" s="81"/>
      <c r="L64" s="81"/>
      <c r="M64" s="81"/>
      <c r="N64" s="81"/>
      <c r="O64" s="81"/>
      <c r="P64" s="81"/>
      <c r="Q64" s="81"/>
    </row>
    <row r="65" spans="2:17" x14ac:dyDescent="0.2">
      <c r="B65" s="172"/>
      <c r="C65" s="172"/>
      <c r="D65" s="249"/>
      <c r="E65" s="172"/>
      <c r="F65" s="172"/>
      <c r="G65" s="249"/>
      <c r="H65" s="172"/>
      <c r="I65" s="172"/>
      <c r="J65" s="81"/>
      <c r="K65" s="81"/>
      <c r="L65" s="81"/>
      <c r="M65" s="81"/>
      <c r="N65" s="81"/>
      <c r="O65" s="81"/>
      <c r="P65" s="81"/>
      <c r="Q65" s="81"/>
    </row>
    <row r="66" spans="2:17" x14ac:dyDescent="0.2">
      <c r="B66" s="172"/>
      <c r="C66" s="172"/>
      <c r="D66" s="249"/>
      <c r="E66" s="172"/>
      <c r="F66" s="172"/>
      <c r="G66" s="249"/>
      <c r="H66" s="172"/>
      <c r="I66" s="172"/>
      <c r="J66" s="81"/>
      <c r="K66" s="81"/>
      <c r="L66" s="81"/>
      <c r="M66" s="81"/>
      <c r="N66" s="81"/>
      <c r="O66" s="81"/>
      <c r="P66" s="81"/>
      <c r="Q66" s="81"/>
    </row>
    <row r="67" spans="2:17" x14ac:dyDescent="0.2">
      <c r="B67" s="172"/>
      <c r="C67" s="172"/>
      <c r="D67" s="249"/>
      <c r="E67" s="172"/>
      <c r="F67" s="172"/>
      <c r="G67" s="249"/>
      <c r="H67" s="172"/>
      <c r="I67" s="172"/>
      <c r="J67" s="81"/>
      <c r="K67" s="81"/>
      <c r="L67" s="81"/>
      <c r="M67" s="81"/>
      <c r="N67" s="81"/>
      <c r="O67" s="81"/>
      <c r="P67" s="81"/>
      <c r="Q67" s="81"/>
    </row>
    <row r="68" spans="2:17" x14ac:dyDescent="0.2">
      <c r="B68" s="172"/>
      <c r="C68" s="172"/>
      <c r="D68" s="249"/>
      <c r="E68" s="172"/>
      <c r="F68" s="172"/>
      <c r="G68" s="249"/>
      <c r="H68" s="172"/>
      <c r="I68" s="172"/>
      <c r="J68" s="81"/>
      <c r="K68" s="81"/>
      <c r="L68" s="81"/>
      <c r="M68" s="81"/>
      <c r="N68" s="81"/>
      <c r="O68" s="81"/>
      <c r="P68" s="81"/>
      <c r="Q68" s="81"/>
    </row>
    <row r="69" spans="2:17" x14ac:dyDescent="0.2">
      <c r="B69" s="172"/>
      <c r="C69" s="172"/>
      <c r="D69" s="249"/>
      <c r="E69" s="172"/>
      <c r="F69" s="172"/>
      <c r="G69" s="249"/>
      <c r="H69" s="172"/>
      <c r="I69" s="172"/>
      <c r="J69" s="81"/>
      <c r="K69" s="81"/>
      <c r="L69" s="81"/>
      <c r="M69" s="81"/>
      <c r="N69" s="81"/>
      <c r="O69" s="81"/>
      <c r="P69" s="81"/>
      <c r="Q69" s="81"/>
    </row>
    <row r="70" spans="2:17" x14ac:dyDescent="0.2">
      <c r="B70" s="172"/>
      <c r="C70" s="172"/>
      <c r="D70" s="249"/>
      <c r="E70" s="172"/>
      <c r="F70" s="172"/>
      <c r="G70" s="249"/>
      <c r="H70" s="172"/>
      <c r="I70" s="172"/>
      <c r="J70" s="81"/>
      <c r="K70" s="81"/>
      <c r="L70" s="81"/>
      <c r="M70" s="81"/>
      <c r="N70" s="81"/>
      <c r="O70" s="81"/>
      <c r="P70" s="81"/>
      <c r="Q70" s="81"/>
    </row>
    <row r="71" spans="2:17" x14ac:dyDescent="0.2">
      <c r="B71" s="172"/>
      <c r="C71" s="172"/>
      <c r="D71" s="249"/>
      <c r="E71" s="172"/>
      <c r="F71" s="172"/>
      <c r="G71" s="249"/>
      <c r="H71" s="172"/>
      <c r="I71" s="172"/>
      <c r="J71" s="81"/>
      <c r="K71" s="81"/>
      <c r="L71" s="81"/>
      <c r="M71" s="81"/>
      <c r="N71" s="81"/>
      <c r="O71" s="81"/>
      <c r="P71" s="81"/>
      <c r="Q71" s="81"/>
    </row>
    <row r="72" spans="2:17" x14ac:dyDescent="0.2">
      <c r="B72" s="172"/>
      <c r="C72" s="172"/>
      <c r="D72" s="249"/>
      <c r="E72" s="172"/>
      <c r="F72" s="172"/>
      <c r="G72" s="249"/>
      <c r="H72" s="172"/>
      <c r="I72" s="172"/>
      <c r="J72" s="81"/>
      <c r="K72" s="81"/>
      <c r="L72" s="81"/>
      <c r="M72" s="81"/>
      <c r="N72" s="81"/>
      <c r="O72" s="81"/>
      <c r="P72" s="81"/>
      <c r="Q72" s="81"/>
    </row>
    <row r="73" spans="2:17" x14ac:dyDescent="0.2">
      <c r="B73" s="172"/>
      <c r="C73" s="172"/>
      <c r="D73" s="249"/>
      <c r="E73" s="172"/>
      <c r="F73" s="172"/>
      <c r="G73" s="249"/>
      <c r="H73" s="172"/>
      <c r="I73" s="172"/>
      <c r="J73" s="81"/>
      <c r="K73" s="81"/>
      <c r="L73" s="81"/>
      <c r="M73" s="81"/>
      <c r="N73" s="81"/>
      <c r="O73" s="81"/>
      <c r="P73" s="81"/>
      <c r="Q73" s="81"/>
    </row>
    <row r="74" spans="2:17" x14ac:dyDescent="0.2">
      <c r="B74" s="172"/>
      <c r="C74" s="172"/>
      <c r="D74" s="249"/>
      <c r="E74" s="172"/>
      <c r="F74" s="172"/>
      <c r="G74" s="249"/>
      <c r="H74" s="172"/>
      <c r="I74" s="172"/>
      <c r="J74" s="81"/>
      <c r="K74" s="81"/>
      <c r="L74" s="81"/>
      <c r="M74" s="81"/>
      <c r="N74" s="81"/>
      <c r="O74" s="81"/>
      <c r="P74" s="81"/>
      <c r="Q74" s="81"/>
    </row>
    <row r="75" spans="2:17" x14ac:dyDescent="0.2">
      <c r="B75" s="172"/>
      <c r="C75" s="172"/>
      <c r="D75" s="249"/>
      <c r="E75" s="172"/>
      <c r="F75" s="172"/>
      <c r="G75" s="249"/>
      <c r="H75" s="172"/>
      <c r="I75" s="172"/>
      <c r="J75" s="81"/>
      <c r="K75" s="81"/>
      <c r="L75" s="81"/>
      <c r="M75" s="81"/>
      <c r="N75" s="81"/>
      <c r="O75" s="81"/>
      <c r="P75" s="81"/>
      <c r="Q75" s="81"/>
    </row>
    <row r="76" spans="2:17" x14ac:dyDescent="0.2">
      <c r="B76" s="172"/>
      <c r="C76" s="172"/>
      <c r="D76" s="249"/>
      <c r="E76" s="172"/>
      <c r="F76" s="172"/>
      <c r="G76" s="249"/>
      <c r="H76" s="172"/>
      <c r="I76" s="172"/>
      <c r="J76" s="81"/>
      <c r="K76" s="81"/>
      <c r="L76" s="81"/>
      <c r="M76" s="81"/>
      <c r="N76" s="81"/>
      <c r="O76" s="81"/>
      <c r="P76" s="81"/>
      <c r="Q76" s="81"/>
    </row>
    <row r="77" spans="2:17" x14ac:dyDescent="0.2">
      <c r="B77" s="172"/>
      <c r="C77" s="172"/>
      <c r="D77" s="249"/>
      <c r="E77" s="172"/>
      <c r="F77" s="172"/>
      <c r="G77" s="249"/>
      <c r="H77" s="172"/>
      <c r="I77" s="172"/>
      <c r="J77" s="81"/>
      <c r="K77" s="81"/>
      <c r="L77" s="81"/>
      <c r="M77" s="81"/>
      <c r="N77" s="81"/>
      <c r="O77" s="81"/>
      <c r="P77" s="81"/>
      <c r="Q77" s="81"/>
    </row>
    <row r="78" spans="2:17" x14ac:dyDescent="0.2">
      <c r="B78" s="172"/>
      <c r="C78" s="172"/>
      <c r="D78" s="249"/>
      <c r="E78" s="172"/>
      <c r="F78" s="172"/>
      <c r="G78" s="249"/>
      <c r="H78" s="172"/>
      <c r="I78" s="172"/>
      <c r="J78" s="81"/>
      <c r="K78" s="81"/>
      <c r="L78" s="81"/>
      <c r="M78" s="81"/>
      <c r="N78" s="81"/>
      <c r="O78" s="81"/>
      <c r="P78" s="81"/>
      <c r="Q78" s="81"/>
    </row>
    <row r="79" spans="2:17" x14ac:dyDescent="0.2">
      <c r="B79" s="172"/>
      <c r="C79" s="172"/>
      <c r="D79" s="249"/>
      <c r="E79" s="172"/>
      <c r="F79" s="172"/>
      <c r="G79" s="249"/>
      <c r="H79" s="172"/>
      <c r="I79" s="172"/>
      <c r="J79" s="81"/>
      <c r="K79" s="81"/>
      <c r="L79" s="81"/>
      <c r="M79" s="81"/>
      <c r="N79" s="81"/>
      <c r="O79" s="81"/>
      <c r="P79" s="81"/>
      <c r="Q79" s="81"/>
    </row>
    <row r="80" spans="2:17" x14ac:dyDescent="0.2">
      <c r="B80" s="172"/>
      <c r="C80" s="172"/>
      <c r="D80" s="249"/>
      <c r="E80" s="172"/>
      <c r="F80" s="172"/>
      <c r="G80" s="249"/>
      <c r="H80" s="172"/>
      <c r="I80" s="172"/>
      <c r="J80" s="81"/>
      <c r="K80" s="81"/>
      <c r="L80" s="81"/>
      <c r="M80" s="81"/>
      <c r="N80" s="81"/>
      <c r="O80" s="81"/>
      <c r="P80" s="81"/>
      <c r="Q80" s="81"/>
    </row>
    <row r="81" spans="2:17" x14ac:dyDescent="0.2">
      <c r="B81" s="172"/>
      <c r="C81" s="172"/>
      <c r="D81" s="249"/>
      <c r="E81" s="172"/>
      <c r="F81" s="172"/>
      <c r="G81" s="249"/>
      <c r="H81" s="172"/>
      <c r="I81" s="172"/>
      <c r="J81" s="81"/>
      <c r="K81" s="81"/>
      <c r="L81" s="81"/>
      <c r="M81" s="81"/>
      <c r="N81" s="81"/>
      <c r="O81" s="81"/>
      <c r="P81" s="81"/>
      <c r="Q81" s="81"/>
    </row>
    <row r="82" spans="2:17" x14ac:dyDescent="0.2">
      <c r="B82" s="172"/>
      <c r="C82" s="172"/>
      <c r="D82" s="249"/>
      <c r="E82" s="172"/>
      <c r="F82" s="172"/>
      <c r="G82" s="249"/>
      <c r="H82" s="172"/>
      <c r="I82" s="172"/>
      <c r="J82" s="81"/>
      <c r="K82" s="81"/>
      <c r="L82" s="81"/>
      <c r="M82" s="81"/>
      <c r="N82" s="81"/>
      <c r="O82" s="81"/>
      <c r="P82" s="81"/>
      <c r="Q82" s="81"/>
    </row>
    <row r="83" spans="2:17" x14ac:dyDescent="0.2">
      <c r="B83" s="172"/>
      <c r="C83" s="172"/>
      <c r="D83" s="249"/>
      <c r="E83" s="172"/>
      <c r="F83" s="172"/>
      <c r="G83" s="249"/>
      <c r="H83" s="172"/>
      <c r="I83" s="172"/>
      <c r="J83" s="81"/>
      <c r="K83" s="81"/>
      <c r="L83" s="81"/>
      <c r="M83" s="81"/>
      <c r="N83" s="81"/>
      <c r="O83" s="81"/>
      <c r="P83" s="81"/>
      <c r="Q83" s="81"/>
    </row>
    <row r="84" spans="2:17" x14ac:dyDescent="0.2">
      <c r="B84" s="172"/>
      <c r="C84" s="172"/>
      <c r="D84" s="249"/>
      <c r="E84" s="172"/>
      <c r="F84" s="172"/>
      <c r="G84" s="249"/>
      <c r="H84" s="172"/>
      <c r="I84" s="172"/>
      <c r="J84" s="81"/>
      <c r="K84" s="81"/>
      <c r="L84" s="81"/>
      <c r="M84" s="81"/>
      <c r="N84" s="81"/>
      <c r="O84" s="81"/>
      <c r="P84" s="81"/>
      <c r="Q84" s="81"/>
    </row>
    <row r="85" spans="2:17" x14ac:dyDescent="0.2">
      <c r="B85" s="172"/>
      <c r="C85" s="172"/>
      <c r="D85" s="249"/>
      <c r="E85" s="172"/>
      <c r="F85" s="172"/>
      <c r="G85" s="249"/>
      <c r="H85" s="172"/>
      <c r="I85" s="172"/>
      <c r="J85" s="81"/>
      <c r="K85" s="81"/>
      <c r="L85" s="81"/>
      <c r="M85" s="81"/>
      <c r="N85" s="81"/>
      <c r="O85" s="81"/>
      <c r="P85" s="81"/>
      <c r="Q85" s="81"/>
    </row>
    <row r="86" spans="2:17" x14ac:dyDescent="0.2">
      <c r="B86" s="172"/>
      <c r="C86" s="172"/>
      <c r="D86" s="249"/>
      <c r="E86" s="172"/>
      <c r="F86" s="172"/>
      <c r="G86" s="249"/>
      <c r="H86" s="172"/>
      <c r="I86" s="172"/>
      <c r="J86" s="81"/>
      <c r="K86" s="81"/>
      <c r="L86" s="81"/>
      <c r="M86" s="81"/>
      <c r="N86" s="81"/>
      <c r="O86" s="81"/>
      <c r="P86" s="81"/>
      <c r="Q86" s="81"/>
    </row>
    <row r="87" spans="2:17" x14ac:dyDescent="0.2">
      <c r="B87" s="172"/>
      <c r="C87" s="172"/>
      <c r="D87" s="249"/>
      <c r="E87" s="172"/>
      <c r="F87" s="172"/>
      <c r="G87" s="249"/>
      <c r="H87" s="172"/>
      <c r="I87" s="172"/>
      <c r="J87" s="81"/>
      <c r="K87" s="81"/>
      <c r="L87" s="81"/>
      <c r="M87" s="81"/>
      <c r="N87" s="81"/>
      <c r="O87" s="81"/>
      <c r="P87" s="81"/>
      <c r="Q87" s="81"/>
    </row>
    <row r="88" spans="2:17" x14ac:dyDescent="0.2">
      <c r="B88" s="172"/>
      <c r="C88" s="172"/>
      <c r="D88" s="249"/>
      <c r="E88" s="172"/>
      <c r="F88" s="172"/>
      <c r="G88" s="249"/>
      <c r="H88" s="172"/>
      <c r="I88" s="172"/>
      <c r="J88" s="81"/>
      <c r="K88" s="81"/>
      <c r="L88" s="81"/>
      <c r="M88" s="81"/>
      <c r="N88" s="81"/>
      <c r="O88" s="81"/>
      <c r="P88" s="81"/>
      <c r="Q88" s="81"/>
    </row>
    <row r="89" spans="2:17" x14ac:dyDescent="0.2">
      <c r="B89" s="172"/>
      <c r="C89" s="172"/>
      <c r="D89" s="249"/>
      <c r="E89" s="172"/>
      <c r="F89" s="172"/>
      <c r="G89" s="249"/>
      <c r="H89" s="172"/>
      <c r="I89" s="172"/>
      <c r="J89" s="81"/>
      <c r="K89" s="81"/>
      <c r="L89" s="81"/>
      <c r="M89" s="81"/>
      <c r="N89" s="81"/>
      <c r="O89" s="81"/>
      <c r="P89" s="81"/>
      <c r="Q89" s="81"/>
    </row>
    <row r="90" spans="2:17" x14ac:dyDescent="0.2">
      <c r="B90" s="172"/>
      <c r="C90" s="172"/>
      <c r="D90" s="249"/>
      <c r="E90" s="172"/>
      <c r="F90" s="172"/>
      <c r="G90" s="249"/>
      <c r="H90" s="172"/>
      <c r="I90" s="172"/>
      <c r="J90" s="81"/>
      <c r="K90" s="81"/>
      <c r="L90" s="81"/>
      <c r="M90" s="81"/>
      <c r="N90" s="81"/>
      <c r="O90" s="81"/>
      <c r="P90" s="81"/>
      <c r="Q90" s="81"/>
    </row>
    <row r="91" spans="2:17" x14ac:dyDescent="0.2">
      <c r="B91" s="172"/>
      <c r="C91" s="172"/>
      <c r="D91" s="249"/>
      <c r="E91" s="172"/>
      <c r="F91" s="172"/>
      <c r="G91" s="249"/>
      <c r="H91" s="172"/>
      <c r="I91" s="172"/>
      <c r="J91" s="81"/>
      <c r="K91" s="81"/>
      <c r="L91" s="81"/>
      <c r="M91" s="81"/>
      <c r="N91" s="81"/>
      <c r="O91" s="81"/>
      <c r="P91" s="81"/>
      <c r="Q91" s="81"/>
    </row>
    <row r="92" spans="2:17" x14ac:dyDescent="0.2">
      <c r="B92" s="172"/>
      <c r="C92" s="172"/>
      <c r="D92" s="249"/>
      <c r="E92" s="172"/>
      <c r="F92" s="172"/>
      <c r="G92" s="249"/>
      <c r="H92" s="172"/>
      <c r="I92" s="172"/>
      <c r="J92" s="81"/>
      <c r="K92" s="81"/>
      <c r="L92" s="81"/>
      <c r="M92" s="81"/>
      <c r="N92" s="81"/>
      <c r="O92" s="81"/>
      <c r="P92" s="81"/>
      <c r="Q92" s="81"/>
    </row>
    <row r="93" spans="2:17" x14ac:dyDescent="0.2">
      <c r="B93" s="172"/>
      <c r="C93" s="172"/>
      <c r="D93" s="249"/>
      <c r="E93" s="172"/>
      <c r="F93" s="172"/>
      <c r="G93" s="249"/>
      <c r="H93" s="172"/>
      <c r="I93" s="172"/>
      <c r="J93" s="81"/>
      <c r="K93" s="81"/>
      <c r="L93" s="81"/>
      <c r="M93" s="81"/>
      <c r="N93" s="81"/>
      <c r="O93" s="81"/>
      <c r="P93" s="81"/>
      <c r="Q93" s="81"/>
    </row>
    <row r="94" spans="2:17" x14ac:dyDescent="0.2">
      <c r="B94" s="172"/>
      <c r="C94" s="172"/>
      <c r="D94" s="249"/>
      <c r="E94" s="172"/>
      <c r="F94" s="172"/>
      <c r="G94" s="249"/>
      <c r="H94" s="172"/>
      <c r="I94" s="172"/>
      <c r="J94" s="81"/>
      <c r="K94" s="81"/>
      <c r="L94" s="81"/>
      <c r="M94" s="81"/>
      <c r="N94" s="81"/>
      <c r="O94" s="81"/>
      <c r="P94" s="81"/>
      <c r="Q94" s="81"/>
    </row>
    <row r="95" spans="2:17" x14ac:dyDescent="0.2">
      <c r="B95" s="172"/>
      <c r="C95" s="172"/>
      <c r="D95" s="249"/>
      <c r="E95" s="172"/>
      <c r="F95" s="172"/>
      <c r="G95" s="249"/>
      <c r="H95" s="172"/>
      <c r="I95" s="172"/>
      <c r="J95" s="81"/>
      <c r="K95" s="81"/>
      <c r="L95" s="81"/>
      <c r="M95" s="81"/>
      <c r="N95" s="81"/>
      <c r="O95" s="81"/>
      <c r="P95" s="81"/>
      <c r="Q95" s="81"/>
    </row>
    <row r="96" spans="2:17" x14ac:dyDescent="0.2">
      <c r="B96" s="172"/>
      <c r="C96" s="172"/>
      <c r="D96" s="249"/>
      <c r="E96" s="172"/>
      <c r="F96" s="172"/>
      <c r="G96" s="249"/>
      <c r="H96" s="172"/>
      <c r="I96" s="172"/>
      <c r="J96" s="81"/>
      <c r="K96" s="81"/>
      <c r="L96" s="81"/>
      <c r="M96" s="81"/>
      <c r="N96" s="81"/>
      <c r="O96" s="81"/>
      <c r="P96" s="81"/>
      <c r="Q96" s="81"/>
    </row>
    <row r="97" spans="2:17" x14ac:dyDescent="0.2">
      <c r="B97" s="172"/>
      <c r="C97" s="172"/>
      <c r="D97" s="249"/>
      <c r="E97" s="172"/>
      <c r="F97" s="172"/>
      <c r="G97" s="249"/>
      <c r="H97" s="172"/>
      <c r="I97" s="172"/>
      <c r="J97" s="81"/>
      <c r="K97" s="81"/>
      <c r="L97" s="81"/>
      <c r="M97" s="81"/>
      <c r="N97" s="81"/>
      <c r="O97" s="81"/>
      <c r="P97" s="81"/>
      <c r="Q97" s="81"/>
    </row>
    <row r="98" spans="2:17" x14ac:dyDescent="0.2">
      <c r="B98" s="172"/>
      <c r="C98" s="172"/>
      <c r="D98" s="249"/>
      <c r="E98" s="172"/>
      <c r="F98" s="172"/>
      <c r="G98" s="249"/>
      <c r="H98" s="172"/>
      <c r="I98" s="172"/>
      <c r="J98" s="81"/>
      <c r="K98" s="81"/>
      <c r="L98" s="81"/>
      <c r="M98" s="81"/>
      <c r="N98" s="81"/>
      <c r="O98" s="81"/>
      <c r="P98" s="81"/>
      <c r="Q98" s="81"/>
    </row>
    <row r="99" spans="2:17" x14ac:dyDescent="0.2">
      <c r="B99" s="172"/>
      <c r="C99" s="172"/>
      <c r="D99" s="249"/>
      <c r="E99" s="172"/>
      <c r="F99" s="172"/>
      <c r="G99" s="249"/>
      <c r="H99" s="172"/>
      <c r="I99" s="172"/>
      <c r="J99" s="81"/>
      <c r="K99" s="81"/>
      <c r="L99" s="81"/>
      <c r="M99" s="81"/>
      <c r="N99" s="81"/>
      <c r="O99" s="81"/>
      <c r="P99" s="81"/>
      <c r="Q99" s="81"/>
    </row>
    <row r="100" spans="2:17" x14ac:dyDescent="0.2">
      <c r="B100" s="172"/>
      <c r="C100" s="172"/>
      <c r="D100" s="249"/>
      <c r="E100" s="172"/>
      <c r="F100" s="172"/>
      <c r="G100" s="249"/>
      <c r="H100" s="172"/>
      <c r="I100" s="172"/>
      <c r="J100" s="81"/>
      <c r="K100" s="81"/>
      <c r="L100" s="81"/>
      <c r="M100" s="81"/>
      <c r="N100" s="81"/>
      <c r="O100" s="81"/>
      <c r="P100" s="81"/>
      <c r="Q100" s="81"/>
    </row>
    <row r="101" spans="2:17" x14ac:dyDescent="0.2">
      <c r="B101" s="172"/>
      <c r="C101" s="172"/>
      <c r="D101" s="249"/>
      <c r="E101" s="172"/>
      <c r="F101" s="172"/>
      <c r="G101" s="249"/>
      <c r="H101" s="172"/>
      <c r="I101" s="172"/>
      <c r="J101" s="81"/>
      <c r="K101" s="81"/>
      <c r="L101" s="81"/>
      <c r="M101" s="81"/>
      <c r="N101" s="81"/>
      <c r="O101" s="81"/>
      <c r="P101" s="81"/>
      <c r="Q101" s="81"/>
    </row>
    <row r="102" spans="2:17" x14ac:dyDescent="0.2">
      <c r="B102" s="172"/>
      <c r="C102" s="172"/>
      <c r="D102" s="249"/>
      <c r="E102" s="172"/>
      <c r="F102" s="172"/>
      <c r="G102" s="249"/>
      <c r="H102" s="172"/>
      <c r="I102" s="172"/>
      <c r="J102" s="81"/>
      <c r="K102" s="81"/>
      <c r="L102" s="81"/>
      <c r="M102" s="81"/>
      <c r="N102" s="81"/>
      <c r="O102" s="81"/>
      <c r="P102" s="81"/>
      <c r="Q102" s="81"/>
    </row>
    <row r="103" spans="2:17" x14ac:dyDescent="0.2">
      <c r="B103" s="172"/>
      <c r="C103" s="172"/>
      <c r="D103" s="249"/>
      <c r="E103" s="172"/>
      <c r="F103" s="172"/>
      <c r="G103" s="249"/>
      <c r="H103" s="172"/>
      <c r="I103" s="172"/>
      <c r="J103" s="81"/>
      <c r="K103" s="81"/>
      <c r="L103" s="81"/>
      <c r="M103" s="81"/>
      <c r="N103" s="81"/>
      <c r="O103" s="81"/>
      <c r="P103" s="81"/>
      <c r="Q103" s="81"/>
    </row>
    <row r="104" spans="2:17" x14ac:dyDescent="0.2">
      <c r="B104" s="172"/>
      <c r="C104" s="172"/>
      <c r="D104" s="249"/>
      <c r="E104" s="172"/>
      <c r="F104" s="172"/>
      <c r="G104" s="249"/>
      <c r="H104" s="172"/>
      <c r="I104" s="172"/>
      <c r="J104" s="81"/>
      <c r="K104" s="81"/>
      <c r="L104" s="81"/>
      <c r="M104" s="81"/>
      <c r="N104" s="81"/>
      <c r="O104" s="81"/>
      <c r="P104" s="81"/>
      <c r="Q104" s="81"/>
    </row>
    <row r="105" spans="2:17" x14ac:dyDescent="0.2">
      <c r="B105" s="172"/>
      <c r="C105" s="172"/>
      <c r="D105" s="249"/>
      <c r="E105" s="172"/>
      <c r="F105" s="172"/>
      <c r="G105" s="249"/>
      <c r="H105" s="172"/>
      <c r="I105" s="172"/>
      <c r="J105" s="81"/>
      <c r="K105" s="81"/>
      <c r="L105" s="81"/>
      <c r="M105" s="81"/>
      <c r="N105" s="81"/>
      <c r="O105" s="81"/>
      <c r="P105" s="81"/>
      <c r="Q105" s="81"/>
    </row>
    <row r="106" spans="2:17" x14ac:dyDescent="0.2">
      <c r="B106" s="172"/>
      <c r="C106" s="172"/>
      <c r="D106" s="249"/>
      <c r="E106" s="172"/>
      <c r="F106" s="172"/>
      <c r="G106" s="249"/>
      <c r="H106" s="172"/>
      <c r="I106" s="172"/>
      <c r="J106" s="81"/>
      <c r="K106" s="81"/>
      <c r="L106" s="81"/>
      <c r="M106" s="81"/>
      <c r="N106" s="81"/>
      <c r="O106" s="81"/>
      <c r="P106" s="81"/>
      <c r="Q106" s="81"/>
    </row>
    <row r="107" spans="2:17" x14ac:dyDescent="0.2">
      <c r="B107" s="172"/>
      <c r="C107" s="172"/>
      <c r="D107" s="249"/>
      <c r="E107" s="172"/>
      <c r="F107" s="172"/>
      <c r="G107" s="249"/>
      <c r="H107" s="172"/>
      <c r="I107" s="172"/>
      <c r="J107" s="81"/>
      <c r="K107" s="81"/>
      <c r="L107" s="81"/>
      <c r="M107" s="81"/>
      <c r="N107" s="81"/>
      <c r="O107" s="81"/>
      <c r="P107" s="81"/>
      <c r="Q107" s="81"/>
    </row>
    <row r="108" spans="2:17" x14ac:dyDescent="0.2">
      <c r="B108" s="172"/>
      <c r="C108" s="172"/>
      <c r="D108" s="249"/>
      <c r="E108" s="172"/>
      <c r="F108" s="172"/>
      <c r="G108" s="249"/>
      <c r="H108" s="172"/>
      <c r="I108" s="172"/>
      <c r="J108" s="81"/>
      <c r="K108" s="81"/>
      <c r="L108" s="81"/>
      <c r="M108" s="81"/>
      <c r="N108" s="81"/>
      <c r="O108" s="81"/>
      <c r="P108" s="81"/>
      <c r="Q108" s="81"/>
    </row>
    <row r="109" spans="2:17" x14ac:dyDescent="0.2">
      <c r="B109" s="172"/>
      <c r="C109" s="172"/>
      <c r="D109" s="249"/>
      <c r="E109" s="172"/>
      <c r="F109" s="172"/>
      <c r="G109" s="249"/>
      <c r="H109" s="172"/>
      <c r="I109" s="172"/>
      <c r="J109" s="81"/>
      <c r="K109" s="81"/>
      <c r="L109" s="81"/>
      <c r="M109" s="81"/>
      <c r="N109" s="81"/>
      <c r="O109" s="81"/>
      <c r="P109" s="81"/>
      <c r="Q109" s="81"/>
    </row>
    <row r="110" spans="2:17" x14ac:dyDescent="0.2">
      <c r="B110" s="172"/>
      <c r="C110" s="172"/>
      <c r="D110" s="249"/>
      <c r="E110" s="172"/>
      <c r="F110" s="172"/>
      <c r="G110" s="249"/>
      <c r="H110" s="172"/>
      <c r="I110" s="172"/>
      <c r="J110" s="81"/>
      <c r="K110" s="81"/>
      <c r="L110" s="81"/>
      <c r="M110" s="81"/>
      <c r="N110" s="81"/>
      <c r="O110" s="81"/>
      <c r="P110" s="81"/>
      <c r="Q110" s="81"/>
    </row>
    <row r="111" spans="2:17" x14ac:dyDescent="0.2">
      <c r="B111" s="172"/>
      <c r="C111" s="172"/>
      <c r="D111" s="249"/>
      <c r="E111" s="172"/>
      <c r="F111" s="172"/>
      <c r="G111" s="249"/>
      <c r="H111" s="172"/>
      <c r="I111" s="172"/>
      <c r="J111" s="81"/>
      <c r="K111" s="81"/>
      <c r="L111" s="81"/>
      <c r="M111" s="81"/>
      <c r="N111" s="81"/>
      <c r="O111" s="81"/>
      <c r="P111" s="81"/>
      <c r="Q111" s="81"/>
    </row>
    <row r="112" spans="2:17" x14ac:dyDescent="0.2">
      <c r="B112" s="172"/>
      <c r="C112" s="172"/>
      <c r="D112" s="249"/>
      <c r="E112" s="172"/>
      <c r="F112" s="172"/>
      <c r="G112" s="249"/>
      <c r="H112" s="172"/>
      <c r="I112" s="172"/>
      <c r="J112" s="81"/>
      <c r="K112" s="81"/>
      <c r="L112" s="81"/>
      <c r="M112" s="81"/>
      <c r="N112" s="81"/>
      <c r="O112" s="81"/>
      <c r="P112" s="81"/>
      <c r="Q112" s="81"/>
    </row>
    <row r="113" spans="2:17" x14ac:dyDescent="0.2">
      <c r="B113" s="172"/>
      <c r="C113" s="172"/>
      <c r="D113" s="249"/>
      <c r="E113" s="172"/>
      <c r="F113" s="172"/>
      <c r="G113" s="249"/>
      <c r="H113" s="172"/>
      <c r="I113" s="172"/>
      <c r="J113" s="81"/>
      <c r="K113" s="81"/>
      <c r="L113" s="81"/>
      <c r="M113" s="81"/>
      <c r="N113" s="81"/>
      <c r="O113" s="81"/>
      <c r="P113" s="81"/>
      <c r="Q113" s="81"/>
    </row>
    <row r="114" spans="2:17" x14ac:dyDescent="0.2">
      <c r="B114" s="172"/>
      <c r="C114" s="172"/>
      <c r="D114" s="249"/>
      <c r="E114" s="172"/>
      <c r="F114" s="172"/>
      <c r="G114" s="249"/>
      <c r="H114" s="172"/>
      <c r="I114" s="172"/>
      <c r="J114" s="81"/>
      <c r="K114" s="81"/>
      <c r="L114" s="81"/>
      <c r="M114" s="81"/>
      <c r="N114" s="81"/>
      <c r="O114" s="81"/>
      <c r="P114" s="81"/>
      <c r="Q114" s="81"/>
    </row>
    <row r="115" spans="2:17" x14ac:dyDescent="0.2">
      <c r="B115" s="172"/>
      <c r="C115" s="172"/>
      <c r="D115" s="249"/>
      <c r="E115" s="172"/>
      <c r="F115" s="172"/>
      <c r="G115" s="249"/>
      <c r="H115" s="172"/>
      <c r="I115" s="172"/>
      <c r="J115" s="81"/>
      <c r="K115" s="81"/>
      <c r="L115" s="81"/>
      <c r="M115" s="81"/>
      <c r="N115" s="81"/>
      <c r="O115" s="81"/>
      <c r="P115" s="81"/>
      <c r="Q115" s="81"/>
    </row>
    <row r="116" spans="2:17" x14ac:dyDescent="0.2">
      <c r="B116" s="172"/>
      <c r="C116" s="172"/>
      <c r="D116" s="249"/>
      <c r="E116" s="172"/>
      <c r="F116" s="172"/>
      <c r="G116" s="249"/>
      <c r="H116" s="172"/>
      <c r="I116" s="172"/>
      <c r="J116" s="81"/>
      <c r="K116" s="81"/>
      <c r="L116" s="81"/>
      <c r="M116" s="81"/>
      <c r="N116" s="81"/>
      <c r="O116" s="81"/>
      <c r="P116" s="81"/>
      <c r="Q116" s="81"/>
    </row>
    <row r="117" spans="2:17" x14ac:dyDescent="0.2">
      <c r="B117" s="172"/>
      <c r="C117" s="172"/>
      <c r="D117" s="249"/>
      <c r="E117" s="172"/>
      <c r="F117" s="172"/>
      <c r="G117" s="249"/>
      <c r="H117" s="172"/>
      <c r="I117" s="172"/>
      <c r="J117" s="81"/>
      <c r="K117" s="81"/>
      <c r="L117" s="81"/>
      <c r="M117" s="81"/>
      <c r="N117" s="81"/>
      <c r="O117" s="81"/>
      <c r="P117" s="81"/>
      <c r="Q117" s="81"/>
    </row>
    <row r="118" spans="2:17" x14ac:dyDescent="0.2">
      <c r="B118" s="172"/>
      <c r="C118" s="172"/>
      <c r="D118" s="249"/>
      <c r="E118" s="172"/>
      <c r="F118" s="172"/>
      <c r="G118" s="249"/>
      <c r="H118" s="172"/>
      <c r="I118" s="172"/>
      <c r="J118" s="81"/>
      <c r="K118" s="81"/>
      <c r="L118" s="81"/>
      <c r="M118" s="81"/>
      <c r="N118" s="81"/>
      <c r="O118" s="81"/>
      <c r="P118" s="81"/>
      <c r="Q118" s="81"/>
    </row>
    <row r="119" spans="2:17" x14ac:dyDescent="0.2">
      <c r="B119" s="172"/>
      <c r="C119" s="172"/>
      <c r="D119" s="249"/>
      <c r="E119" s="172"/>
      <c r="F119" s="172"/>
      <c r="G119" s="249"/>
      <c r="H119" s="172"/>
      <c r="I119" s="172"/>
      <c r="J119" s="81"/>
      <c r="K119" s="81"/>
      <c r="L119" s="81"/>
      <c r="M119" s="81"/>
      <c r="N119" s="81"/>
      <c r="O119" s="81"/>
      <c r="P119" s="81"/>
      <c r="Q119" s="81"/>
    </row>
    <row r="120" spans="2:17" x14ac:dyDescent="0.2">
      <c r="B120" s="172"/>
      <c r="C120" s="172"/>
      <c r="D120" s="249"/>
      <c r="E120" s="172"/>
      <c r="F120" s="172"/>
      <c r="G120" s="249"/>
      <c r="H120" s="172"/>
      <c r="I120" s="172"/>
      <c r="J120" s="81"/>
      <c r="K120" s="81"/>
      <c r="L120" s="81"/>
      <c r="M120" s="81"/>
      <c r="N120" s="81"/>
      <c r="O120" s="81"/>
      <c r="P120" s="81"/>
      <c r="Q120" s="81"/>
    </row>
    <row r="121" spans="2:17" x14ac:dyDescent="0.2">
      <c r="B121" s="172"/>
      <c r="C121" s="172"/>
      <c r="D121" s="249"/>
      <c r="E121" s="172"/>
      <c r="F121" s="172"/>
      <c r="G121" s="249"/>
      <c r="H121" s="172"/>
      <c r="I121" s="172"/>
      <c r="J121" s="81"/>
      <c r="K121" s="81"/>
      <c r="L121" s="81"/>
      <c r="M121" s="81"/>
      <c r="N121" s="81"/>
      <c r="O121" s="81"/>
      <c r="P121" s="81"/>
      <c r="Q121" s="81"/>
    </row>
    <row r="122" spans="2:17" x14ac:dyDescent="0.2">
      <c r="B122" s="172"/>
      <c r="C122" s="172"/>
      <c r="D122" s="249"/>
      <c r="E122" s="172"/>
      <c r="F122" s="172"/>
      <c r="G122" s="249"/>
      <c r="H122" s="172"/>
      <c r="I122" s="172"/>
      <c r="J122" s="81"/>
      <c r="K122" s="81"/>
      <c r="L122" s="81"/>
      <c r="M122" s="81"/>
      <c r="N122" s="81"/>
      <c r="O122" s="81"/>
      <c r="P122" s="81"/>
      <c r="Q122" s="81"/>
    </row>
    <row r="123" spans="2:17" x14ac:dyDescent="0.2">
      <c r="B123" s="172"/>
      <c r="C123" s="172"/>
      <c r="D123" s="249"/>
      <c r="E123" s="172"/>
      <c r="F123" s="172"/>
      <c r="G123" s="249"/>
      <c r="H123" s="172"/>
      <c r="I123" s="172"/>
      <c r="J123" s="81"/>
      <c r="K123" s="81"/>
      <c r="L123" s="81"/>
      <c r="M123" s="81"/>
      <c r="N123" s="81"/>
      <c r="O123" s="81"/>
      <c r="P123" s="81"/>
      <c r="Q123" s="81"/>
    </row>
    <row r="124" spans="2:17" x14ac:dyDescent="0.2">
      <c r="B124" s="172"/>
      <c r="C124" s="172"/>
      <c r="D124" s="249"/>
      <c r="E124" s="172"/>
      <c r="F124" s="172"/>
      <c r="G124" s="249"/>
      <c r="H124" s="172"/>
      <c r="I124" s="172"/>
      <c r="J124" s="81"/>
      <c r="K124" s="81"/>
      <c r="L124" s="81"/>
      <c r="M124" s="81"/>
      <c r="N124" s="81"/>
      <c r="O124" s="81"/>
      <c r="P124" s="81"/>
      <c r="Q124" s="81"/>
    </row>
    <row r="125" spans="2:17" x14ac:dyDescent="0.2">
      <c r="B125" s="172"/>
      <c r="C125" s="172"/>
      <c r="D125" s="249"/>
      <c r="E125" s="172"/>
      <c r="F125" s="172"/>
      <c r="G125" s="249"/>
      <c r="H125" s="172"/>
      <c r="I125" s="172"/>
      <c r="J125" s="81"/>
      <c r="K125" s="81"/>
      <c r="L125" s="81"/>
      <c r="M125" s="81"/>
      <c r="N125" s="81"/>
      <c r="O125" s="81"/>
      <c r="P125" s="81"/>
      <c r="Q125" s="81"/>
    </row>
    <row r="126" spans="2:17" x14ac:dyDescent="0.2">
      <c r="B126" s="172"/>
      <c r="C126" s="172"/>
      <c r="D126" s="249"/>
      <c r="E126" s="172"/>
      <c r="F126" s="172"/>
      <c r="G126" s="249"/>
      <c r="H126" s="172"/>
      <c r="I126" s="172"/>
      <c r="J126" s="81"/>
      <c r="K126" s="81"/>
      <c r="L126" s="81"/>
      <c r="M126" s="81"/>
      <c r="N126" s="81"/>
      <c r="O126" s="81"/>
      <c r="P126" s="81"/>
      <c r="Q126" s="81"/>
    </row>
    <row r="127" spans="2:17" x14ac:dyDescent="0.2">
      <c r="B127" s="172"/>
      <c r="C127" s="172"/>
      <c r="D127" s="249"/>
      <c r="E127" s="172"/>
      <c r="F127" s="172"/>
      <c r="G127" s="249"/>
      <c r="H127" s="172"/>
      <c r="I127" s="172"/>
      <c r="J127" s="81"/>
      <c r="K127" s="81"/>
      <c r="L127" s="81"/>
      <c r="M127" s="81"/>
      <c r="N127" s="81"/>
      <c r="O127" s="81"/>
      <c r="P127" s="81"/>
      <c r="Q127" s="81"/>
    </row>
    <row r="128" spans="2:17" x14ac:dyDescent="0.2">
      <c r="B128" s="172"/>
      <c r="C128" s="172"/>
      <c r="D128" s="249"/>
      <c r="E128" s="172"/>
      <c r="F128" s="172"/>
      <c r="G128" s="249"/>
      <c r="H128" s="172"/>
      <c r="I128" s="172"/>
      <c r="J128" s="81"/>
      <c r="K128" s="81"/>
      <c r="L128" s="81"/>
      <c r="M128" s="81"/>
      <c r="N128" s="81"/>
      <c r="O128" s="81"/>
      <c r="P128" s="81"/>
      <c r="Q128" s="81"/>
    </row>
    <row r="129" spans="2:17" x14ac:dyDescent="0.2">
      <c r="B129" s="172"/>
      <c r="C129" s="172"/>
      <c r="D129" s="249"/>
      <c r="E129" s="172"/>
      <c r="F129" s="172"/>
      <c r="G129" s="249"/>
      <c r="H129" s="172"/>
      <c r="I129" s="172"/>
      <c r="J129" s="81"/>
      <c r="K129" s="81"/>
      <c r="L129" s="81"/>
      <c r="M129" s="81"/>
      <c r="N129" s="81"/>
      <c r="O129" s="81"/>
      <c r="P129" s="81"/>
      <c r="Q129" s="81"/>
    </row>
    <row r="130" spans="2:17" x14ac:dyDescent="0.2">
      <c r="B130" s="172"/>
      <c r="C130" s="172"/>
      <c r="D130" s="249"/>
      <c r="E130" s="172"/>
      <c r="F130" s="172"/>
      <c r="G130" s="249"/>
      <c r="H130" s="172"/>
      <c r="I130" s="172"/>
      <c r="J130" s="81"/>
      <c r="K130" s="81"/>
      <c r="L130" s="81"/>
      <c r="M130" s="81"/>
      <c r="N130" s="81"/>
      <c r="O130" s="81"/>
      <c r="P130" s="81"/>
      <c r="Q130" s="81"/>
    </row>
    <row r="131" spans="2:17" x14ac:dyDescent="0.2">
      <c r="B131" s="172"/>
      <c r="C131" s="172"/>
      <c r="D131" s="249"/>
      <c r="E131" s="172"/>
      <c r="F131" s="172"/>
      <c r="G131" s="249"/>
      <c r="H131" s="172"/>
      <c r="I131" s="172"/>
      <c r="J131" s="81"/>
      <c r="K131" s="81"/>
      <c r="L131" s="81"/>
      <c r="M131" s="81"/>
      <c r="N131" s="81"/>
      <c r="O131" s="81"/>
      <c r="P131" s="81"/>
      <c r="Q131" s="81"/>
    </row>
    <row r="132" spans="2:17" x14ac:dyDescent="0.2">
      <c r="B132" s="172"/>
      <c r="C132" s="172"/>
      <c r="D132" s="249"/>
      <c r="E132" s="172"/>
      <c r="F132" s="172"/>
      <c r="G132" s="249"/>
      <c r="H132" s="172"/>
      <c r="I132" s="172"/>
      <c r="J132" s="81"/>
      <c r="K132" s="81"/>
      <c r="L132" s="81"/>
      <c r="M132" s="81"/>
      <c r="N132" s="81"/>
      <c r="O132" s="81"/>
      <c r="P132" s="81"/>
      <c r="Q132" s="81"/>
    </row>
    <row r="133" spans="2:17" x14ac:dyDescent="0.2">
      <c r="B133" s="172"/>
      <c r="C133" s="172"/>
      <c r="D133" s="249"/>
      <c r="E133" s="172"/>
      <c r="F133" s="172"/>
      <c r="G133" s="249"/>
      <c r="H133" s="172"/>
      <c r="I133" s="172"/>
      <c r="J133" s="81"/>
      <c r="K133" s="81"/>
      <c r="L133" s="81"/>
      <c r="M133" s="81"/>
      <c r="N133" s="81"/>
      <c r="O133" s="81"/>
      <c r="P133" s="81"/>
      <c r="Q133" s="81"/>
    </row>
    <row r="134" spans="2:17" x14ac:dyDescent="0.2">
      <c r="B134" s="172"/>
      <c r="C134" s="172"/>
      <c r="D134" s="249"/>
      <c r="E134" s="172"/>
      <c r="F134" s="172"/>
      <c r="G134" s="249"/>
      <c r="H134" s="172"/>
      <c r="I134" s="172"/>
      <c r="J134" s="81"/>
      <c r="K134" s="81"/>
      <c r="L134" s="81"/>
      <c r="M134" s="81"/>
      <c r="N134" s="81"/>
      <c r="O134" s="81"/>
      <c r="P134" s="81"/>
      <c r="Q134" s="81"/>
    </row>
    <row r="135" spans="2:17" x14ac:dyDescent="0.2">
      <c r="B135" s="172"/>
      <c r="C135" s="172"/>
      <c r="D135" s="249"/>
      <c r="E135" s="172"/>
      <c r="F135" s="172"/>
      <c r="G135" s="249"/>
      <c r="H135" s="172"/>
      <c r="I135" s="172"/>
      <c r="J135" s="81"/>
      <c r="K135" s="81"/>
      <c r="L135" s="81"/>
      <c r="M135" s="81"/>
      <c r="N135" s="81"/>
      <c r="O135" s="81"/>
      <c r="P135" s="81"/>
      <c r="Q135" s="81"/>
    </row>
    <row r="136" spans="2:17" x14ac:dyDescent="0.2">
      <c r="B136" s="172"/>
      <c r="C136" s="172"/>
      <c r="D136" s="249"/>
      <c r="E136" s="172"/>
      <c r="F136" s="172"/>
      <c r="G136" s="249"/>
      <c r="H136" s="172"/>
      <c r="I136" s="172"/>
      <c r="J136" s="81"/>
      <c r="K136" s="81"/>
      <c r="L136" s="81"/>
      <c r="M136" s="81"/>
      <c r="N136" s="81"/>
      <c r="O136" s="81"/>
      <c r="P136" s="81"/>
      <c r="Q136" s="81"/>
    </row>
    <row r="137" spans="2:17" x14ac:dyDescent="0.2">
      <c r="B137" s="172"/>
      <c r="C137" s="172"/>
      <c r="D137" s="249"/>
      <c r="E137" s="172"/>
      <c r="F137" s="172"/>
      <c r="G137" s="249"/>
      <c r="H137" s="172"/>
      <c r="I137" s="172"/>
      <c r="J137" s="81"/>
      <c r="K137" s="81"/>
      <c r="L137" s="81"/>
      <c r="M137" s="81"/>
      <c r="N137" s="81"/>
      <c r="O137" s="81"/>
      <c r="P137" s="81"/>
      <c r="Q137" s="81"/>
    </row>
    <row r="138" spans="2:17" x14ac:dyDescent="0.2">
      <c r="B138" s="172"/>
      <c r="C138" s="172"/>
      <c r="D138" s="249"/>
      <c r="E138" s="172"/>
      <c r="F138" s="172"/>
      <c r="G138" s="249"/>
      <c r="H138" s="172"/>
      <c r="I138" s="172"/>
      <c r="J138" s="81"/>
      <c r="K138" s="81"/>
      <c r="L138" s="81"/>
      <c r="M138" s="81"/>
      <c r="N138" s="81"/>
      <c r="O138" s="81"/>
      <c r="P138" s="81"/>
      <c r="Q138" s="81"/>
    </row>
    <row r="139" spans="2:17" x14ac:dyDescent="0.2">
      <c r="B139" s="172"/>
      <c r="C139" s="172"/>
      <c r="D139" s="249"/>
      <c r="E139" s="172"/>
      <c r="F139" s="172"/>
      <c r="G139" s="249"/>
      <c r="H139" s="172"/>
      <c r="I139" s="172"/>
      <c r="J139" s="81"/>
      <c r="K139" s="81"/>
      <c r="L139" s="81"/>
      <c r="M139" s="81"/>
      <c r="N139" s="81"/>
      <c r="O139" s="81"/>
      <c r="P139" s="81"/>
      <c r="Q139" s="81"/>
    </row>
    <row r="140" spans="2:17" x14ac:dyDescent="0.2">
      <c r="B140" s="172"/>
      <c r="C140" s="172"/>
      <c r="D140" s="249"/>
      <c r="E140" s="172"/>
      <c r="F140" s="172"/>
      <c r="G140" s="249"/>
      <c r="H140" s="172"/>
      <c r="I140" s="172"/>
      <c r="J140" s="81"/>
      <c r="K140" s="81"/>
      <c r="L140" s="81"/>
      <c r="M140" s="81"/>
      <c r="N140" s="81"/>
      <c r="O140" s="81"/>
      <c r="P140" s="81"/>
      <c r="Q140" s="81"/>
    </row>
    <row r="141" spans="2:17" x14ac:dyDescent="0.2">
      <c r="B141" s="172"/>
      <c r="C141" s="172"/>
      <c r="D141" s="249"/>
      <c r="E141" s="172"/>
      <c r="F141" s="172"/>
      <c r="G141" s="249"/>
      <c r="H141" s="172"/>
      <c r="I141" s="172"/>
      <c r="J141" s="81"/>
      <c r="K141" s="81"/>
      <c r="L141" s="81"/>
      <c r="M141" s="81"/>
      <c r="N141" s="81"/>
      <c r="O141" s="81"/>
      <c r="P141" s="81"/>
      <c r="Q141" s="81"/>
    </row>
    <row r="142" spans="2:17" x14ac:dyDescent="0.2">
      <c r="B142" s="172"/>
      <c r="C142" s="172"/>
      <c r="D142" s="249"/>
      <c r="E142" s="172"/>
      <c r="F142" s="172"/>
      <c r="G142" s="249"/>
      <c r="H142" s="172"/>
      <c r="I142" s="172"/>
      <c r="J142" s="81"/>
      <c r="K142" s="81"/>
      <c r="L142" s="81"/>
      <c r="M142" s="81"/>
      <c r="N142" s="81"/>
      <c r="O142" s="81"/>
      <c r="P142" s="81"/>
      <c r="Q142" s="81"/>
    </row>
    <row r="143" spans="2:17" x14ac:dyDescent="0.2">
      <c r="B143" s="172"/>
      <c r="C143" s="172"/>
      <c r="D143" s="249"/>
      <c r="E143" s="172"/>
      <c r="F143" s="172"/>
      <c r="G143" s="249"/>
      <c r="H143" s="172"/>
      <c r="I143" s="172"/>
      <c r="J143" s="81"/>
      <c r="K143" s="81"/>
      <c r="L143" s="81"/>
      <c r="M143" s="81"/>
      <c r="N143" s="81"/>
      <c r="O143" s="81"/>
      <c r="P143" s="81"/>
      <c r="Q143" s="81"/>
    </row>
    <row r="144" spans="2:17" x14ac:dyDescent="0.2">
      <c r="B144" s="172"/>
      <c r="C144" s="172"/>
      <c r="D144" s="249"/>
      <c r="E144" s="172"/>
      <c r="F144" s="172"/>
      <c r="G144" s="249"/>
      <c r="H144" s="172"/>
      <c r="I144" s="172"/>
      <c r="J144" s="81"/>
      <c r="K144" s="81"/>
      <c r="L144" s="81"/>
      <c r="M144" s="81"/>
      <c r="N144" s="81"/>
      <c r="O144" s="81"/>
      <c r="P144" s="81"/>
      <c r="Q144" s="81"/>
    </row>
    <row r="145" spans="2:17" x14ac:dyDescent="0.2">
      <c r="B145" s="172"/>
      <c r="C145" s="172"/>
      <c r="D145" s="249"/>
      <c r="E145" s="172"/>
      <c r="F145" s="172"/>
      <c r="G145" s="249"/>
      <c r="H145" s="172"/>
      <c r="I145" s="172"/>
      <c r="J145" s="81"/>
      <c r="K145" s="81"/>
      <c r="L145" s="81"/>
      <c r="M145" s="81"/>
      <c r="N145" s="81"/>
      <c r="O145" s="81"/>
      <c r="P145" s="81"/>
      <c r="Q145" s="81"/>
    </row>
    <row r="146" spans="2:17" x14ac:dyDescent="0.2">
      <c r="B146" s="172"/>
      <c r="C146" s="172"/>
      <c r="D146" s="249"/>
      <c r="E146" s="172"/>
      <c r="F146" s="172"/>
      <c r="G146" s="249"/>
      <c r="H146" s="172"/>
      <c r="I146" s="172"/>
      <c r="J146" s="81"/>
      <c r="K146" s="81"/>
      <c r="L146" s="81"/>
      <c r="M146" s="81"/>
      <c r="N146" s="81"/>
      <c r="O146" s="81"/>
      <c r="P146" s="81"/>
      <c r="Q146" s="81"/>
    </row>
    <row r="147" spans="2:17" x14ac:dyDescent="0.2">
      <c r="B147" s="172"/>
      <c r="C147" s="172"/>
      <c r="D147" s="249"/>
      <c r="E147" s="172"/>
      <c r="F147" s="172"/>
      <c r="G147" s="249"/>
      <c r="H147" s="172"/>
      <c r="I147" s="172"/>
      <c r="J147" s="81"/>
      <c r="K147" s="81"/>
      <c r="L147" s="81"/>
      <c r="M147" s="81"/>
      <c r="N147" s="81"/>
      <c r="O147" s="81"/>
      <c r="P147" s="81"/>
      <c r="Q147" s="81"/>
    </row>
    <row r="148" spans="2:17" x14ac:dyDescent="0.2">
      <c r="B148" s="172"/>
      <c r="C148" s="172"/>
      <c r="D148" s="249"/>
      <c r="E148" s="172"/>
      <c r="F148" s="172"/>
      <c r="G148" s="249"/>
      <c r="H148" s="172"/>
      <c r="I148" s="172"/>
      <c r="J148" s="81"/>
      <c r="K148" s="81"/>
      <c r="L148" s="81"/>
      <c r="M148" s="81"/>
      <c r="N148" s="81"/>
      <c r="O148" s="81"/>
      <c r="P148" s="81"/>
      <c r="Q148" s="81"/>
    </row>
    <row r="149" spans="2:17" x14ac:dyDescent="0.2">
      <c r="B149" s="172"/>
      <c r="C149" s="172"/>
      <c r="D149" s="249"/>
      <c r="E149" s="172"/>
      <c r="F149" s="172"/>
      <c r="G149" s="249"/>
      <c r="H149" s="172"/>
      <c r="I149" s="172"/>
      <c r="J149" s="81"/>
      <c r="K149" s="81"/>
      <c r="L149" s="81"/>
      <c r="M149" s="81"/>
      <c r="N149" s="81"/>
      <c r="O149" s="81"/>
      <c r="P149" s="81"/>
      <c r="Q149" s="81"/>
    </row>
    <row r="150" spans="2:17" x14ac:dyDescent="0.2">
      <c r="B150" s="172"/>
      <c r="C150" s="172"/>
      <c r="D150" s="249"/>
      <c r="E150" s="172"/>
      <c r="F150" s="172"/>
      <c r="G150" s="249"/>
      <c r="H150" s="172"/>
      <c r="I150" s="172"/>
      <c r="J150" s="81"/>
      <c r="K150" s="81"/>
      <c r="L150" s="81"/>
      <c r="M150" s="81"/>
      <c r="N150" s="81"/>
      <c r="O150" s="81"/>
      <c r="P150" s="81"/>
      <c r="Q150" s="81"/>
    </row>
    <row r="151" spans="2:17" x14ac:dyDescent="0.2">
      <c r="B151" s="172"/>
      <c r="C151" s="172"/>
      <c r="D151" s="249"/>
      <c r="E151" s="172"/>
      <c r="F151" s="172"/>
      <c r="G151" s="249"/>
      <c r="H151" s="172"/>
      <c r="I151" s="172"/>
      <c r="J151" s="81"/>
      <c r="K151" s="81"/>
      <c r="L151" s="81"/>
      <c r="M151" s="81"/>
      <c r="N151" s="81"/>
      <c r="O151" s="81"/>
      <c r="P151" s="81"/>
      <c r="Q151" s="81"/>
    </row>
    <row r="152" spans="2:17" x14ac:dyDescent="0.2">
      <c r="B152" s="172"/>
      <c r="C152" s="172"/>
      <c r="D152" s="249"/>
      <c r="E152" s="172"/>
      <c r="F152" s="172"/>
      <c r="G152" s="249"/>
      <c r="H152" s="172"/>
      <c r="I152" s="172"/>
      <c r="J152" s="81"/>
      <c r="K152" s="81"/>
      <c r="L152" s="81"/>
      <c r="M152" s="81"/>
      <c r="N152" s="81"/>
      <c r="O152" s="81"/>
      <c r="P152" s="81"/>
      <c r="Q152" s="81"/>
    </row>
    <row r="153" spans="2:17" x14ac:dyDescent="0.2">
      <c r="B153" s="172"/>
      <c r="C153" s="172"/>
      <c r="D153" s="249"/>
      <c r="E153" s="172"/>
      <c r="F153" s="172"/>
      <c r="G153" s="249"/>
      <c r="H153" s="172"/>
      <c r="I153" s="172"/>
      <c r="J153" s="81"/>
      <c r="K153" s="81"/>
      <c r="L153" s="81"/>
      <c r="M153" s="81"/>
      <c r="N153" s="81"/>
      <c r="O153" s="81"/>
      <c r="P153" s="81"/>
      <c r="Q153" s="81"/>
    </row>
    <row r="154" spans="2:17" x14ac:dyDescent="0.2">
      <c r="B154" s="172"/>
      <c r="C154" s="172"/>
      <c r="D154" s="249"/>
      <c r="E154" s="172"/>
      <c r="F154" s="172"/>
      <c r="G154" s="249"/>
      <c r="H154" s="172"/>
      <c r="I154" s="172"/>
      <c r="J154" s="81"/>
      <c r="K154" s="81"/>
      <c r="L154" s="81"/>
      <c r="M154" s="81"/>
      <c r="N154" s="81"/>
      <c r="O154" s="81"/>
      <c r="P154" s="81"/>
      <c r="Q154" s="81"/>
    </row>
    <row r="155" spans="2:17" x14ac:dyDescent="0.2">
      <c r="B155" s="172"/>
      <c r="C155" s="172"/>
      <c r="D155" s="249"/>
      <c r="E155" s="172"/>
      <c r="F155" s="172"/>
      <c r="G155" s="249"/>
      <c r="H155" s="172"/>
      <c r="I155" s="172"/>
      <c r="J155" s="81"/>
      <c r="K155" s="81"/>
      <c r="L155" s="81"/>
      <c r="M155" s="81"/>
      <c r="N155" s="81"/>
      <c r="O155" s="81"/>
      <c r="P155" s="81"/>
      <c r="Q155" s="81"/>
    </row>
    <row r="156" spans="2:17" x14ac:dyDescent="0.2">
      <c r="B156" s="172"/>
      <c r="C156" s="172"/>
      <c r="D156" s="249"/>
      <c r="E156" s="172"/>
      <c r="F156" s="172"/>
      <c r="G156" s="249"/>
      <c r="H156" s="172"/>
      <c r="I156" s="172"/>
      <c r="J156" s="81"/>
      <c r="K156" s="81"/>
      <c r="L156" s="81"/>
      <c r="M156" s="81"/>
      <c r="N156" s="81"/>
      <c r="O156" s="81"/>
      <c r="P156" s="81"/>
      <c r="Q156" s="81"/>
    </row>
    <row r="157" spans="2:17" x14ac:dyDescent="0.2">
      <c r="B157" s="172"/>
      <c r="C157" s="172"/>
      <c r="D157" s="249"/>
      <c r="E157" s="172"/>
      <c r="F157" s="172"/>
      <c r="G157" s="249"/>
      <c r="H157" s="172"/>
      <c r="I157" s="172"/>
      <c r="J157" s="81"/>
      <c r="K157" s="81"/>
      <c r="L157" s="81"/>
      <c r="M157" s="81"/>
      <c r="N157" s="81"/>
      <c r="O157" s="81"/>
      <c r="P157" s="81"/>
      <c r="Q157" s="81"/>
    </row>
    <row r="158" spans="2:17" x14ac:dyDescent="0.2">
      <c r="B158" s="172"/>
      <c r="C158" s="172"/>
      <c r="D158" s="249"/>
      <c r="E158" s="172"/>
      <c r="F158" s="172"/>
      <c r="G158" s="249"/>
      <c r="H158" s="172"/>
      <c r="I158" s="172"/>
      <c r="J158" s="81"/>
      <c r="K158" s="81"/>
      <c r="L158" s="81"/>
      <c r="M158" s="81"/>
      <c r="N158" s="81"/>
      <c r="O158" s="81"/>
      <c r="P158" s="81"/>
      <c r="Q158" s="81"/>
    </row>
    <row r="159" spans="2:17" x14ac:dyDescent="0.2">
      <c r="B159" s="172"/>
      <c r="C159" s="172"/>
      <c r="D159" s="249"/>
      <c r="E159" s="172"/>
      <c r="F159" s="172"/>
      <c r="G159" s="249"/>
      <c r="H159" s="172"/>
      <c r="I159" s="172"/>
      <c r="J159" s="81"/>
      <c r="K159" s="81"/>
      <c r="L159" s="81"/>
      <c r="M159" s="81"/>
      <c r="N159" s="81"/>
      <c r="O159" s="81"/>
      <c r="P159" s="81"/>
      <c r="Q159" s="81"/>
    </row>
    <row r="160" spans="2:17" x14ac:dyDescent="0.2">
      <c r="B160" s="172"/>
      <c r="C160" s="172"/>
      <c r="D160" s="249"/>
      <c r="E160" s="172"/>
      <c r="F160" s="172"/>
      <c r="G160" s="249"/>
      <c r="H160" s="172"/>
      <c r="I160" s="172"/>
      <c r="J160" s="81"/>
      <c r="K160" s="81"/>
      <c r="L160" s="81"/>
      <c r="M160" s="81"/>
      <c r="N160" s="81"/>
      <c r="O160" s="81"/>
      <c r="P160" s="81"/>
      <c r="Q160" s="81"/>
    </row>
    <row r="161" spans="2:17" x14ac:dyDescent="0.2">
      <c r="B161" s="172"/>
      <c r="C161" s="172"/>
      <c r="D161" s="249"/>
      <c r="E161" s="172"/>
      <c r="F161" s="172"/>
      <c r="G161" s="249"/>
      <c r="H161" s="172"/>
      <c r="I161" s="172"/>
      <c r="J161" s="81"/>
      <c r="K161" s="81"/>
      <c r="L161" s="81"/>
      <c r="M161" s="81"/>
      <c r="N161" s="81"/>
      <c r="O161" s="81"/>
      <c r="P161" s="81"/>
      <c r="Q161" s="81"/>
    </row>
    <row r="162" spans="2:17" x14ac:dyDescent="0.2">
      <c r="B162" s="172"/>
      <c r="C162" s="172"/>
      <c r="D162" s="249"/>
      <c r="E162" s="172"/>
      <c r="F162" s="172"/>
      <c r="G162" s="249"/>
      <c r="H162" s="172"/>
      <c r="I162" s="172"/>
      <c r="J162" s="81"/>
      <c r="K162" s="81"/>
      <c r="L162" s="81"/>
      <c r="M162" s="81"/>
      <c r="N162" s="81"/>
      <c r="O162" s="81"/>
      <c r="P162" s="81"/>
      <c r="Q162" s="81"/>
    </row>
    <row r="163" spans="2:17" x14ac:dyDescent="0.2">
      <c r="B163" s="172"/>
      <c r="C163" s="172"/>
      <c r="D163" s="249"/>
      <c r="E163" s="172"/>
      <c r="F163" s="172"/>
      <c r="G163" s="249"/>
      <c r="H163" s="172"/>
      <c r="I163" s="172"/>
      <c r="J163" s="81"/>
      <c r="K163" s="81"/>
      <c r="L163" s="81"/>
      <c r="M163" s="81"/>
      <c r="N163" s="81"/>
      <c r="O163" s="81"/>
      <c r="P163" s="81"/>
      <c r="Q163" s="81"/>
    </row>
    <row r="164" spans="2:17" x14ac:dyDescent="0.2">
      <c r="B164" s="172"/>
      <c r="C164" s="172"/>
      <c r="D164" s="249"/>
      <c r="E164" s="172"/>
      <c r="F164" s="172"/>
      <c r="G164" s="249"/>
      <c r="H164" s="172"/>
      <c r="I164" s="172"/>
      <c r="J164" s="81"/>
      <c r="K164" s="81"/>
      <c r="L164" s="81"/>
      <c r="M164" s="81"/>
      <c r="N164" s="81"/>
      <c r="O164" s="81"/>
      <c r="P164" s="81"/>
      <c r="Q164" s="81"/>
    </row>
    <row r="165" spans="2:17" x14ac:dyDescent="0.2">
      <c r="B165" s="172"/>
      <c r="C165" s="172"/>
      <c r="D165" s="249"/>
      <c r="E165" s="172"/>
      <c r="F165" s="172"/>
      <c r="G165" s="249"/>
      <c r="H165" s="172"/>
      <c r="I165" s="172"/>
      <c r="J165" s="81"/>
      <c r="K165" s="81"/>
      <c r="L165" s="81"/>
      <c r="M165" s="81"/>
      <c r="N165" s="81"/>
      <c r="O165" s="81"/>
      <c r="P165" s="81"/>
      <c r="Q165" s="81"/>
    </row>
    <row r="166" spans="2:17" x14ac:dyDescent="0.2">
      <c r="B166" s="172"/>
      <c r="C166" s="172"/>
      <c r="D166" s="249"/>
      <c r="E166" s="172"/>
      <c r="F166" s="172"/>
      <c r="G166" s="249"/>
      <c r="H166" s="172"/>
      <c r="I166" s="172"/>
      <c r="J166" s="81"/>
      <c r="K166" s="81"/>
      <c r="L166" s="81"/>
      <c r="M166" s="81"/>
      <c r="N166" s="81"/>
      <c r="O166" s="81"/>
      <c r="P166" s="81"/>
      <c r="Q166" s="81"/>
    </row>
    <row r="167" spans="2:17" x14ac:dyDescent="0.2">
      <c r="B167" s="172"/>
      <c r="C167" s="172"/>
      <c r="D167" s="249"/>
      <c r="E167" s="172"/>
      <c r="F167" s="172"/>
      <c r="G167" s="249"/>
      <c r="H167" s="172"/>
      <c r="I167" s="172"/>
      <c r="J167" s="81"/>
      <c r="K167" s="81"/>
      <c r="L167" s="81"/>
      <c r="M167" s="81"/>
      <c r="N167" s="81"/>
      <c r="O167" s="81"/>
      <c r="P167" s="81"/>
      <c r="Q167" s="81"/>
    </row>
    <row r="168" spans="2:17" x14ac:dyDescent="0.2">
      <c r="B168" s="172"/>
      <c r="C168" s="172"/>
      <c r="D168" s="249"/>
      <c r="E168" s="172"/>
      <c r="F168" s="172"/>
      <c r="G168" s="249"/>
      <c r="H168" s="172"/>
      <c r="I168" s="172"/>
      <c r="J168" s="81"/>
      <c r="K168" s="81"/>
      <c r="L168" s="81"/>
      <c r="M168" s="81"/>
      <c r="N168" s="81"/>
      <c r="O168" s="81"/>
      <c r="P168" s="81"/>
      <c r="Q168" s="81"/>
    </row>
    <row r="169" spans="2:17" x14ac:dyDescent="0.2">
      <c r="B169" s="172"/>
      <c r="C169" s="172"/>
      <c r="D169" s="249"/>
      <c r="E169" s="172"/>
      <c r="F169" s="172"/>
      <c r="G169" s="249"/>
      <c r="H169" s="172"/>
      <c r="I169" s="172"/>
      <c r="J169" s="81"/>
      <c r="K169" s="81"/>
      <c r="L169" s="81"/>
      <c r="M169" s="81"/>
      <c r="N169" s="81"/>
      <c r="O169" s="81"/>
      <c r="P169" s="81"/>
      <c r="Q169" s="81"/>
    </row>
    <row r="170" spans="2:17" x14ac:dyDescent="0.2">
      <c r="B170" s="172"/>
      <c r="C170" s="172"/>
      <c r="D170" s="249"/>
      <c r="E170" s="172"/>
      <c r="F170" s="172"/>
      <c r="G170" s="249"/>
      <c r="H170" s="172"/>
      <c r="I170" s="172"/>
      <c r="J170" s="81"/>
      <c r="K170" s="81"/>
      <c r="L170" s="81"/>
      <c r="M170" s="81"/>
      <c r="N170" s="81"/>
      <c r="O170" s="81"/>
      <c r="P170" s="81"/>
      <c r="Q170" s="81"/>
    </row>
    <row r="171" spans="2:17" x14ac:dyDescent="0.2">
      <c r="B171" s="172"/>
      <c r="C171" s="172"/>
      <c r="D171" s="249"/>
      <c r="E171" s="172"/>
      <c r="F171" s="172"/>
      <c r="G171" s="249"/>
      <c r="H171" s="172"/>
      <c r="I171" s="172"/>
      <c r="J171" s="81"/>
      <c r="K171" s="81"/>
      <c r="L171" s="81"/>
      <c r="M171" s="81"/>
      <c r="N171" s="81"/>
      <c r="O171" s="81"/>
      <c r="P171" s="81"/>
      <c r="Q171" s="81"/>
    </row>
    <row r="172" spans="2:17" x14ac:dyDescent="0.2">
      <c r="B172" s="172"/>
      <c r="C172" s="172"/>
      <c r="D172" s="249"/>
      <c r="E172" s="172"/>
      <c r="F172" s="172"/>
      <c r="G172" s="249"/>
      <c r="H172" s="172"/>
      <c r="I172" s="172"/>
      <c r="J172" s="81"/>
      <c r="K172" s="81"/>
      <c r="L172" s="81"/>
      <c r="M172" s="81"/>
      <c r="N172" s="81"/>
      <c r="O172" s="81"/>
      <c r="P172" s="81"/>
      <c r="Q172" s="81"/>
    </row>
    <row r="173" spans="2:17" x14ac:dyDescent="0.2">
      <c r="B173" s="172"/>
      <c r="C173" s="172"/>
      <c r="D173" s="249"/>
      <c r="E173" s="172"/>
      <c r="F173" s="172"/>
      <c r="G173" s="249"/>
      <c r="H173" s="172"/>
      <c r="I173" s="172"/>
      <c r="J173" s="81"/>
      <c r="K173" s="81"/>
      <c r="L173" s="81"/>
      <c r="M173" s="81"/>
      <c r="N173" s="81"/>
      <c r="O173" s="81"/>
      <c r="P173" s="81"/>
      <c r="Q173" s="81"/>
    </row>
    <row r="174" spans="2:17" x14ac:dyDescent="0.2">
      <c r="B174" s="172"/>
      <c r="C174" s="172"/>
      <c r="D174" s="249"/>
      <c r="E174" s="172"/>
      <c r="F174" s="172"/>
      <c r="G174" s="249"/>
      <c r="H174" s="172"/>
      <c r="I174" s="172"/>
      <c r="J174" s="81"/>
      <c r="K174" s="81"/>
      <c r="L174" s="81"/>
      <c r="M174" s="81"/>
      <c r="N174" s="81"/>
      <c r="O174" s="81"/>
      <c r="P174" s="81"/>
      <c r="Q174" s="81"/>
    </row>
    <row r="175" spans="2:17" x14ac:dyDescent="0.2">
      <c r="B175" s="172"/>
      <c r="C175" s="172"/>
      <c r="D175" s="249"/>
      <c r="E175" s="172"/>
      <c r="F175" s="172"/>
      <c r="G175" s="249"/>
      <c r="H175" s="172"/>
      <c r="I175" s="172"/>
      <c r="J175" s="81"/>
      <c r="K175" s="81"/>
      <c r="L175" s="81"/>
      <c r="M175" s="81"/>
      <c r="N175" s="81"/>
      <c r="O175" s="81"/>
      <c r="P175" s="81"/>
      <c r="Q175" s="81"/>
    </row>
    <row r="176" spans="2:17" x14ac:dyDescent="0.2">
      <c r="B176" s="172"/>
      <c r="C176" s="172"/>
      <c r="D176" s="249"/>
      <c r="E176" s="172"/>
      <c r="F176" s="172"/>
      <c r="G176" s="249"/>
      <c r="H176" s="172"/>
      <c r="I176" s="172"/>
      <c r="J176" s="81"/>
      <c r="K176" s="81"/>
      <c r="L176" s="81"/>
      <c r="M176" s="81"/>
      <c r="N176" s="81"/>
      <c r="O176" s="81"/>
      <c r="P176" s="81"/>
      <c r="Q176" s="81"/>
    </row>
    <row r="177" spans="2:17" x14ac:dyDescent="0.2">
      <c r="B177" s="172"/>
      <c r="C177" s="172"/>
      <c r="D177" s="249"/>
      <c r="E177" s="172"/>
      <c r="F177" s="172"/>
      <c r="G177" s="249"/>
      <c r="H177" s="172"/>
      <c r="I177" s="172"/>
      <c r="J177" s="81"/>
      <c r="K177" s="81"/>
      <c r="L177" s="81"/>
      <c r="M177" s="81"/>
      <c r="N177" s="81"/>
      <c r="O177" s="81"/>
      <c r="P177" s="81"/>
      <c r="Q177" s="81"/>
    </row>
    <row r="178" spans="2:17" x14ac:dyDescent="0.2">
      <c r="B178" s="172"/>
      <c r="C178" s="172"/>
      <c r="D178" s="249"/>
      <c r="E178" s="172"/>
      <c r="F178" s="172"/>
      <c r="G178" s="249"/>
      <c r="H178" s="172"/>
      <c r="I178" s="172"/>
      <c r="J178" s="81"/>
      <c r="K178" s="81"/>
      <c r="L178" s="81"/>
      <c r="M178" s="81"/>
      <c r="N178" s="81"/>
      <c r="O178" s="81"/>
      <c r="P178" s="81"/>
      <c r="Q178" s="81"/>
    </row>
    <row r="179" spans="2:17" x14ac:dyDescent="0.2">
      <c r="B179" s="172"/>
      <c r="C179" s="172"/>
      <c r="D179" s="249"/>
      <c r="E179" s="172"/>
      <c r="F179" s="172"/>
      <c r="G179" s="249"/>
      <c r="H179" s="172"/>
      <c r="I179" s="172"/>
      <c r="J179" s="81"/>
      <c r="K179" s="81"/>
      <c r="L179" s="81"/>
      <c r="M179" s="81"/>
      <c r="N179" s="81"/>
      <c r="O179" s="81"/>
      <c r="P179" s="81"/>
      <c r="Q179" s="81"/>
    </row>
    <row r="180" spans="2:17" x14ac:dyDescent="0.2">
      <c r="B180" s="172"/>
      <c r="C180" s="172"/>
      <c r="D180" s="249"/>
      <c r="E180" s="172"/>
      <c r="F180" s="172"/>
      <c r="G180" s="249"/>
      <c r="H180" s="172"/>
      <c r="I180" s="172"/>
      <c r="J180" s="81"/>
      <c r="K180" s="81"/>
      <c r="L180" s="81"/>
      <c r="M180" s="81"/>
      <c r="N180" s="81"/>
      <c r="O180" s="81"/>
      <c r="P180" s="81"/>
      <c r="Q180" s="81"/>
    </row>
    <row r="181" spans="2:17" x14ac:dyDescent="0.2">
      <c r="B181" s="172"/>
      <c r="C181" s="172"/>
      <c r="D181" s="249"/>
      <c r="E181" s="172"/>
      <c r="F181" s="172"/>
      <c r="G181" s="249"/>
      <c r="H181" s="172"/>
      <c r="I181" s="172"/>
      <c r="J181" s="81"/>
      <c r="K181" s="81"/>
      <c r="L181" s="81"/>
      <c r="M181" s="81"/>
      <c r="N181" s="81"/>
      <c r="O181" s="81"/>
      <c r="P181" s="81"/>
      <c r="Q181" s="81"/>
    </row>
    <row r="182" spans="2:17" x14ac:dyDescent="0.2">
      <c r="B182" s="172"/>
      <c r="C182" s="172"/>
      <c r="D182" s="249"/>
      <c r="E182" s="172"/>
      <c r="F182" s="172"/>
      <c r="G182" s="249"/>
      <c r="H182" s="172"/>
      <c r="I182" s="172"/>
      <c r="J182" s="81"/>
      <c r="K182" s="81"/>
      <c r="L182" s="81"/>
      <c r="M182" s="81"/>
      <c r="N182" s="81"/>
      <c r="O182" s="81"/>
      <c r="P182" s="81"/>
      <c r="Q182" s="81"/>
    </row>
    <row r="183" spans="2:17" x14ac:dyDescent="0.2">
      <c r="B183" s="172"/>
      <c r="C183" s="172"/>
      <c r="D183" s="249"/>
      <c r="E183" s="172"/>
      <c r="F183" s="172"/>
      <c r="G183" s="249"/>
      <c r="H183" s="172"/>
      <c r="I183" s="172"/>
      <c r="J183" s="81"/>
      <c r="K183" s="81"/>
      <c r="L183" s="81"/>
      <c r="M183" s="81"/>
      <c r="N183" s="81"/>
      <c r="O183" s="81"/>
      <c r="P183" s="81"/>
      <c r="Q183" s="81"/>
    </row>
    <row r="184" spans="2:17" x14ac:dyDescent="0.2">
      <c r="B184" s="172"/>
      <c r="C184" s="172"/>
      <c r="D184" s="249"/>
      <c r="E184" s="172"/>
      <c r="F184" s="172"/>
      <c r="G184" s="249"/>
      <c r="H184" s="172"/>
      <c r="I184" s="172"/>
      <c r="J184" s="81"/>
      <c r="K184" s="81"/>
      <c r="L184" s="81"/>
      <c r="M184" s="81"/>
      <c r="N184" s="81"/>
      <c r="O184" s="81"/>
      <c r="P184" s="81"/>
      <c r="Q184" s="81"/>
    </row>
    <row r="185" spans="2:17" x14ac:dyDescent="0.2">
      <c r="B185" s="172"/>
      <c r="C185" s="172"/>
      <c r="D185" s="249"/>
      <c r="E185" s="172"/>
      <c r="F185" s="172"/>
      <c r="G185" s="249"/>
      <c r="H185" s="172"/>
      <c r="I185" s="172"/>
      <c r="J185" s="81"/>
      <c r="K185" s="81"/>
      <c r="L185" s="81"/>
      <c r="M185" s="81"/>
      <c r="N185" s="81"/>
      <c r="O185" s="81"/>
      <c r="P185" s="81"/>
      <c r="Q185" s="81"/>
    </row>
    <row r="186" spans="2:17" x14ac:dyDescent="0.2">
      <c r="B186" s="172"/>
      <c r="C186" s="172"/>
      <c r="D186" s="249"/>
      <c r="E186" s="172"/>
      <c r="F186" s="172"/>
      <c r="G186" s="249"/>
      <c r="H186" s="172"/>
      <c r="I186" s="172"/>
      <c r="J186" s="81"/>
      <c r="K186" s="81"/>
      <c r="L186" s="81"/>
      <c r="M186" s="81"/>
      <c r="N186" s="81"/>
      <c r="O186" s="81"/>
      <c r="P186" s="81"/>
      <c r="Q186" s="81"/>
    </row>
    <row r="187" spans="2:17" x14ac:dyDescent="0.2">
      <c r="B187" s="172"/>
      <c r="C187" s="172"/>
      <c r="D187" s="249"/>
      <c r="E187" s="172"/>
      <c r="F187" s="172"/>
      <c r="G187" s="249"/>
      <c r="H187" s="172"/>
      <c r="I187" s="172"/>
      <c r="J187" s="81"/>
      <c r="K187" s="81"/>
      <c r="L187" s="81"/>
      <c r="M187" s="81"/>
      <c r="N187" s="81"/>
      <c r="O187" s="81"/>
      <c r="P187" s="81"/>
      <c r="Q187" s="81"/>
    </row>
    <row r="188" spans="2:17" x14ac:dyDescent="0.2">
      <c r="B188" s="172"/>
      <c r="C188" s="172"/>
      <c r="D188" s="249"/>
      <c r="E188" s="172"/>
      <c r="F188" s="172"/>
      <c r="G188" s="249"/>
      <c r="H188" s="172"/>
      <c r="I188" s="172"/>
      <c r="J188" s="81"/>
      <c r="K188" s="81"/>
      <c r="L188" s="81"/>
      <c r="M188" s="81"/>
      <c r="N188" s="81"/>
      <c r="O188" s="81"/>
      <c r="P188" s="81"/>
      <c r="Q188" s="81"/>
    </row>
    <row r="189" spans="2:17" x14ac:dyDescent="0.2">
      <c r="B189" s="172"/>
      <c r="C189" s="172"/>
      <c r="D189" s="249"/>
      <c r="E189" s="172"/>
      <c r="F189" s="172"/>
      <c r="G189" s="249"/>
      <c r="H189" s="172"/>
      <c r="I189" s="172"/>
      <c r="J189" s="81"/>
      <c r="K189" s="81"/>
      <c r="L189" s="81"/>
      <c r="M189" s="81"/>
      <c r="N189" s="81"/>
      <c r="O189" s="81"/>
      <c r="P189" s="81"/>
      <c r="Q189" s="81"/>
    </row>
    <row r="190" spans="2:17" x14ac:dyDescent="0.2">
      <c r="B190" s="172"/>
      <c r="C190" s="172"/>
      <c r="D190" s="249"/>
      <c r="E190" s="172"/>
      <c r="F190" s="172"/>
      <c r="G190" s="249"/>
      <c r="H190" s="172"/>
      <c r="I190" s="172"/>
      <c r="J190" s="81"/>
      <c r="K190" s="81"/>
      <c r="L190" s="81"/>
      <c r="M190" s="81"/>
      <c r="N190" s="81"/>
      <c r="O190" s="81"/>
      <c r="P190" s="81"/>
      <c r="Q190" s="81"/>
    </row>
    <row r="191" spans="2:17" x14ac:dyDescent="0.2">
      <c r="B191" s="172"/>
      <c r="C191" s="172"/>
      <c r="D191" s="249"/>
      <c r="E191" s="172"/>
      <c r="F191" s="172"/>
      <c r="G191" s="249"/>
      <c r="H191" s="172"/>
      <c r="I191" s="172"/>
      <c r="J191" s="81"/>
      <c r="K191" s="81"/>
      <c r="L191" s="81"/>
      <c r="M191" s="81"/>
      <c r="N191" s="81"/>
      <c r="O191" s="81"/>
      <c r="P191" s="81"/>
      <c r="Q191" s="81"/>
    </row>
    <row r="192" spans="2:17" x14ac:dyDescent="0.2">
      <c r="B192" s="172"/>
      <c r="C192" s="172"/>
      <c r="D192" s="249"/>
      <c r="E192" s="172"/>
      <c r="F192" s="172"/>
      <c r="G192" s="249"/>
      <c r="H192" s="172"/>
      <c r="I192" s="172"/>
      <c r="J192" s="81"/>
      <c r="K192" s="81"/>
      <c r="L192" s="81"/>
      <c r="M192" s="81"/>
      <c r="N192" s="81"/>
      <c r="O192" s="81"/>
      <c r="P192" s="81"/>
      <c r="Q192" s="81"/>
    </row>
    <row r="193" spans="2:17" x14ac:dyDescent="0.2">
      <c r="B193" s="172"/>
      <c r="C193" s="172"/>
      <c r="D193" s="249"/>
      <c r="E193" s="172"/>
      <c r="F193" s="172"/>
      <c r="G193" s="249"/>
      <c r="H193" s="172"/>
      <c r="I193" s="172"/>
      <c r="J193" s="81"/>
      <c r="K193" s="81"/>
      <c r="L193" s="81"/>
      <c r="M193" s="81"/>
      <c r="N193" s="81"/>
      <c r="O193" s="81"/>
      <c r="P193" s="81"/>
      <c r="Q193" s="81"/>
    </row>
    <row r="194" spans="2:17" x14ac:dyDescent="0.2">
      <c r="B194" s="172"/>
      <c r="C194" s="172"/>
      <c r="D194" s="249"/>
      <c r="E194" s="172"/>
      <c r="F194" s="172"/>
      <c r="G194" s="249"/>
      <c r="H194" s="172"/>
      <c r="I194" s="172"/>
      <c r="J194" s="81"/>
      <c r="K194" s="81"/>
      <c r="L194" s="81"/>
      <c r="M194" s="81"/>
      <c r="N194" s="81"/>
      <c r="O194" s="81"/>
      <c r="P194" s="81"/>
      <c r="Q194" s="81"/>
    </row>
    <row r="195" spans="2:17" x14ac:dyDescent="0.2">
      <c r="B195" s="172"/>
      <c r="C195" s="172"/>
      <c r="D195" s="249"/>
      <c r="E195" s="172"/>
      <c r="F195" s="172"/>
      <c r="G195" s="249"/>
      <c r="H195" s="172"/>
      <c r="I195" s="172"/>
      <c r="J195" s="81"/>
      <c r="K195" s="81"/>
      <c r="L195" s="81"/>
      <c r="M195" s="81"/>
      <c r="N195" s="81"/>
      <c r="O195" s="81"/>
      <c r="P195" s="81"/>
      <c r="Q195" s="81"/>
    </row>
    <row r="196" spans="2:17" x14ac:dyDescent="0.2">
      <c r="B196" s="172"/>
      <c r="C196" s="172"/>
      <c r="D196" s="249"/>
      <c r="E196" s="172"/>
      <c r="F196" s="172"/>
      <c r="G196" s="249"/>
      <c r="H196" s="172"/>
      <c r="I196" s="172"/>
      <c r="J196" s="81"/>
      <c r="K196" s="81"/>
      <c r="L196" s="81"/>
      <c r="M196" s="81"/>
      <c r="N196" s="81"/>
      <c r="O196" s="81"/>
      <c r="P196" s="81"/>
      <c r="Q196" s="81"/>
    </row>
    <row r="197" spans="2:17" x14ac:dyDescent="0.2">
      <c r="B197" s="172"/>
      <c r="C197" s="172"/>
      <c r="D197" s="249"/>
      <c r="E197" s="172"/>
      <c r="F197" s="172"/>
      <c r="G197" s="249"/>
      <c r="H197" s="172"/>
      <c r="I197" s="172"/>
      <c r="J197" s="81"/>
      <c r="K197" s="81"/>
      <c r="L197" s="81"/>
      <c r="M197" s="81"/>
      <c r="N197" s="81"/>
      <c r="O197" s="81"/>
      <c r="P197" s="81"/>
      <c r="Q197" s="81"/>
    </row>
    <row r="198" spans="2:17" x14ac:dyDescent="0.2">
      <c r="B198" s="172"/>
      <c r="C198" s="172"/>
      <c r="D198" s="249"/>
      <c r="E198" s="172"/>
      <c r="F198" s="172"/>
      <c r="G198" s="249"/>
      <c r="H198" s="172"/>
      <c r="I198" s="172"/>
      <c r="J198" s="81"/>
      <c r="K198" s="81"/>
      <c r="L198" s="81"/>
      <c r="M198" s="81"/>
      <c r="N198" s="81"/>
      <c r="O198" s="81"/>
      <c r="P198" s="81"/>
      <c r="Q198" s="81"/>
    </row>
    <row r="199" spans="2:17" x14ac:dyDescent="0.2">
      <c r="B199" s="172"/>
      <c r="C199" s="172"/>
      <c r="D199" s="249"/>
      <c r="E199" s="172"/>
      <c r="F199" s="172"/>
      <c r="G199" s="249"/>
      <c r="H199" s="172"/>
      <c r="I199" s="172"/>
      <c r="J199" s="81"/>
      <c r="K199" s="81"/>
      <c r="L199" s="81"/>
      <c r="M199" s="81"/>
      <c r="N199" s="81"/>
      <c r="O199" s="81"/>
      <c r="P199" s="81"/>
      <c r="Q199" s="81"/>
    </row>
    <row r="200" spans="2:17" x14ac:dyDescent="0.2">
      <c r="B200" s="172"/>
      <c r="C200" s="172"/>
      <c r="D200" s="249"/>
      <c r="E200" s="172"/>
      <c r="F200" s="172"/>
      <c r="G200" s="249"/>
      <c r="H200" s="172"/>
      <c r="I200" s="172"/>
      <c r="J200" s="81"/>
      <c r="K200" s="81"/>
      <c r="L200" s="81"/>
      <c r="M200" s="81"/>
      <c r="N200" s="81"/>
      <c r="O200" s="81"/>
      <c r="P200" s="81"/>
      <c r="Q200" s="81"/>
    </row>
    <row r="201" spans="2:17" x14ac:dyDescent="0.2">
      <c r="B201" s="172"/>
      <c r="C201" s="172"/>
      <c r="D201" s="249"/>
      <c r="E201" s="172"/>
      <c r="F201" s="172"/>
      <c r="G201" s="249"/>
      <c r="H201" s="172"/>
      <c r="I201" s="172"/>
      <c r="J201" s="81"/>
      <c r="K201" s="81"/>
      <c r="L201" s="81"/>
      <c r="M201" s="81"/>
      <c r="N201" s="81"/>
      <c r="O201" s="81"/>
      <c r="P201" s="81"/>
      <c r="Q201" s="81"/>
    </row>
    <row r="202" spans="2:17" x14ac:dyDescent="0.2">
      <c r="B202" s="172"/>
      <c r="C202" s="172"/>
      <c r="D202" s="249"/>
      <c r="E202" s="172"/>
      <c r="F202" s="172"/>
      <c r="G202" s="249"/>
      <c r="H202" s="172"/>
      <c r="I202" s="172"/>
      <c r="J202" s="81"/>
      <c r="K202" s="81"/>
      <c r="L202" s="81"/>
      <c r="M202" s="81"/>
      <c r="N202" s="81"/>
      <c r="O202" s="81"/>
      <c r="P202" s="81"/>
      <c r="Q202" s="81"/>
    </row>
    <row r="203" spans="2:17" x14ac:dyDescent="0.2">
      <c r="B203" s="172"/>
      <c r="C203" s="172"/>
      <c r="D203" s="249"/>
      <c r="E203" s="172"/>
      <c r="F203" s="172"/>
      <c r="G203" s="249"/>
      <c r="H203" s="172"/>
      <c r="I203" s="172"/>
      <c r="J203" s="81"/>
      <c r="K203" s="81"/>
      <c r="L203" s="81"/>
      <c r="M203" s="81"/>
      <c r="N203" s="81"/>
      <c r="O203" s="81"/>
      <c r="P203" s="81"/>
      <c r="Q203" s="81"/>
    </row>
    <row r="204" spans="2:17" x14ac:dyDescent="0.2">
      <c r="B204" s="172"/>
      <c r="C204" s="172"/>
      <c r="D204" s="249"/>
      <c r="E204" s="172"/>
      <c r="F204" s="172"/>
      <c r="G204" s="249"/>
      <c r="H204" s="172"/>
      <c r="I204" s="172"/>
      <c r="J204" s="81"/>
      <c r="K204" s="81"/>
      <c r="L204" s="81"/>
      <c r="M204" s="81"/>
      <c r="N204" s="81"/>
      <c r="O204" s="81"/>
      <c r="P204" s="81"/>
      <c r="Q204" s="81"/>
    </row>
    <row r="205" spans="2:17" x14ac:dyDescent="0.2">
      <c r="B205" s="172"/>
      <c r="C205" s="172"/>
      <c r="D205" s="249"/>
      <c r="E205" s="172"/>
      <c r="F205" s="172"/>
      <c r="G205" s="249"/>
      <c r="H205" s="172"/>
      <c r="I205" s="172"/>
      <c r="J205" s="81"/>
      <c r="K205" s="81"/>
      <c r="L205" s="81"/>
      <c r="M205" s="81"/>
      <c r="N205" s="81"/>
      <c r="O205" s="81"/>
      <c r="P205" s="81"/>
      <c r="Q205" s="81"/>
    </row>
    <row r="206" spans="2:17" x14ac:dyDescent="0.2">
      <c r="B206" s="172"/>
      <c r="C206" s="172"/>
      <c r="D206" s="249"/>
      <c r="E206" s="172"/>
      <c r="F206" s="172"/>
      <c r="G206" s="249"/>
      <c r="H206" s="172"/>
      <c r="I206" s="172"/>
      <c r="J206" s="81"/>
      <c r="K206" s="81"/>
      <c r="L206" s="81"/>
      <c r="M206" s="81"/>
      <c r="N206" s="81"/>
      <c r="O206" s="81"/>
      <c r="P206" s="81"/>
      <c r="Q206" s="81"/>
    </row>
    <row r="207" spans="2:17" x14ac:dyDescent="0.2">
      <c r="B207" s="172"/>
      <c r="C207" s="172"/>
      <c r="D207" s="249"/>
      <c r="E207" s="172"/>
      <c r="F207" s="172"/>
      <c r="G207" s="249"/>
      <c r="H207" s="172"/>
      <c r="I207" s="172"/>
      <c r="J207" s="81"/>
      <c r="K207" s="81"/>
      <c r="L207" s="81"/>
      <c r="M207" s="81"/>
      <c r="N207" s="81"/>
      <c r="O207" s="81"/>
      <c r="P207" s="81"/>
      <c r="Q207" s="81"/>
    </row>
    <row r="208" spans="2:17" x14ac:dyDescent="0.2">
      <c r="B208" s="172"/>
      <c r="C208" s="172"/>
      <c r="D208" s="249"/>
      <c r="E208" s="172"/>
      <c r="F208" s="172"/>
      <c r="G208" s="249"/>
      <c r="H208" s="172"/>
      <c r="I208" s="172"/>
      <c r="J208" s="81"/>
      <c r="K208" s="81"/>
      <c r="L208" s="81"/>
      <c r="M208" s="81"/>
      <c r="N208" s="81"/>
      <c r="O208" s="81"/>
      <c r="P208" s="81"/>
      <c r="Q208" s="81"/>
    </row>
    <row r="209" spans="2:17" x14ac:dyDescent="0.2">
      <c r="B209" s="172"/>
      <c r="C209" s="172"/>
      <c r="D209" s="249"/>
      <c r="E209" s="172"/>
      <c r="F209" s="172"/>
      <c r="G209" s="249"/>
      <c r="H209" s="172"/>
      <c r="I209" s="172"/>
      <c r="J209" s="81"/>
      <c r="K209" s="81"/>
      <c r="L209" s="81"/>
      <c r="M209" s="81"/>
      <c r="N209" s="81"/>
      <c r="O209" s="81"/>
      <c r="P209" s="81"/>
      <c r="Q209" s="81"/>
    </row>
    <row r="210" spans="2:17" x14ac:dyDescent="0.2">
      <c r="B210" s="172"/>
      <c r="C210" s="172"/>
      <c r="D210" s="249"/>
      <c r="E210" s="172"/>
      <c r="F210" s="172"/>
      <c r="G210" s="249"/>
      <c r="H210" s="172"/>
      <c r="I210" s="172"/>
      <c r="J210" s="81"/>
      <c r="K210" s="81"/>
      <c r="L210" s="81"/>
      <c r="M210" s="81"/>
      <c r="N210" s="81"/>
      <c r="O210" s="81"/>
      <c r="P210" s="81"/>
      <c r="Q210" s="81"/>
    </row>
    <row r="211" spans="2:17" x14ac:dyDescent="0.2">
      <c r="B211" s="172"/>
      <c r="C211" s="172"/>
      <c r="D211" s="249"/>
      <c r="E211" s="172"/>
      <c r="F211" s="172"/>
      <c r="G211" s="249"/>
      <c r="H211" s="172"/>
      <c r="I211" s="172"/>
      <c r="J211" s="81"/>
      <c r="K211" s="81"/>
      <c r="L211" s="81"/>
      <c r="M211" s="81"/>
      <c r="N211" s="81"/>
      <c r="O211" s="81"/>
      <c r="P211" s="81"/>
      <c r="Q211" s="81"/>
    </row>
    <row r="212" spans="2:17" x14ac:dyDescent="0.2">
      <c r="B212" s="172"/>
      <c r="C212" s="172"/>
      <c r="D212" s="249"/>
      <c r="E212" s="172"/>
      <c r="F212" s="172"/>
      <c r="G212" s="249"/>
      <c r="H212" s="172"/>
      <c r="I212" s="172"/>
      <c r="J212" s="81"/>
      <c r="K212" s="81"/>
      <c r="L212" s="81"/>
      <c r="M212" s="81"/>
      <c r="N212" s="81"/>
      <c r="O212" s="81"/>
      <c r="P212" s="81"/>
      <c r="Q212" s="81"/>
    </row>
    <row r="213" spans="2:17" x14ac:dyDescent="0.2">
      <c r="B213" s="172"/>
      <c r="C213" s="172"/>
      <c r="D213" s="249"/>
      <c r="E213" s="172"/>
      <c r="F213" s="172"/>
      <c r="G213" s="249"/>
      <c r="H213" s="172"/>
      <c r="I213" s="172"/>
      <c r="J213" s="81"/>
      <c r="K213" s="81"/>
      <c r="L213" s="81"/>
      <c r="M213" s="81"/>
      <c r="N213" s="81"/>
      <c r="O213" s="81"/>
      <c r="P213" s="81"/>
      <c r="Q213" s="81"/>
    </row>
    <row r="214" spans="2:17" x14ac:dyDescent="0.2">
      <c r="B214" s="172"/>
      <c r="C214" s="172"/>
      <c r="D214" s="249"/>
      <c r="E214" s="172"/>
      <c r="F214" s="172"/>
      <c r="G214" s="249"/>
      <c r="H214" s="172"/>
      <c r="I214" s="172"/>
      <c r="J214" s="81"/>
      <c r="K214" s="81"/>
      <c r="L214" s="81"/>
      <c r="M214" s="81"/>
      <c r="N214" s="81"/>
      <c r="O214" s="81"/>
      <c r="P214" s="81"/>
      <c r="Q214" s="81"/>
    </row>
    <row r="215" spans="2:17" x14ac:dyDescent="0.2">
      <c r="B215" s="172"/>
      <c r="C215" s="172"/>
      <c r="D215" s="249"/>
      <c r="E215" s="172"/>
      <c r="F215" s="172"/>
      <c r="G215" s="249"/>
      <c r="H215" s="172"/>
      <c r="I215" s="172"/>
      <c r="J215" s="81"/>
      <c r="K215" s="81"/>
      <c r="L215" s="81"/>
      <c r="M215" s="81"/>
      <c r="N215" s="81"/>
      <c r="O215" s="81"/>
      <c r="P215" s="81"/>
      <c r="Q215" s="81"/>
    </row>
    <row r="216" spans="2:17" x14ac:dyDescent="0.2">
      <c r="B216" s="172"/>
      <c r="C216" s="172"/>
      <c r="D216" s="249"/>
      <c r="E216" s="172"/>
      <c r="F216" s="172"/>
      <c r="G216" s="249"/>
      <c r="H216" s="172"/>
      <c r="I216" s="172"/>
      <c r="J216" s="81"/>
      <c r="K216" s="81"/>
      <c r="L216" s="81"/>
      <c r="M216" s="81"/>
      <c r="N216" s="81"/>
      <c r="O216" s="81"/>
      <c r="P216" s="81"/>
      <c r="Q216" s="81"/>
    </row>
    <row r="217" spans="2:17" x14ac:dyDescent="0.2">
      <c r="B217" s="172"/>
      <c r="C217" s="172"/>
      <c r="D217" s="249"/>
      <c r="E217" s="172"/>
      <c r="F217" s="172"/>
      <c r="G217" s="249"/>
      <c r="H217" s="172"/>
      <c r="I217" s="172"/>
      <c r="J217" s="81"/>
      <c r="K217" s="81"/>
      <c r="L217" s="81"/>
      <c r="M217" s="81"/>
      <c r="N217" s="81"/>
      <c r="O217" s="81"/>
      <c r="P217" s="81"/>
      <c r="Q217" s="81"/>
    </row>
    <row r="218" spans="2:17" x14ac:dyDescent="0.2">
      <c r="B218" s="172"/>
      <c r="C218" s="172"/>
      <c r="D218" s="249"/>
      <c r="E218" s="172"/>
      <c r="F218" s="172"/>
      <c r="G218" s="249"/>
      <c r="H218" s="172"/>
      <c r="I218" s="172"/>
      <c r="J218" s="81"/>
      <c r="K218" s="81"/>
      <c r="L218" s="81"/>
      <c r="M218" s="81"/>
      <c r="N218" s="81"/>
      <c r="O218" s="81"/>
      <c r="P218" s="81"/>
      <c r="Q218" s="81"/>
    </row>
    <row r="219" spans="2:17" x14ac:dyDescent="0.2">
      <c r="B219" s="172"/>
      <c r="C219" s="172"/>
      <c r="D219" s="249"/>
      <c r="E219" s="172"/>
      <c r="F219" s="172"/>
      <c r="G219" s="249"/>
      <c r="H219" s="172"/>
      <c r="I219" s="172"/>
      <c r="J219" s="81"/>
      <c r="K219" s="81"/>
      <c r="L219" s="81"/>
      <c r="M219" s="81"/>
      <c r="N219" s="81"/>
      <c r="O219" s="81"/>
      <c r="P219" s="81"/>
      <c r="Q219" s="81"/>
    </row>
    <row r="220" spans="2:17" x14ac:dyDescent="0.2">
      <c r="B220" s="172"/>
      <c r="C220" s="172"/>
      <c r="D220" s="249"/>
      <c r="E220" s="172"/>
      <c r="F220" s="172"/>
      <c r="G220" s="249"/>
      <c r="H220" s="172"/>
      <c r="I220" s="172"/>
      <c r="J220" s="81"/>
      <c r="K220" s="81"/>
      <c r="L220" s="81"/>
      <c r="M220" s="81"/>
      <c r="N220" s="81"/>
      <c r="O220" s="81"/>
      <c r="P220" s="81"/>
      <c r="Q220" s="81"/>
    </row>
    <row r="221" spans="2:17" x14ac:dyDescent="0.2">
      <c r="B221" s="172"/>
      <c r="C221" s="172"/>
      <c r="D221" s="249"/>
      <c r="E221" s="172"/>
      <c r="F221" s="172"/>
      <c r="G221" s="249"/>
      <c r="H221" s="172"/>
      <c r="I221" s="172"/>
      <c r="J221" s="81"/>
      <c r="K221" s="81"/>
      <c r="L221" s="81"/>
      <c r="M221" s="81"/>
      <c r="N221" s="81"/>
      <c r="O221" s="81"/>
      <c r="P221" s="81"/>
      <c r="Q221" s="81"/>
    </row>
    <row r="222" spans="2:17" x14ac:dyDescent="0.2">
      <c r="B222" s="172"/>
      <c r="C222" s="172"/>
      <c r="D222" s="249"/>
      <c r="E222" s="172"/>
      <c r="F222" s="172"/>
      <c r="G222" s="249"/>
      <c r="H222" s="172"/>
      <c r="I222" s="172"/>
      <c r="J222" s="81"/>
      <c r="K222" s="81"/>
      <c r="L222" s="81"/>
      <c r="M222" s="81"/>
      <c r="N222" s="81"/>
      <c r="O222" s="81"/>
      <c r="P222" s="81"/>
      <c r="Q222" s="81"/>
    </row>
    <row r="223" spans="2:17" x14ac:dyDescent="0.2">
      <c r="B223" s="172"/>
      <c r="C223" s="172"/>
      <c r="D223" s="249"/>
      <c r="E223" s="172"/>
      <c r="F223" s="172"/>
      <c r="G223" s="249"/>
      <c r="H223" s="172"/>
      <c r="I223" s="172"/>
      <c r="J223" s="81"/>
      <c r="K223" s="81"/>
      <c r="L223" s="81"/>
      <c r="M223" s="81"/>
      <c r="N223" s="81"/>
      <c r="O223" s="81"/>
      <c r="P223" s="81"/>
      <c r="Q223" s="81"/>
    </row>
    <row r="224" spans="2:17" x14ac:dyDescent="0.2">
      <c r="B224" s="172"/>
      <c r="C224" s="172"/>
      <c r="D224" s="249"/>
      <c r="E224" s="172"/>
      <c r="F224" s="172"/>
      <c r="G224" s="249"/>
      <c r="H224" s="172"/>
      <c r="I224" s="172"/>
      <c r="J224" s="81"/>
      <c r="K224" s="81"/>
      <c r="L224" s="81"/>
      <c r="M224" s="81"/>
      <c r="N224" s="81"/>
      <c r="O224" s="81"/>
      <c r="P224" s="81"/>
      <c r="Q224" s="81"/>
    </row>
    <row r="225" spans="2:17" x14ac:dyDescent="0.2">
      <c r="B225" s="172"/>
      <c r="C225" s="172"/>
      <c r="D225" s="249"/>
      <c r="E225" s="172"/>
      <c r="F225" s="172"/>
      <c r="G225" s="249"/>
      <c r="H225" s="172"/>
      <c r="I225" s="172"/>
      <c r="J225" s="81"/>
      <c r="K225" s="81"/>
      <c r="L225" s="81"/>
      <c r="M225" s="81"/>
      <c r="N225" s="81"/>
      <c r="O225" s="81"/>
      <c r="P225" s="81"/>
      <c r="Q225" s="81"/>
    </row>
    <row r="226" spans="2:17" x14ac:dyDescent="0.2">
      <c r="B226" s="172"/>
      <c r="C226" s="172"/>
      <c r="D226" s="249"/>
      <c r="E226" s="172"/>
      <c r="F226" s="172"/>
      <c r="G226" s="249"/>
      <c r="H226" s="172"/>
      <c r="I226" s="172"/>
      <c r="J226" s="81"/>
      <c r="K226" s="81"/>
      <c r="L226" s="81"/>
      <c r="M226" s="81"/>
      <c r="N226" s="81"/>
      <c r="O226" s="81"/>
      <c r="P226" s="81"/>
      <c r="Q226" s="81"/>
    </row>
    <row r="227" spans="2:17" x14ac:dyDescent="0.2">
      <c r="B227" s="172"/>
      <c r="C227" s="172"/>
      <c r="D227" s="249"/>
      <c r="E227" s="172"/>
      <c r="F227" s="172"/>
      <c r="G227" s="249"/>
      <c r="H227" s="172"/>
      <c r="I227" s="172"/>
      <c r="J227" s="81"/>
      <c r="K227" s="81"/>
      <c r="L227" s="81"/>
      <c r="M227" s="81"/>
      <c r="N227" s="81"/>
      <c r="O227" s="81"/>
      <c r="P227" s="81"/>
      <c r="Q227" s="81"/>
    </row>
    <row r="228" spans="2:17" x14ac:dyDescent="0.2">
      <c r="B228" s="172"/>
      <c r="C228" s="172"/>
      <c r="D228" s="249"/>
      <c r="E228" s="172"/>
      <c r="F228" s="172"/>
      <c r="G228" s="249"/>
      <c r="H228" s="172"/>
      <c r="I228" s="172"/>
      <c r="J228" s="81"/>
      <c r="K228" s="81"/>
      <c r="L228" s="81"/>
      <c r="M228" s="81"/>
      <c r="N228" s="81"/>
      <c r="O228" s="81"/>
      <c r="P228" s="81"/>
      <c r="Q228" s="81"/>
    </row>
    <row r="229" spans="2:17" x14ac:dyDescent="0.2">
      <c r="B229" s="172"/>
      <c r="C229" s="172"/>
      <c r="D229" s="249"/>
      <c r="E229" s="172"/>
      <c r="F229" s="172"/>
      <c r="G229" s="249"/>
      <c r="H229" s="172"/>
      <c r="I229" s="172"/>
      <c r="J229" s="81"/>
      <c r="K229" s="81"/>
      <c r="L229" s="81"/>
      <c r="M229" s="81"/>
      <c r="N229" s="81"/>
      <c r="O229" s="81"/>
      <c r="P229" s="81"/>
      <c r="Q229" s="81"/>
    </row>
    <row r="230" spans="2:17" x14ac:dyDescent="0.2">
      <c r="B230" s="172"/>
      <c r="C230" s="172"/>
      <c r="D230" s="249"/>
      <c r="E230" s="172"/>
      <c r="F230" s="172"/>
      <c r="G230" s="249"/>
      <c r="H230" s="172"/>
      <c r="I230" s="172"/>
      <c r="J230" s="81"/>
      <c r="K230" s="81"/>
      <c r="L230" s="81"/>
      <c r="M230" s="81"/>
      <c r="N230" s="81"/>
      <c r="O230" s="81"/>
      <c r="P230" s="81"/>
      <c r="Q230" s="81"/>
    </row>
    <row r="231" spans="2:17" x14ac:dyDescent="0.2">
      <c r="B231" s="172"/>
      <c r="C231" s="172"/>
      <c r="D231" s="249"/>
      <c r="E231" s="172"/>
      <c r="F231" s="172"/>
      <c r="G231" s="249"/>
      <c r="H231" s="172"/>
      <c r="I231" s="172"/>
      <c r="J231" s="81"/>
      <c r="K231" s="81"/>
      <c r="L231" s="81"/>
      <c r="M231" s="81"/>
      <c r="N231" s="81"/>
      <c r="O231" s="81"/>
      <c r="P231" s="81"/>
      <c r="Q231" s="81"/>
    </row>
    <row r="232" spans="2:17" x14ac:dyDescent="0.2">
      <c r="B232" s="172"/>
      <c r="C232" s="172"/>
      <c r="D232" s="249"/>
      <c r="E232" s="172"/>
      <c r="F232" s="172"/>
      <c r="G232" s="249"/>
      <c r="H232" s="172"/>
      <c r="I232" s="172"/>
      <c r="J232" s="81"/>
      <c r="K232" s="81"/>
      <c r="L232" s="81"/>
      <c r="M232" s="81"/>
      <c r="N232" s="81"/>
      <c r="O232" s="81"/>
      <c r="P232" s="81"/>
      <c r="Q232" s="81"/>
    </row>
    <row r="233" spans="2:17" x14ac:dyDescent="0.2">
      <c r="B233" s="172"/>
      <c r="C233" s="172"/>
      <c r="D233" s="249"/>
      <c r="E233" s="172"/>
      <c r="F233" s="172"/>
      <c r="G233" s="249"/>
      <c r="H233" s="172"/>
      <c r="I233" s="172"/>
      <c r="J233" s="81"/>
      <c r="K233" s="81"/>
      <c r="L233" s="81"/>
      <c r="M233" s="81"/>
      <c r="N233" s="81"/>
      <c r="O233" s="81"/>
      <c r="P233" s="81"/>
      <c r="Q233" s="81"/>
    </row>
    <row r="234" spans="2:17" x14ac:dyDescent="0.2">
      <c r="B234" s="172"/>
      <c r="C234" s="172"/>
      <c r="D234" s="249"/>
      <c r="E234" s="172"/>
      <c r="F234" s="172"/>
      <c r="G234" s="249"/>
      <c r="H234" s="172"/>
      <c r="I234" s="172"/>
      <c r="J234" s="81"/>
      <c r="K234" s="81"/>
      <c r="L234" s="81"/>
      <c r="M234" s="81"/>
      <c r="N234" s="81"/>
      <c r="O234" s="81"/>
      <c r="P234" s="81"/>
      <c r="Q234" s="81"/>
    </row>
    <row r="235" spans="2:17" x14ac:dyDescent="0.2">
      <c r="B235" s="172"/>
      <c r="C235" s="172"/>
      <c r="D235" s="249"/>
      <c r="E235" s="172"/>
      <c r="F235" s="172"/>
      <c r="G235" s="249"/>
      <c r="H235" s="172"/>
      <c r="I235" s="172"/>
      <c r="J235" s="81"/>
      <c r="K235" s="81"/>
      <c r="L235" s="81"/>
      <c r="M235" s="81"/>
      <c r="N235" s="81"/>
      <c r="O235" s="81"/>
      <c r="P235" s="81"/>
      <c r="Q235" s="81"/>
    </row>
    <row r="236" spans="2:17" x14ac:dyDescent="0.2">
      <c r="B236" s="172"/>
      <c r="C236" s="172"/>
      <c r="D236" s="249"/>
      <c r="E236" s="172"/>
      <c r="F236" s="172"/>
      <c r="G236" s="249"/>
      <c r="H236" s="172"/>
      <c r="I236" s="172"/>
      <c r="J236" s="81"/>
      <c r="K236" s="81"/>
      <c r="L236" s="81"/>
      <c r="M236" s="81"/>
      <c r="N236" s="81"/>
      <c r="O236" s="81"/>
      <c r="P236" s="81"/>
      <c r="Q236" s="81"/>
    </row>
    <row r="237" spans="2:17" x14ac:dyDescent="0.2">
      <c r="B237" s="172"/>
      <c r="C237" s="172"/>
      <c r="D237" s="249"/>
      <c r="E237" s="172"/>
      <c r="F237" s="172"/>
      <c r="G237" s="249"/>
      <c r="H237" s="172"/>
      <c r="I237" s="172"/>
      <c r="J237" s="81"/>
      <c r="K237" s="81"/>
      <c r="L237" s="81"/>
      <c r="M237" s="81"/>
      <c r="N237" s="81"/>
      <c r="O237" s="81"/>
      <c r="P237" s="81"/>
      <c r="Q237" s="81"/>
    </row>
    <row r="238" spans="2:17" x14ac:dyDescent="0.2">
      <c r="B238" s="172"/>
      <c r="C238" s="172"/>
      <c r="D238" s="249"/>
      <c r="E238" s="172"/>
      <c r="F238" s="172"/>
      <c r="G238" s="249"/>
      <c r="H238" s="172"/>
      <c r="I238" s="172"/>
      <c r="J238" s="81"/>
      <c r="K238" s="81"/>
      <c r="L238" s="81"/>
      <c r="M238" s="81"/>
      <c r="N238" s="81"/>
      <c r="O238" s="81"/>
      <c r="P238" s="81"/>
      <c r="Q238" s="81"/>
    </row>
    <row r="239" spans="2:17" x14ac:dyDescent="0.2">
      <c r="B239" s="172"/>
      <c r="C239" s="172"/>
      <c r="D239" s="249"/>
      <c r="E239" s="172"/>
      <c r="F239" s="172"/>
      <c r="G239" s="249"/>
      <c r="H239" s="172"/>
      <c r="I239" s="172"/>
      <c r="J239" s="81"/>
      <c r="K239" s="81"/>
      <c r="L239" s="81"/>
      <c r="M239" s="81"/>
      <c r="N239" s="81"/>
      <c r="O239" s="81"/>
      <c r="P239" s="81"/>
      <c r="Q239" s="81"/>
    </row>
    <row r="240" spans="2:17" x14ac:dyDescent="0.2">
      <c r="B240" s="172"/>
      <c r="C240" s="172"/>
      <c r="D240" s="249"/>
      <c r="E240" s="172"/>
      <c r="F240" s="172"/>
      <c r="G240" s="249"/>
      <c r="H240" s="172"/>
      <c r="I240" s="172"/>
      <c r="J240" s="81"/>
      <c r="K240" s="81"/>
      <c r="L240" s="81"/>
      <c r="M240" s="81"/>
      <c r="N240" s="81"/>
      <c r="O240" s="81"/>
      <c r="P240" s="81"/>
      <c r="Q240" s="81"/>
    </row>
    <row r="241" spans="2:17" x14ac:dyDescent="0.2">
      <c r="B241" s="172"/>
      <c r="C241" s="172"/>
      <c r="D241" s="249"/>
      <c r="E241" s="172"/>
      <c r="F241" s="172"/>
      <c r="G241" s="249"/>
      <c r="H241" s="172"/>
      <c r="I241" s="172"/>
      <c r="J241" s="81"/>
      <c r="K241" s="81"/>
      <c r="L241" s="81"/>
      <c r="M241" s="81"/>
      <c r="N241" s="81"/>
      <c r="O241" s="81"/>
      <c r="P241" s="81"/>
      <c r="Q241" s="81"/>
    </row>
    <row r="242" spans="2:17" x14ac:dyDescent="0.2">
      <c r="B242" s="172"/>
      <c r="C242" s="172"/>
      <c r="D242" s="249"/>
      <c r="E242" s="172"/>
      <c r="F242" s="172"/>
      <c r="G242" s="249"/>
      <c r="H242" s="172"/>
      <c r="I242" s="172"/>
      <c r="J242" s="81"/>
      <c r="K242" s="81"/>
      <c r="L242" s="81"/>
      <c r="M242" s="81"/>
      <c r="N242" s="81"/>
      <c r="O242" s="81"/>
      <c r="P242" s="81"/>
      <c r="Q242" s="81"/>
    </row>
    <row r="243" spans="2:17" x14ac:dyDescent="0.2">
      <c r="B243" s="172"/>
      <c r="C243" s="172"/>
      <c r="D243" s="249"/>
      <c r="E243" s="172"/>
      <c r="F243" s="172"/>
      <c r="G243" s="249"/>
      <c r="H243" s="172"/>
      <c r="I243" s="172"/>
      <c r="J243" s="81"/>
      <c r="K243" s="81"/>
      <c r="L243" s="81"/>
      <c r="M243" s="81"/>
      <c r="N243" s="81"/>
      <c r="O243" s="81"/>
      <c r="P243" s="81"/>
      <c r="Q243" s="81"/>
    </row>
    <row r="244" spans="2:17" x14ac:dyDescent="0.2">
      <c r="B244" s="172"/>
      <c r="C244" s="172"/>
      <c r="D244" s="249"/>
      <c r="E244" s="172"/>
      <c r="F244" s="172"/>
      <c r="G244" s="249"/>
      <c r="H244" s="172"/>
      <c r="I244" s="172"/>
      <c r="J244" s="81"/>
      <c r="K244" s="81"/>
      <c r="L244" s="81"/>
      <c r="M244" s="81"/>
      <c r="N244" s="81"/>
      <c r="O244" s="81"/>
      <c r="P244" s="81"/>
      <c r="Q244" s="81"/>
    </row>
    <row r="245" spans="2:17" x14ac:dyDescent="0.2">
      <c r="B245" s="172"/>
      <c r="C245" s="172"/>
      <c r="D245" s="249"/>
      <c r="E245" s="172"/>
      <c r="F245" s="172"/>
      <c r="G245" s="249"/>
      <c r="H245" s="172"/>
      <c r="I245" s="172"/>
      <c r="J245" s="81"/>
      <c r="K245" s="81"/>
      <c r="L245" s="81"/>
      <c r="M245" s="81"/>
      <c r="N245" s="81"/>
      <c r="O245" s="81"/>
      <c r="P245" s="81"/>
      <c r="Q245" s="81"/>
    </row>
    <row r="246" spans="2:17" x14ac:dyDescent="0.2">
      <c r="B246" s="172"/>
      <c r="C246" s="172"/>
      <c r="D246" s="249"/>
      <c r="E246" s="172"/>
      <c r="F246" s="172"/>
      <c r="G246" s="249"/>
      <c r="H246" s="172"/>
      <c r="I246" s="172"/>
      <c r="J246" s="81"/>
      <c r="K246" s="81"/>
      <c r="L246" s="81"/>
      <c r="M246" s="81"/>
      <c r="N246" s="81"/>
      <c r="O246" s="81"/>
      <c r="P246" s="81"/>
      <c r="Q246" s="81"/>
    </row>
    <row r="247" spans="2:17" x14ac:dyDescent="0.2">
      <c r="B247" s="172"/>
      <c r="C247" s="172"/>
      <c r="D247" s="249"/>
      <c r="E247" s="172"/>
      <c r="F247" s="172"/>
      <c r="G247" s="249"/>
      <c r="H247" s="172"/>
      <c r="I247" s="172"/>
      <c r="J247" s="81"/>
      <c r="K247" s="81"/>
      <c r="L247" s="81"/>
      <c r="M247" s="81"/>
      <c r="N247" s="81"/>
      <c r="O247" s="81"/>
      <c r="P247" s="81"/>
      <c r="Q247" s="81"/>
    </row>
  </sheetData>
  <mergeCells count="4">
    <mergeCell ref="B5:D5"/>
    <mergeCell ref="E5:G5"/>
    <mergeCell ref="A2:I2"/>
    <mergeCell ref="B1:E1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9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indexed="12"/>
    <outlinePr applyStyles="1" summaryBelow="0"/>
    <pageSetUpPr fitToPage="1"/>
  </sheetPr>
  <dimension ref="A2:S183"/>
  <sheetViews>
    <sheetView topLeftCell="A69" workbookViewId="0">
      <selection activeCell="A71" sqref="A71:A105"/>
    </sheetView>
  </sheetViews>
  <sheetFormatPr defaultRowHeight="12.75" outlineLevelRow="3" x14ac:dyDescent="0.2"/>
  <cols>
    <col min="1" max="1" width="81.42578125" style="92" customWidth="1"/>
    <col min="2" max="2" width="14.28515625" style="208" customWidth="1"/>
    <col min="3" max="3" width="15.42578125" style="208" customWidth="1"/>
    <col min="4" max="4" width="10.28515625" style="8" customWidth="1"/>
    <col min="5" max="16384" width="9.140625" style="92"/>
  </cols>
  <sheetData>
    <row r="2" spans="1:19" ht="18.75" x14ac:dyDescent="0.3">
      <c r="A2" s="4" t="s">
        <v>281</v>
      </c>
      <c r="B2" s="3"/>
      <c r="C2" s="3"/>
      <c r="D2" s="3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19" ht="18.75" x14ac:dyDescent="0.3">
      <c r="A3" s="2" t="s">
        <v>282</v>
      </c>
      <c r="B3" s="2"/>
      <c r="C3" s="2"/>
      <c r="D3" s="2"/>
    </row>
    <row r="4" spans="1:19" x14ac:dyDescent="0.2">
      <c r="B4" s="172"/>
      <c r="C4" s="172"/>
      <c r="D4" s="249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</row>
    <row r="5" spans="1:19" s="61" customFormat="1" x14ac:dyDescent="0.2">
      <c r="B5" s="150"/>
      <c r="C5" s="150"/>
      <c r="D5" s="61" t="s">
        <v>283</v>
      </c>
    </row>
    <row r="6" spans="1:19" s="16" customFormat="1" x14ac:dyDescent="0.2">
      <c r="A6" s="45"/>
      <c r="B6" s="135" t="s">
        <v>52</v>
      </c>
      <c r="C6" s="135" t="s">
        <v>67</v>
      </c>
      <c r="D6" s="185" t="s">
        <v>173</v>
      </c>
    </row>
    <row r="7" spans="1:19" s="104" customFormat="1" ht="15.75" x14ac:dyDescent="0.2">
      <c r="A7" s="248" t="s">
        <v>201</v>
      </c>
      <c r="B7" s="180">
        <f t="shared" ref="B7:C7" si="0">B$8+B$73</f>
        <v>78.251692946719999</v>
      </c>
      <c r="C7" s="180">
        <f t="shared" si="0"/>
        <v>2171.9168198795196</v>
      </c>
      <c r="D7" s="212">
        <v>0.99999700000000002</v>
      </c>
    </row>
    <row r="8" spans="1:19" s="153" customFormat="1" ht="15" x14ac:dyDescent="0.2">
      <c r="A8" s="261" t="s">
        <v>202</v>
      </c>
      <c r="B8" s="251">
        <f t="shared" ref="B8:D8" si="1">B$9+B$47</f>
        <v>67.249828506910006</v>
      </c>
      <c r="C8" s="251">
        <f t="shared" si="1"/>
        <v>1866.5542963732798</v>
      </c>
      <c r="D8" s="86">
        <f t="shared" si="1"/>
        <v>0.859402</v>
      </c>
    </row>
    <row r="9" spans="1:19" s="169" customFormat="1" ht="15" outlineLevel="1" x14ac:dyDescent="0.2">
      <c r="A9" s="55" t="s">
        <v>203</v>
      </c>
      <c r="B9" s="25">
        <f t="shared" ref="B9:D9" si="2">B$10+B$45</f>
        <v>27.549708098469999</v>
      </c>
      <c r="C9" s="25">
        <f t="shared" si="2"/>
        <v>764.65661187314981</v>
      </c>
      <c r="D9" s="102">
        <f t="shared" si="2"/>
        <v>0.35206199999999999</v>
      </c>
    </row>
    <row r="10" spans="1:19" s="171" customFormat="1" ht="14.25" outlineLevel="2" x14ac:dyDescent="0.25">
      <c r="A10" s="177" t="s">
        <v>204</v>
      </c>
      <c r="B10" s="186">
        <f t="shared" ref="B10:C10" si="3">SUM(B$11:B$44)</f>
        <v>27.46870466284</v>
      </c>
      <c r="C10" s="186">
        <f t="shared" si="3"/>
        <v>762.40831899048976</v>
      </c>
      <c r="D10" s="201">
        <v>0.35102699999999998</v>
      </c>
    </row>
    <row r="11" spans="1:19" outlineLevel="3" x14ac:dyDescent="0.2">
      <c r="A11" s="264" t="s">
        <v>206</v>
      </c>
      <c r="B11" s="65">
        <v>2.25722406616</v>
      </c>
      <c r="C11" s="65">
        <v>62.650438999999999</v>
      </c>
      <c r="D11" s="216">
        <v>2.8846E-2</v>
      </c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</row>
    <row r="12" spans="1:19" outlineLevel="3" x14ac:dyDescent="0.2">
      <c r="A12" s="265" t="s">
        <v>207</v>
      </c>
      <c r="B12" s="195">
        <v>0.68573734417999999</v>
      </c>
      <c r="C12" s="195">
        <v>19.033000000000001</v>
      </c>
      <c r="D12" s="255">
        <v>8.763E-3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</row>
    <row r="13" spans="1:19" outlineLevel="3" x14ac:dyDescent="0.2">
      <c r="A13" s="265" t="s">
        <v>208</v>
      </c>
      <c r="B13" s="195">
        <v>0.64801398164000001</v>
      </c>
      <c r="C13" s="195">
        <v>17.98596826839</v>
      </c>
      <c r="D13" s="255">
        <v>8.2810000000000002E-3</v>
      </c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</row>
    <row r="14" spans="1:19" outlineLevel="3" x14ac:dyDescent="0.2">
      <c r="A14" s="265" t="s">
        <v>209</v>
      </c>
      <c r="B14" s="195">
        <v>1.3150534893500001</v>
      </c>
      <c r="C14" s="195">
        <v>36.5</v>
      </c>
      <c r="D14" s="255">
        <v>1.6805E-2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</row>
    <row r="15" spans="1:19" outlineLevel="3" x14ac:dyDescent="0.2">
      <c r="A15" s="265" t="s">
        <v>210</v>
      </c>
      <c r="B15" s="195">
        <v>1.0340283961600001</v>
      </c>
      <c r="C15" s="195">
        <v>28.700001</v>
      </c>
      <c r="D15" s="255">
        <v>1.3214E-2</v>
      </c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</row>
    <row r="16" spans="1:19" outlineLevel="3" x14ac:dyDescent="0.2">
      <c r="A16" s="265" t="s">
        <v>211</v>
      </c>
      <c r="B16" s="195">
        <v>1.68975366168</v>
      </c>
      <c r="C16" s="195">
        <v>46.9</v>
      </c>
      <c r="D16" s="255">
        <v>2.1593999999999999E-2</v>
      </c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</row>
    <row r="17" spans="1:17" outlineLevel="3" x14ac:dyDescent="0.2">
      <c r="A17" s="265" t="s">
        <v>212</v>
      </c>
      <c r="B17" s="195">
        <v>3.3664885459899998</v>
      </c>
      <c r="C17" s="195">
        <v>93.438657000000006</v>
      </c>
      <c r="D17" s="255">
        <v>4.3020999999999997E-2</v>
      </c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</row>
    <row r="18" spans="1:17" outlineLevel="3" x14ac:dyDescent="0.2">
      <c r="A18" s="265" t="s">
        <v>213</v>
      </c>
      <c r="B18" s="195">
        <v>0.43586795781999998</v>
      </c>
      <c r="C18" s="195">
        <v>12.097744</v>
      </c>
      <c r="D18" s="255">
        <v>5.5700000000000003E-3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</row>
    <row r="19" spans="1:17" outlineLevel="3" x14ac:dyDescent="0.2">
      <c r="A19" s="265" t="s">
        <v>214</v>
      </c>
      <c r="B19" s="195">
        <v>0.43586795781999998</v>
      </c>
      <c r="C19" s="195">
        <v>12.097744</v>
      </c>
      <c r="D19" s="255">
        <v>5.5700000000000003E-3</v>
      </c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</row>
    <row r="20" spans="1:17" outlineLevel="3" x14ac:dyDescent="0.2">
      <c r="A20" s="265" t="s">
        <v>215</v>
      </c>
      <c r="B20" s="195">
        <v>1.35889222559</v>
      </c>
      <c r="C20" s="195">
        <v>37.716767139650003</v>
      </c>
      <c r="D20" s="255">
        <v>1.7365999999999999E-2</v>
      </c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</row>
    <row r="21" spans="1:17" outlineLevel="3" x14ac:dyDescent="0.2">
      <c r="A21" s="265" t="s">
        <v>216</v>
      </c>
      <c r="B21" s="195">
        <v>0.43586795781999998</v>
      </c>
      <c r="C21" s="195">
        <v>12.097744</v>
      </c>
      <c r="D21" s="255">
        <v>5.5700000000000003E-3</v>
      </c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</row>
    <row r="22" spans="1:17" outlineLevel="3" x14ac:dyDescent="0.2">
      <c r="A22" s="265" t="s">
        <v>217</v>
      </c>
      <c r="B22" s="195">
        <v>0.43586795781999998</v>
      </c>
      <c r="C22" s="195">
        <v>12.097744</v>
      </c>
      <c r="D22" s="255">
        <v>5.5700000000000003E-3</v>
      </c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</row>
    <row r="23" spans="1:17" outlineLevel="3" x14ac:dyDescent="0.2">
      <c r="A23" s="265" t="s">
        <v>218</v>
      </c>
      <c r="B23" s="195">
        <v>0.79476530299000003</v>
      </c>
      <c r="C23" s="195">
        <v>22.059128236700001</v>
      </c>
      <c r="D23" s="255">
        <v>1.0156999999999999E-2</v>
      </c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</row>
    <row r="24" spans="1:17" outlineLevel="3" x14ac:dyDescent="0.2">
      <c r="A24" s="265" t="s">
        <v>219</v>
      </c>
      <c r="B24" s="195">
        <v>0.43586795781999998</v>
      </c>
      <c r="C24" s="195">
        <v>12.097744</v>
      </c>
      <c r="D24" s="255">
        <v>5.5700000000000003E-3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</row>
    <row r="25" spans="1:17" outlineLevel="3" x14ac:dyDescent="0.2">
      <c r="A25" s="265" t="s">
        <v>220</v>
      </c>
      <c r="B25" s="195">
        <v>0.43586795781999998</v>
      </c>
      <c r="C25" s="195">
        <v>12.097744</v>
      </c>
      <c r="D25" s="255">
        <v>5.5700000000000003E-3</v>
      </c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</row>
    <row r="26" spans="1:17" outlineLevel="3" x14ac:dyDescent="0.2">
      <c r="A26" s="265" t="s">
        <v>221</v>
      </c>
      <c r="B26" s="195">
        <v>0.43586795781999998</v>
      </c>
      <c r="C26" s="195">
        <v>12.097744</v>
      </c>
      <c r="D26" s="255">
        <v>5.5700000000000003E-3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</row>
    <row r="27" spans="1:17" outlineLevel="3" x14ac:dyDescent="0.2">
      <c r="A27" s="265" t="s">
        <v>222</v>
      </c>
      <c r="B27" s="195">
        <v>0.43586795781999998</v>
      </c>
      <c r="C27" s="195">
        <v>12.097744</v>
      </c>
      <c r="D27" s="255">
        <v>5.5700000000000003E-3</v>
      </c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</row>
    <row r="28" spans="1:17" outlineLevel="3" x14ac:dyDescent="0.2">
      <c r="A28" s="265" t="s">
        <v>223</v>
      </c>
      <c r="B28" s="195">
        <v>0.43586795781999998</v>
      </c>
      <c r="C28" s="195">
        <v>12.097744</v>
      </c>
      <c r="D28" s="255">
        <v>5.5700000000000003E-3</v>
      </c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</row>
    <row r="29" spans="1:17" outlineLevel="3" x14ac:dyDescent="0.2">
      <c r="A29" s="265" t="s">
        <v>224</v>
      </c>
      <c r="B29" s="195">
        <v>0.43586795781999998</v>
      </c>
      <c r="C29" s="195">
        <v>12.097744</v>
      </c>
      <c r="D29" s="255">
        <v>5.5700000000000003E-3</v>
      </c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</row>
    <row r="30" spans="1:17" outlineLevel="3" x14ac:dyDescent="0.2">
      <c r="A30" s="265" t="s">
        <v>225</v>
      </c>
      <c r="B30" s="195">
        <v>0.43586795781999998</v>
      </c>
      <c r="C30" s="195">
        <v>12.097744</v>
      </c>
      <c r="D30" s="255">
        <v>5.5700000000000003E-3</v>
      </c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</row>
    <row r="31" spans="1:17" outlineLevel="3" x14ac:dyDescent="0.2">
      <c r="A31" s="265" t="s">
        <v>226</v>
      </c>
      <c r="B31" s="195">
        <v>0.43586795781999998</v>
      </c>
      <c r="C31" s="195">
        <v>12.097744</v>
      </c>
      <c r="D31" s="255">
        <v>5.5700000000000003E-3</v>
      </c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</row>
    <row r="32" spans="1:17" outlineLevel="3" x14ac:dyDescent="0.2">
      <c r="A32" s="265" t="s">
        <v>227</v>
      </c>
      <c r="B32" s="195">
        <v>0.43586795781999998</v>
      </c>
      <c r="C32" s="195">
        <v>12.097744</v>
      </c>
      <c r="D32" s="255">
        <v>5.5700000000000003E-3</v>
      </c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</row>
    <row r="33" spans="1:17" outlineLevel="3" x14ac:dyDescent="0.2">
      <c r="A33" s="265" t="s">
        <v>228</v>
      </c>
      <c r="B33" s="195">
        <v>0.43586795781999998</v>
      </c>
      <c r="C33" s="195">
        <v>12.097744</v>
      </c>
      <c r="D33" s="255">
        <v>5.5700000000000003E-3</v>
      </c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</row>
    <row r="34" spans="1:17" outlineLevel="3" x14ac:dyDescent="0.2">
      <c r="A34" s="265" t="s">
        <v>229</v>
      </c>
      <c r="B34" s="195">
        <v>1.0913348501</v>
      </c>
      <c r="C34" s="195">
        <v>30.290571715159999</v>
      </c>
      <c r="D34" s="255">
        <v>1.3946E-2</v>
      </c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</row>
    <row r="35" spans="1:17" outlineLevel="3" x14ac:dyDescent="0.2">
      <c r="A35" s="265" t="s">
        <v>230</v>
      </c>
      <c r="B35" s="195">
        <v>2.2826117155599999</v>
      </c>
      <c r="C35" s="195">
        <v>63.355086535550001</v>
      </c>
      <c r="D35" s="255">
        <v>2.9170000000000001E-2</v>
      </c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</row>
    <row r="36" spans="1:17" outlineLevel="3" x14ac:dyDescent="0.2">
      <c r="A36" s="265" t="s">
        <v>231</v>
      </c>
      <c r="B36" s="195">
        <v>0.43586821001999998</v>
      </c>
      <c r="C36" s="195">
        <v>12.097751000000001</v>
      </c>
      <c r="D36" s="255">
        <v>5.5700000000000003E-3</v>
      </c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</row>
    <row r="37" spans="1:17" outlineLevel="3" x14ac:dyDescent="0.2">
      <c r="A37" s="265" t="s">
        <v>232</v>
      </c>
      <c r="B37" s="195">
        <v>1.08086588E-3</v>
      </c>
      <c r="C37" s="195">
        <v>0.03</v>
      </c>
      <c r="D37" s="255">
        <v>1.4E-5</v>
      </c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</row>
    <row r="38" spans="1:17" outlineLevel="3" x14ac:dyDescent="0.2">
      <c r="A38" s="265" t="s">
        <v>233</v>
      </c>
      <c r="B38" s="195">
        <v>1.0943104264700001</v>
      </c>
      <c r="C38" s="195">
        <v>30.3731604</v>
      </c>
      <c r="D38" s="255">
        <v>1.3984E-2</v>
      </c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</row>
    <row r="39" spans="1:17" outlineLevel="3" x14ac:dyDescent="0.2">
      <c r="A39" s="265" t="s">
        <v>234</v>
      </c>
      <c r="B39" s="195">
        <v>0.25464024426999998</v>
      </c>
      <c r="C39" s="195">
        <v>7.0676736657800001</v>
      </c>
      <c r="D39" s="255">
        <v>3.2539999999999999E-3</v>
      </c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</row>
    <row r="40" spans="1:17" outlineLevel="3" x14ac:dyDescent="0.2">
      <c r="A40" s="265" t="s">
        <v>235</v>
      </c>
      <c r="B40" s="195">
        <v>0.20897100666999999</v>
      </c>
      <c r="C40" s="195">
        <v>5.8000999999999996</v>
      </c>
      <c r="D40" s="255">
        <v>2.6700000000000001E-3</v>
      </c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</row>
    <row r="41" spans="1:17" outlineLevel="3" x14ac:dyDescent="0.2">
      <c r="A41" s="265" t="s">
        <v>236</v>
      </c>
      <c r="B41" s="195">
        <v>0.64395571687999997</v>
      </c>
      <c r="C41" s="195">
        <v>17.873328999999998</v>
      </c>
      <c r="D41" s="255">
        <v>8.2290000000000002E-3</v>
      </c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</row>
    <row r="42" spans="1:17" outlineLevel="3" x14ac:dyDescent="0.2">
      <c r="A42" s="265" t="s">
        <v>237</v>
      </c>
      <c r="B42" s="195">
        <v>0.63050509759999995</v>
      </c>
      <c r="C42" s="195">
        <v>17.5</v>
      </c>
      <c r="D42" s="255">
        <v>8.0569999999999999E-3</v>
      </c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</row>
    <row r="43" spans="1:17" outlineLevel="3" x14ac:dyDescent="0.2">
      <c r="A43" s="265" t="s">
        <v>238</v>
      </c>
      <c r="B43" s="195">
        <v>0.87435816939</v>
      </c>
      <c r="C43" s="195">
        <v>24.268270029260002</v>
      </c>
      <c r="D43" s="255">
        <v>1.1174E-2</v>
      </c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</row>
    <row r="44" spans="1:17" outlineLevel="3" x14ac:dyDescent="0.2">
      <c r="A44" s="265" t="s">
        <v>239</v>
      </c>
      <c r="B44" s="195">
        <v>0.69895993678000001</v>
      </c>
      <c r="C44" s="195">
        <v>19.399999999999999</v>
      </c>
      <c r="D44" s="255">
        <v>8.9320000000000007E-3</v>
      </c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</row>
    <row r="45" spans="1:17" ht="14.25" outlineLevel="2" x14ac:dyDescent="0.25">
      <c r="A45" s="177" t="s">
        <v>270</v>
      </c>
      <c r="B45" s="177">
        <f t="shared" ref="B45:C45" si="4">SUM(B$46:B$46)</f>
        <v>8.1003435629999995E-2</v>
      </c>
      <c r="C45" s="177">
        <f t="shared" si="4"/>
        <v>2.2482928826599999</v>
      </c>
      <c r="D45" s="237">
        <v>1.0349999999999999E-3</v>
      </c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</row>
    <row r="46" spans="1:17" outlineLevel="3" x14ac:dyDescent="0.2">
      <c r="A46" s="265" t="s">
        <v>284</v>
      </c>
      <c r="B46" s="195">
        <v>8.1003435629999995E-2</v>
      </c>
      <c r="C46" s="195">
        <v>2.2482928826599999</v>
      </c>
      <c r="D46" s="255">
        <v>1.0349999999999999E-3</v>
      </c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</row>
    <row r="47" spans="1:17" ht="15" outlineLevel="1" x14ac:dyDescent="0.25">
      <c r="A47" s="87" t="s">
        <v>240</v>
      </c>
      <c r="B47" s="87">
        <f t="shared" ref="B47:D47" si="5">B$48+B$55+B$61+B$64+B$71</f>
        <v>39.70012040844</v>
      </c>
      <c r="C47" s="87">
        <f t="shared" si="5"/>
        <v>1101.89768450013</v>
      </c>
      <c r="D47" s="145">
        <f t="shared" si="5"/>
        <v>0.50734000000000001</v>
      </c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</row>
    <row r="48" spans="1:17" ht="14.25" outlineLevel="2" x14ac:dyDescent="0.25">
      <c r="A48" s="177" t="s">
        <v>285</v>
      </c>
      <c r="B48" s="177">
        <f t="shared" ref="B48:C48" si="6">SUM(B$49:B$54)</f>
        <v>13.369349369230001</v>
      </c>
      <c r="C48" s="177">
        <f t="shared" si="6"/>
        <v>371.07331065199998</v>
      </c>
      <c r="D48" s="237">
        <v>0.170851</v>
      </c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</row>
    <row r="49" spans="1:17" outlineLevel="3" x14ac:dyDescent="0.2">
      <c r="A49" s="265" t="s">
        <v>242</v>
      </c>
      <c r="B49" s="195">
        <v>3.78299905693</v>
      </c>
      <c r="C49" s="195">
        <v>104.9991249</v>
      </c>
      <c r="D49" s="255">
        <v>4.8343999999999998E-2</v>
      </c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</row>
    <row r="50" spans="1:17" outlineLevel="3" x14ac:dyDescent="0.2">
      <c r="A50" s="265" t="s">
        <v>243</v>
      </c>
      <c r="B50" s="195">
        <v>0.57654875119000004</v>
      </c>
      <c r="C50" s="195">
        <v>16.00241327701</v>
      </c>
      <c r="D50" s="255">
        <v>7.3680000000000004E-3</v>
      </c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</row>
    <row r="51" spans="1:17" outlineLevel="3" x14ac:dyDescent="0.2">
      <c r="A51" s="265" t="s">
        <v>244</v>
      </c>
      <c r="B51" s="195">
        <v>0.67928638727000001</v>
      </c>
      <c r="C51" s="195">
        <v>18.853950304480001</v>
      </c>
      <c r="D51" s="255">
        <v>8.6809999999999995E-3</v>
      </c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</row>
    <row r="52" spans="1:17" outlineLevel="3" x14ac:dyDescent="0.2">
      <c r="A52" s="265" t="s">
        <v>245</v>
      </c>
      <c r="B52" s="195">
        <v>4.8400781628400003</v>
      </c>
      <c r="C52" s="195">
        <v>134.33891045065999</v>
      </c>
      <c r="D52" s="255">
        <v>6.1852999999999998E-2</v>
      </c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</row>
    <row r="53" spans="1:17" outlineLevel="3" x14ac:dyDescent="0.2">
      <c r="A53" s="265" t="s">
        <v>246</v>
      </c>
      <c r="B53" s="195">
        <v>3.47532673114</v>
      </c>
      <c r="C53" s="195">
        <v>96.45951796944</v>
      </c>
      <c r="D53" s="255">
        <v>4.4412E-2</v>
      </c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</row>
    <row r="54" spans="1:17" outlineLevel="3" x14ac:dyDescent="0.2">
      <c r="A54" s="265" t="s">
        <v>247</v>
      </c>
      <c r="B54" s="195">
        <v>1.5110279860000001E-2</v>
      </c>
      <c r="C54" s="195">
        <v>0.41939375040999999</v>
      </c>
      <c r="D54" s="255">
        <v>1.93E-4</v>
      </c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</row>
    <row r="55" spans="1:17" ht="14.25" outlineLevel="2" x14ac:dyDescent="0.25">
      <c r="A55" s="177" t="s">
        <v>286</v>
      </c>
      <c r="B55" s="177">
        <f t="shared" ref="B55:C55" si="7">SUM(B$56:B$60)</f>
        <v>1.7441514921700001</v>
      </c>
      <c r="C55" s="177">
        <f t="shared" si="7"/>
        <v>48.409840344629998</v>
      </c>
      <c r="D55" s="237">
        <v>2.2289E-2</v>
      </c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</row>
    <row r="56" spans="1:17" outlineLevel="3" x14ac:dyDescent="0.2">
      <c r="A56" s="265" t="s">
        <v>249</v>
      </c>
      <c r="B56" s="195">
        <v>0.30253457643999998</v>
      </c>
      <c r="C56" s="195">
        <v>8.3970059999999993</v>
      </c>
      <c r="D56" s="255">
        <v>3.8660000000000001E-3</v>
      </c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</row>
    <row r="57" spans="1:17" outlineLevel="3" x14ac:dyDescent="0.2">
      <c r="A57" s="265" t="s">
        <v>250</v>
      </c>
      <c r="B57" s="195">
        <v>0.25897672530999999</v>
      </c>
      <c r="C57" s="195">
        <v>7.1880349737499998</v>
      </c>
      <c r="D57" s="255">
        <v>3.31E-3</v>
      </c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</row>
    <row r="58" spans="1:17" outlineLevel="3" x14ac:dyDescent="0.2">
      <c r="A58" s="265" t="s">
        <v>251</v>
      </c>
      <c r="B58" s="195">
        <v>0.60585586000000002</v>
      </c>
      <c r="C58" s="195">
        <v>16.81584746863</v>
      </c>
      <c r="D58" s="255">
        <v>7.7419999999999998E-3</v>
      </c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</row>
    <row r="59" spans="1:17" outlineLevel="3" x14ac:dyDescent="0.2">
      <c r="A59" s="265" t="s">
        <v>252</v>
      </c>
      <c r="B59" s="195">
        <v>4.7472759500000001E-3</v>
      </c>
      <c r="C59" s="195">
        <v>0.13176313631</v>
      </c>
      <c r="D59" s="255">
        <v>6.0999999999999999E-5</v>
      </c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</row>
    <row r="60" spans="1:17" outlineLevel="3" x14ac:dyDescent="0.2">
      <c r="A60" s="265" t="s">
        <v>253</v>
      </c>
      <c r="B60" s="195">
        <v>0.57203705446999997</v>
      </c>
      <c r="C60" s="195">
        <v>15.87718876594</v>
      </c>
      <c r="D60" s="255">
        <v>7.3099999999999997E-3</v>
      </c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</row>
    <row r="61" spans="1:17" ht="14.25" outlineLevel="2" x14ac:dyDescent="0.25">
      <c r="A61" s="177" t="s">
        <v>254</v>
      </c>
      <c r="B61" s="177">
        <f t="shared" ref="B61:C61" si="8">SUM(B$62:B$63)</f>
        <v>0.39928994973000004</v>
      </c>
      <c r="C61" s="177">
        <f t="shared" si="8"/>
        <v>11.08250218215</v>
      </c>
      <c r="D61" s="237">
        <v>5.1029999999999999E-3</v>
      </c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</row>
    <row r="62" spans="1:17" outlineLevel="3" x14ac:dyDescent="0.2">
      <c r="A62" s="265" t="s">
        <v>171</v>
      </c>
      <c r="B62" s="195">
        <v>5.8435559999999997E-5</v>
      </c>
      <c r="C62" s="195">
        <v>1.62190975E-3</v>
      </c>
      <c r="D62" s="255">
        <v>9.9999999999999995E-7</v>
      </c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</row>
    <row r="63" spans="1:17" outlineLevel="3" x14ac:dyDescent="0.2">
      <c r="A63" s="99" t="s">
        <v>191</v>
      </c>
      <c r="B63" s="195">
        <v>0.39923151417000002</v>
      </c>
      <c r="C63" s="195">
        <v>11.0808802724</v>
      </c>
      <c r="D63" s="255">
        <v>5.1019999999999998E-3</v>
      </c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</row>
    <row r="64" spans="1:17" ht="14.25" outlineLevel="2" x14ac:dyDescent="0.25">
      <c r="A64" s="177" t="s">
        <v>255</v>
      </c>
      <c r="B64" s="177">
        <f t="shared" ref="B64:C64" si="9">SUM(B$65:B$70)</f>
        <v>22.467272999999999</v>
      </c>
      <c r="C64" s="177">
        <f t="shared" si="9"/>
        <v>623.59095743335001</v>
      </c>
      <c r="D64" s="237">
        <v>0.28711599999999998</v>
      </c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</row>
    <row r="65" spans="1:17" outlineLevel="3" x14ac:dyDescent="0.2">
      <c r="A65" s="265" t="s">
        <v>256</v>
      </c>
      <c r="B65" s="195">
        <v>3</v>
      </c>
      <c r="C65" s="195">
        <v>83.266575000000003</v>
      </c>
      <c r="D65" s="255">
        <v>3.8337999999999997E-2</v>
      </c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</row>
    <row r="66" spans="1:17" outlineLevel="3" x14ac:dyDescent="0.2">
      <c r="A66" s="265" t="s">
        <v>257</v>
      </c>
      <c r="B66" s="195">
        <v>1</v>
      </c>
      <c r="C66" s="195">
        <v>27.755524999999999</v>
      </c>
      <c r="D66" s="255">
        <v>1.2779E-2</v>
      </c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</row>
    <row r="67" spans="1:17" outlineLevel="3" x14ac:dyDescent="0.2">
      <c r="A67" s="265" t="s">
        <v>258</v>
      </c>
      <c r="B67" s="195">
        <v>12.467273</v>
      </c>
      <c r="C67" s="195">
        <v>346.03570743335001</v>
      </c>
      <c r="D67" s="255">
        <v>0.15932299999999999</v>
      </c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</row>
    <row r="68" spans="1:17" outlineLevel="3" x14ac:dyDescent="0.2">
      <c r="A68" s="265" t="s">
        <v>259</v>
      </c>
      <c r="B68" s="195">
        <v>1</v>
      </c>
      <c r="C68" s="195">
        <v>27.755524999999999</v>
      </c>
      <c r="D68" s="255">
        <v>1.2779E-2</v>
      </c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</row>
    <row r="69" spans="1:17" outlineLevel="3" x14ac:dyDescent="0.2">
      <c r="A69" s="265" t="s">
        <v>260</v>
      </c>
      <c r="B69" s="195">
        <v>3</v>
      </c>
      <c r="C69" s="195">
        <v>83.266575000000003</v>
      </c>
      <c r="D69" s="255">
        <v>3.8337999999999997E-2</v>
      </c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</row>
    <row r="70" spans="1:17" outlineLevel="3" x14ac:dyDescent="0.2">
      <c r="A70" s="265" t="s">
        <v>261</v>
      </c>
      <c r="B70" s="195">
        <v>2</v>
      </c>
      <c r="C70" s="195">
        <v>55.511049999999997</v>
      </c>
      <c r="D70" s="255">
        <v>2.5558999999999998E-2</v>
      </c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</row>
    <row r="71" spans="1:17" ht="14.25" outlineLevel="2" x14ac:dyDescent="0.25">
      <c r="A71" s="177" t="s">
        <v>262</v>
      </c>
      <c r="B71" s="177">
        <f t="shared" ref="B71:C71" si="10">SUM(B$72:B$72)</f>
        <v>1.7200565973099999</v>
      </c>
      <c r="C71" s="177">
        <f t="shared" si="10"/>
        <v>47.741073888000003</v>
      </c>
      <c r="D71" s="237">
        <v>2.1981000000000001E-2</v>
      </c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</row>
    <row r="72" spans="1:17" outlineLevel="3" x14ac:dyDescent="0.2">
      <c r="A72" s="265" t="s">
        <v>246</v>
      </c>
      <c r="B72" s="195">
        <v>1.7200565973099999</v>
      </c>
      <c r="C72" s="195">
        <v>47.741073888000003</v>
      </c>
      <c r="D72" s="255">
        <v>2.1981000000000001E-2</v>
      </c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</row>
    <row r="73" spans="1:17" ht="15" x14ac:dyDescent="0.25">
      <c r="A73" s="267" t="s">
        <v>263</v>
      </c>
      <c r="B73" s="72">
        <f t="shared" ref="B73:D73" si="11">B$74+B$86</f>
        <v>11.001864439809999</v>
      </c>
      <c r="C73" s="72">
        <f t="shared" si="11"/>
        <v>305.36252350624</v>
      </c>
      <c r="D73" s="134">
        <f t="shared" si="11"/>
        <v>0.140595</v>
      </c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</row>
    <row r="74" spans="1:17" ht="15" outlineLevel="1" x14ac:dyDescent="0.25">
      <c r="A74" s="87" t="s">
        <v>203</v>
      </c>
      <c r="B74" s="87">
        <f t="shared" ref="B74:D74" si="12">B$75+B$80+B$84</f>
        <v>0.36723644762000002</v>
      </c>
      <c r="C74" s="87">
        <f t="shared" si="12"/>
        <v>10.192840403289999</v>
      </c>
      <c r="D74" s="145">
        <f t="shared" si="12"/>
        <v>4.692E-3</v>
      </c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</row>
    <row r="75" spans="1:17" ht="14.25" outlineLevel="2" x14ac:dyDescent="0.25">
      <c r="A75" s="177" t="s">
        <v>264</v>
      </c>
      <c r="B75" s="177">
        <f t="shared" ref="B75:C75" si="13">SUM(B$76:B$79)</f>
        <v>0.21617359424999999</v>
      </c>
      <c r="C75" s="177">
        <f t="shared" si="13"/>
        <v>6.0000115999999997</v>
      </c>
      <c r="D75" s="237">
        <v>2.7620000000000001E-3</v>
      </c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</row>
    <row r="76" spans="1:17" outlineLevel="3" x14ac:dyDescent="0.2">
      <c r="A76" s="265" t="s">
        <v>265</v>
      </c>
      <c r="B76" s="195">
        <v>4.1792999999999998E-7</v>
      </c>
      <c r="C76" s="195">
        <v>1.1600000000000001E-5</v>
      </c>
      <c r="D76" s="255">
        <v>0</v>
      </c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</row>
    <row r="77" spans="1:17" outlineLevel="3" x14ac:dyDescent="0.2">
      <c r="A77" s="265" t="s">
        <v>266</v>
      </c>
      <c r="B77" s="195">
        <v>3.6028862719999999E-2</v>
      </c>
      <c r="C77" s="195">
        <v>1</v>
      </c>
      <c r="D77" s="255">
        <v>4.6000000000000001E-4</v>
      </c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</row>
    <row r="78" spans="1:17" outlineLevel="3" x14ac:dyDescent="0.2">
      <c r="A78" s="265" t="s">
        <v>268</v>
      </c>
      <c r="B78" s="195">
        <v>0.10808658816</v>
      </c>
      <c r="C78" s="195">
        <v>3</v>
      </c>
      <c r="D78" s="255">
        <v>1.3810000000000001E-3</v>
      </c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</row>
    <row r="79" spans="1:17" outlineLevel="3" x14ac:dyDescent="0.2">
      <c r="A79" s="265" t="s">
        <v>269</v>
      </c>
      <c r="B79" s="195">
        <v>7.2057725439999998E-2</v>
      </c>
      <c r="C79" s="195">
        <v>2</v>
      </c>
      <c r="D79" s="255">
        <v>9.2100000000000005E-4</v>
      </c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</row>
    <row r="80" spans="1:17" ht="14.25" outlineLevel="2" x14ac:dyDescent="0.25">
      <c r="A80" s="177" t="s">
        <v>270</v>
      </c>
      <c r="B80" s="177">
        <f t="shared" ref="B80:C80" si="14">SUM(B$81:B$83)</f>
        <v>0.15102845842000001</v>
      </c>
      <c r="C80" s="177">
        <f t="shared" si="14"/>
        <v>4.1918741532899997</v>
      </c>
      <c r="D80" s="237">
        <v>1.9300000000000001E-3</v>
      </c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</row>
    <row r="81" spans="1:17" outlineLevel="3" x14ac:dyDescent="0.2">
      <c r="A81" s="265" t="s">
        <v>271</v>
      </c>
      <c r="B81" s="195">
        <v>3.1931413390000003E-2</v>
      </c>
      <c r="C81" s="195">
        <v>0.88627314268000001</v>
      </c>
      <c r="D81" s="255">
        <v>4.08E-4</v>
      </c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</row>
    <row r="82" spans="1:17" outlineLevel="3" x14ac:dyDescent="0.2">
      <c r="A82" s="265" t="s">
        <v>272</v>
      </c>
      <c r="B82" s="195">
        <v>0.11656507721999999</v>
      </c>
      <c r="C82" s="195">
        <v>3.2353249148700001</v>
      </c>
      <c r="D82" s="255">
        <v>1.49E-3</v>
      </c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</row>
    <row r="83" spans="1:17" outlineLevel="3" x14ac:dyDescent="0.2">
      <c r="A83" s="265" t="s">
        <v>273</v>
      </c>
      <c r="B83" s="195">
        <v>2.5319678099999998E-3</v>
      </c>
      <c r="C83" s="195">
        <v>7.0276095740000002E-2</v>
      </c>
      <c r="D83" s="255">
        <v>3.1999999999999999E-5</v>
      </c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</row>
    <row r="84" spans="1:17" ht="14.25" outlineLevel="2" x14ac:dyDescent="0.25">
      <c r="A84" s="177" t="s">
        <v>274</v>
      </c>
      <c r="B84" s="177">
        <f t="shared" ref="B84:C84" si="15">SUM(B$85:B$85)</f>
        <v>3.4394950000000002E-5</v>
      </c>
      <c r="C84" s="177">
        <f t="shared" si="15"/>
        <v>9.5465000000000003E-4</v>
      </c>
      <c r="D84" s="237">
        <v>0</v>
      </c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</row>
    <row r="85" spans="1:17" outlineLevel="3" x14ac:dyDescent="0.2">
      <c r="A85" s="265" t="s">
        <v>275</v>
      </c>
      <c r="B85" s="195">
        <v>3.4394950000000002E-5</v>
      </c>
      <c r="C85" s="195">
        <v>9.5465000000000003E-4</v>
      </c>
      <c r="D85" s="255">
        <v>0</v>
      </c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</row>
    <row r="86" spans="1:17" ht="15" outlineLevel="1" x14ac:dyDescent="0.25">
      <c r="A86" s="87" t="s">
        <v>240</v>
      </c>
      <c r="B86" s="87">
        <f t="shared" ref="B86:D86" si="16">B$87+B$93+B$95+B$103+B$104</f>
        <v>10.63462799219</v>
      </c>
      <c r="C86" s="87">
        <f t="shared" si="16"/>
        <v>295.16968310294999</v>
      </c>
      <c r="D86" s="145">
        <f t="shared" si="16"/>
        <v>0.135903</v>
      </c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</row>
    <row r="87" spans="1:17" ht="14.25" outlineLevel="2" x14ac:dyDescent="0.25">
      <c r="A87" s="177" t="s">
        <v>285</v>
      </c>
      <c r="B87" s="177">
        <f t="shared" ref="B87:C87" si="17">SUM(B$88:B$92)</f>
        <v>8.62842410841</v>
      </c>
      <c r="C87" s="177">
        <f t="shared" si="17"/>
        <v>239.48644105167</v>
      </c>
      <c r="D87" s="237">
        <v>0.110265</v>
      </c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</row>
    <row r="88" spans="1:17" outlineLevel="3" x14ac:dyDescent="0.2">
      <c r="A88" s="265" t="s">
        <v>276</v>
      </c>
      <c r="B88" s="195">
        <v>0.11429000172000001</v>
      </c>
      <c r="C88" s="195">
        <v>3.1721789999999999</v>
      </c>
      <c r="D88" s="255">
        <v>1.4610000000000001E-3</v>
      </c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</row>
    <row r="89" spans="1:17" outlineLevel="3" x14ac:dyDescent="0.2">
      <c r="A89" s="265" t="s">
        <v>243</v>
      </c>
      <c r="B89" s="195">
        <v>0.21044569602999999</v>
      </c>
      <c r="C89" s="195">
        <v>5.8410307773700003</v>
      </c>
      <c r="D89" s="255">
        <v>2.689E-3</v>
      </c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</row>
    <row r="90" spans="1:17" outlineLevel="3" x14ac:dyDescent="0.2">
      <c r="A90" s="265" t="s">
        <v>244</v>
      </c>
      <c r="B90" s="195">
        <v>5.6002100839999999E-2</v>
      </c>
      <c r="C90" s="195">
        <v>1.55436771</v>
      </c>
      <c r="D90" s="255">
        <v>7.1599999999999995E-4</v>
      </c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</row>
    <row r="91" spans="1:17" outlineLevel="3" x14ac:dyDescent="0.2">
      <c r="A91" s="265" t="s">
        <v>245</v>
      </c>
      <c r="B91" s="195">
        <v>0.46734190704</v>
      </c>
      <c r="C91" s="195">
        <v>12.97131998441</v>
      </c>
      <c r="D91" s="255">
        <v>5.9719999999999999E-3</v>
      </c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</row>
    <row r="92" spans="1:17" outlineLevel="3" x14ac:dyDescent="0.2">
      <c r="A92" s="265" t="s">
        <v>246</v>
      </c>
      <c r="B92" s="195">
        <v>7.7803444027799999</v>
      </c>
      <c r="C92" s="195">
        <v>215.94754357989001</v>
      </c>
      <c r="D92" s="255">
        <v>9.9427000000000001E-2</v>
      </c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</row>
    <row r="93" spans="1:17" ht="14.25" outlineLevel="2" x14ac:dyDescent="0.25">
      <c r="A93" s="177" t="s">
        <v>286</v>
      </c>
      <c r="B93" s="177">
        <f t="shared" ref="B93:C93" si="18">SUM(B$94:B$94)</f>
        <v>2.4369463260000002E-2</v>
      </c>
      <c r="C93" s="177">
        <f t="shared" si="18"/>
        <v>0.67638724674999995</v>
      </c>
      <c r="D93" s="237">
        <v>3.1100000000000002E-4</v>
      </c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</row>
    <row r="94" spans="1:17" outlineLevel="3" x14ac:dyDescent="0.2">
      <c r="A94" s="265" t="s">
        <v>249</v>
      </c>
      <c r="B94" s="195">
        <v>2.4369463260000002E-2</v>
      </c>
      <c r="C94" s="195">
        <v>0.67638724674999995</v>
      </c>
      <c r="D94" s="255">
        <v>3.1100000000000002E-4</v>
      </c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</row>
    <row r="95" spans="1:17" ht="14.25" outlineLevel="2" x14ac:dyDescent="0.25">
      <c r="A95" s="177" t="s">
        <v>254</v>
      </c>
      <c r="B95" s="177">
        <f t="shared" ref="B95:C95" si="19">SUM(B$96:B$102)</f>
        <v>1.8677568394799999</v>
      </c>
      <c r="C95" s="177">
        <f t="shared" si="19"/>
        <v>51.840571652019996</v>
      </c>
      <c r="D95" s="237">
        <v>2.3869000000000001E-2</v>
      </c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</row>
    <row r="96" spans="1:17" outlineLevel="3" x14ac:dyDescent="0.2">
      <c r="A96" s="265" t="s">
        <v>68</v>
      </c>
      <c r="B96" s="195">
        <v>7.991643658E-2</v>
      </c>
      <c r="C96" s="195">
        <v>2.21812265341</v>
      </c>
      <c r="D96" s="255">
        <v>1.021E-3</v>
      </c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</row>
    <row r="97" spans="1:17" outlineLevel="3" x14ac:dyDescent="0.2">
      <c r="A97" s="265" t="s">
        <v>157</v>
      </c>
      <c r="B97" s="195">
        <v>0.36099641953</v>
      </c>
      <c r="C97" s="195">
        <v>10.019645147069999</v>
      </c>
      <c r="D97" s="255">
        <v>4.6129999999999999E-3</v>
      </c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</row>
    <row r="98" spans="1:17" outlineLevel="3" x14ac:dyDescent="0.2">
      <c r="A98" s="265" t="s">
        <v>191</v>
      </c>
      <c r="B98" s="195">
        <v>3.3857183229999997E-2</v>
      </c>
      <c r="C98" s="195">
        <v>0.93972389547000001</v>
      </c>
      <c r="D98" s="255">
        <v>4.3300000000000001E-4</v>
      </c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</row>
    <row r="99" spans="1:17" outlineLevel="3" x14ac:dyDescent="0.2">
      <c r="A99" s="265" t="s">
        <v>112</v>
      </c>
      <c r="B99" s="195">
        <v>1.9429300140000001E-2</v>
      </c>
      <c r="C99" s="195">
        <v>0.53927042587999996</v>
      </c>
      <c r="D99" s="255">
        <v>2.4800000000000001E-4</v>
      </c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</row>
    <row r="100" spans="1:17" outlineLevel="3" x14ac:dyDescent="0.2">
      <c r="A100" s="265" t="s">
        <v>277</v>
      </c>
      <c r="B100" s="195">
        <v>3.3320000000000002E-2</v>
      </c>
      <c r="C100" s="195">
        <v>0.92481409299999995</v>
      </c>
      <c r="D100" s="255">
        <v>4.26E-4</v>
      </c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</row>
    <row r="101" spans="1:17" outlineLevel="3" x14ac:dyDescent="0.2">
      <c r="A101" s="265" t="s">
        <v>278</v>
      </c>
      <c r="B101" s="195">
        <v>1.2749999999999999</v>
      </c>
      <c r="C101" s="195">
        <v>35.388294375000001</v>
      </c>
      <c r="D101" s="255">
        <v>1.6293999999999999E-2</v>
      </c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</row>
    <row r="102" spans="1:17" outlineLevel="3" x14ac:dyDescent="0.2">
      <c r="A102" s="265" t="s">
        <v>279</v>
      </c>
      <c r="B102" s="195">
        <v>6.5237500000000004E-2</v>
      </c>
      <c r="C102" s="195">
        <v>1.8107010621899999</v>
      </c>
      <c r="D102" s="255">
        <v>8.34E-4</v>
      </c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</row>
    <row r="103" spans="1:17" ht="14.25" outlineLevel="2" x14ac:dyDescent="0.25">
      <c r="A103" s="177" t="s">
        <v>280</v>
      </c>
      <c r="B103" s="177"/>
      <c r="C103" s="177"/>
      <c r="D103" s="237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</row>
    <row r="104" spans="1:17" ht="14.25" outlineLevel="2" x14ac:dyDescent="0.25">
      <c r="A104" s="177" t="s">
        <v>262</v>
      </c>
      <c r="B104" s="177">
        <f t="shared" ref="B104:C104" si="20">SUM(B$105:B$105)</f>
        <v>0.11407758104</v>
      </c>
      <c r="C104" s="177">
        <f t="shared" si="20"/>
        <v>3.1662831525100001</v>
      </c>
      <c r="D104" s="237">
        <v>1.4580000000000001E-3</v>
      </c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</row>
    <row r="105" spans="1:17" outlineLevel="3" x14ac:dyDescent="0.2">
      <c r="A105" s="99" t="s">
        <v>246</v>
      </c>
      <c r="B105" s="195">
        <v>0.11407758104</v>
      </c>
      <c r="C105" s="195">
        <v>3.1662831525100001</v>
      </c>
      <c r="D105" s="255">
        <v>1.4580000000000001E-3</v>
      </c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</row>
    <row r="106" spans="1:17" x14ac:dyDescent="0.2">
      <c r="B106" s="172"/>
      <c r="C106" s="172"/>
      <c r="D106" s="249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</row>
    <row r="107" spans="1:17" x14ac:dyDescent="0.2">
      <c r="B107" s="172"/>
      <c r="C107" s="172"/>
      <c r="D107" s="249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</row>
    <row r="108" spans="1:17" x14ac:dyDescent="0.2">
      <c r="B108" s="172"/>
      <c r="C108" s="172"/>
      <c r="D108" s="249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</row>
    <row r="109" spans="1:17" x14ac:dyDescent="0.2">
      <c r="B109" s="172"/>
      <c r="C109" s="172"/>
      <c r="D109" s="249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</row>
    <row r="110" spans="1:17" x14ac:dyDescent="0.2">
      <c r="B110" s="172"/>
      <c r="C110" s="172"/>
      <c r="D110" s="249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</row>
    <row r="111" spans="1:17" x14ac:dyDescent="0.2">
      <c r="B111" s="172"/>
      <c r="C111" s="172"/>
      <c r="D111" s="249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</row>
    <row r="112" spans="1:17" x14ac:dyDescent="0.2">
      <c r="B112" s="172"/>
      <c r="C112" s="172"/>
      <c r="D112" s="249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</row>
    <row r="113" spans="2:17" x14ac:dyDescent="0.2">
      <c r="B113" s="172"/>
      <c r="C113" s="172"/>
      <c r="D113" s="249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</row>
    <row r="114" spans="2:17" x14ac:dyDescent="0.2">
      <c r="B114" s="172"/>
      <c r="C114" s="172"/>
      <c r="D114" s="249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</row>
    <row r="115" spans="2:17" x14ac:dyDescent="0.2">
      <c r="B115" s="172"/>
      <c r="C115" s="172"/>
      <c r="D115" s="249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</row>
    <row r="116" spans="2:17" x14ac:dyDescent="0.2">
      <c r="B116" s="172"/>
      <c r="C116" s="172"/>
      <c r="D116" s="249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</row>
    <row r="117" spans="2:17" x14ac:dyDescent="0.2">
      <c r="B117" s="172"/>
      <c r="C117" s="172"/>
      <c r="D117" s="249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</row>
    <row r="118" spans="2:17" x14ac:dyDescent="0.2">
      <c r="B118" s="172"/>
      <c r="C118" s="172"/>
      <c r="D118" s="249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</row>
    <row r="119" spans="2:17" x14ac:dyDescent="0.2">
      <c r="B119" s="172"/>
      <c r="C119" s="172"/>
      <c r="D119" s="249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</row>
    <row r="120" spans="2:17" x14ac:dyDescent="0.2">
      <c r="B120" s="172"/>
      <c r="C120" s="172"/>
      <c r="D120" s="249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</row>
    <row r="121" spans="2:17" x14ac:dyDescent="0.2">
      <c r="B121" s="172"/>
      <c r="C121" s="172"/>
      <c r="D121" s="249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</row>
    <row r="122" spans="2:17" x14ac:dyDescent="0.2">
      <c r="B122" s="172"/>
      <c r="C122" s="172"/>
      <c r="D122" s="249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</row>
    <row r="123" spans="2:17" x14ac:dyDescent="0.2">
      <c r="B123" s="172"/>
      <c r="C123" s="172"/>
      <c r="D123" s="249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</row>
    <row r="124" spans="2:17" x14ac:dyDescent="0.2">
      <c r="B124" s="172"/>
      <c r="C124" s="172"/>
      <c r="D124" s="249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</row>
    <row r="125" spans="2:17" x14ac:dyDescent="0.2">
      <c r="B125" s="172"/>
      <c r="C125" s="172"/>
      <c r="D125" s="249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</row>
    <row r="126" spans="2:17" x14ac:dyDescent="0.2">
      <c r="B126" s="172"/>
      <c r="C126" s="172"/>
      <c r="D126" s="249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</row>
    <row r="127" spans="2:17" x14ac:dyDescent="0.2">
      <c r="B127" s="172"/>
      <c r="C127" s="172"/>
      <c r="D127" s="249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</row>
    <row r="128" spans="2:17" x14ac:dyDescent="0.2">
      <c r="B128" s="172"/>
      <c r="C128" s="172"/>
      <c r="D128" s="249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</row>
    <row r="129" spans="2:17" x14ac:dyDescent="0.2">
      <c r="B129" s="172"/>
      <c r="C129" s="172"/>
      <c r="D129" s="249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</row>
    <row r="130" spans="2:17" x14ac:dyDescent="0.2">
      <c r="B130" s="172"/>
      <c r="C130" s="172"/>
      <c r="D130" s="249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</row>
    <row r="131" spans="2:17" x14ac:dyDescent="0.2">
      <c r="B131" s="172"/>
      <c r="C131" s="172"/>
      <c r="D131" s="249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</row>
    <row r="132" spans="2:17" x14ac:dyDescent="0.2">
      <c r="B132" s="172"/>
      <c r="C132" s="172"/>
      <c r="D132" s="249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</row>
    <row r="133" spans="2:17" x14ac:dyDescent="0.2">
      <c r="B133" s="172"/>
      <c r="C133" s="172"/>
      <c r="D133" s="249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</row>
    <row r="134" spans="2:17" x14ac:dyDescent="0.2">
      <c r="B134" s="172"/>
      <c r="C134" s="172"/>
      <c r="D134" s="249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</row>
    <row r="135" spans="2:17" x14ac:dyDescent="0.2">
      <c r="B135" s="172"/>
      <c r="C135" s="172"/>
      <c r="D135" s="249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</row>
    <row r="136" spans="2:17" x14ac:dyDescent="0.2">
      <c r="B136" s="172"/>
      <c r="C136" s="172"/>
      <c r="D136" s="249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</row>
    <row r="137" spans="2:17" x14ac:dyDescent="0.2">
      <c r="B137" s="172"/>
      <c r="C137" s="172"/>
      <c r="D137" s="249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</row>
    <row r="138" spans="2:17" x14ac:dyDescent="0.2">
      <c r="B138" s="172"/>
      <c r="C138" s="172"/>
      <c r="D138" s="249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</row>
    <row r="139" spans="2:17" x14ac:dyDescent="0.2">
      <c r="B139" s="172"/>
      <c r="C139" s="172"/>
      <c r="D139" s="249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</row>
    <row r="140" spans="2:17" x14ac:dyDescent="0.2">
      <c r="B140" s="172"/>
      <c r="C140" s="172"/>
      <c r="D140" s="249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</row>
    <row r="141" spans="2:17" x14ac:dyDescent="0.2">
      <c r="B141" s="172"/>
      <c r="C141" s="172"/>
      <c r="D141" s="249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</row>
    <row r="142" spans="2:17" x14ac:dyDescent="0.2">
      <c r="B142" s="172"/>
      <c r="C142" s="172"/>
      <c r="D142" s="249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1"/>
      <c r="P142" s="81"/>
      <c r="Q142" s="81"/>
    </row>
    <row r="143" spans="2:17" x14ac:dyDescent="0.2">
      <c r="B143" s="172"/>
      <c r="C143" s="172"/>
      <c r="D143" s="249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1"/>
      <c r="P143" s="81"/>
      <c r="Q143" s="81"/>
    </row>
    <row r="144" spans="2:17" x14ac:dyDescent="0.2">
      <c r="B144" s="172"/>
      <c r="C144" s="172"/>
      <c r="D144" s="249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1"/>
      <c r="P144" s="81"/>
      <c r="Q144" s="81"/>
    </row>
    <row r="145" spans="2:17" x14ac:dyDescent="0.2">
      <c r="B145" s="172"/>
      <c r="C145" s="172"/>
      <c r="D145" s="249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1"/>
      <c r="P145" s="81"/>
      <c r="Q145" s="81"/>
    </row>
    <row r="146" spans="2:17" x14ac:dyDescent="0.2">
      <c r="B146" s="172"/>
      <c r="C146" s="172"/>
      <c r="D146" s="249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81"/>
      <c r="Q146" s="81"/>
    </row>
    <row r="147" spans="2:17" x14ac:dyDescent="0.2">
      <c r="B147" s="172"/>
      <c r="C147" s="172"/>
      <c r="D147" s="249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/>
    </row>
    <row r="148" spans="2:17" x14ac:dyDescent="0.2">
      <c r="B148" s="172"/>
      <c r="C148" s="172"/>
      <c r="D148" s="249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  <c r="Q148" s="81"/>
    </row>
    <row r="149" spans="2:17" x14ac:dyDescent="0.2">
      <c r="B149" s="172"/>
      <c r="C149" s="172"/>
      <c r="D149" s="249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1"/>
      <c r="P149" s="81"/>
      <c r="Q149" s="81"/>
    </row>
    <row r="150" spans="2:17" x14ac:dyDescent="0.2">
      <c r="B150" s="172"/>
      <c r="C150" s="172"/>
      <c r="D150" s="249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1"/>
      <c r="P150" s="81"/>
      <c r="Q150" s="81"/>
    </row>
    <row r="151" spans="2:17" x14ac:dyDescent="0.2">
      <c r="B151" s="172"/>
      <c r="C151" s="172"/>
      <c r="D151" s="249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81"/>
      <c r="Q151" s="81"/>
    </row>
    <row r="152" spans="2:17" x14ac:dyDescent="0.2">
      <c r="B152" s="172"/>
      <c r="C152" s="172"/>
      <c r="D152" s="249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  <c r="Q152" s="81"/>
    </row>
    <row r="153" spans="2:17" x14ac:dyDescent="0.2">
      <c r="B153" s="172"/>
      <c r="C153" s="172"/>
      <c r="D153" s="249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81"/>
    </row>
    <row r="154" spans="2:17" x14ac:dyDescent="0.2">
      <c r="B154" s="172"/>
      <c r="C154" s="172"/>
      <c r="D154" s="249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1"/>
      <c r="P154" s="81"/>
      <c r="Q154" s="81"/>
    </row>
    <row r="155" spans="2:17" x14ac:dyDescent="0.2">
      <c r="B155" s="172"/>
      <c r="C155" s="172"/>
      <c r="D155" s="249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81"/>
      <c r="Q155" s="81"/>
    </row>
    <row r="156" spans="2:17" x14ac:dyDescent="0.2">
      <c r="B156" s="172"/>
      <c r="C156" s="172"/>
      <c r="D156" s="249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81"/>
      <c r="Q156" s="81"/>
    </row>
    <row r="157" spans="2:17" x14ac:dyDescent="0.2">
      <c r="B157" s="172"/>
      <c r="C157" s="172"/>
      <c r="D157" s="249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81"/>
      <c r="Q157" s="81"/>
    </row>
    <row r="158" spans="2:17" x14ac:dyDescent="0.2">
      <c r="B158" s="172"/>
      <c r="C158" s="172"/>
      <c r="D158" s="249"/>
      <c r="E158" s="81"/>
      <c r="F158" s="81"/>
      <c r="G158" s="81"/>
      <c r="H158" s="81"/>
      <c r="I158" s="81"/>
      <c r="J158" s="81"/>
      <c r="K158" s="81"/>
      <c r="L158" s="81"/>
      <c r="M158" s="81"/>
      <c r="N158" s="81"/>
      <c r="O158" s="81"/>
      <c r="P158" s="81"/>
      <c r="Q158" s="81"/>
    </row>
    <row r="159" spans="2:17" x14ac:dyDescent="0.2">
      <c r="B159" s="172"/>
      <c r="C159" s="172"/>
      <c r="D159" s="249"/>
      <c r="E159" s="81"/>
      <c r="F159" s="81"/>
      <c r="G159" s="81"/>
      <c r="H159" s="81"/>
      <c r="I159" s="81"/>
      <c r="J159" s="81"/>
      <c r="K159" s="81"/>
      <c r="L159" s="81"/>
      <c r="M159" s="81"/>
      <c r="N159" s="81"/>
      <c r="O159" s="81"/>
      <c r="P159" s="81"/>
      <c r="Q159" s="81"/>
    </row>
    <row r="160" spans="2:17" x14ac:dyDescent="0.2">
      <c r="B160" s="172"/>
      <c r="C160" s="172"/>
      <c r="D160" s="249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  <c r="Q160" s="81"/>
    </row>
    <row r="161" spans="2:17" x14ac:dyDescent="0.2">
      <c r="B161" s="172"/>
      <c r="C161" s="172"/>
      <c r="D161" s="249"/>
      <c r="E161" s="81"/>
      <c r="F161" s="81"/>
      <c r="G161" s="81"/>
      <c r="H161" s="81"/>
      <c r="I161" s="81"/>
      <c r="J161" s="81"/>
      <c r="K161" s="81"/>
      <c r="L161" s="81"/>
      <c r="M161" s="81"/>
      <c r="N161" s="81"/>
      <c r="O161" s="81"/>
      <c r="P161" s="81"/>
      <c r="Q161" s="81"/>
    </row>
    <row r="162" spans="2:17" x14ac:dyDescent="0.2">
      <c r="B162" s="172"/>
      <c r="C162" s="172"/>
      <c r="D162" s="249"/>
      <c r="E162" s="81"/>
      <c r="F162" s="81"/>
      <c r="G162" s="81"/>
      <c r="H162" s="81"/>
      <c r="I162" s="81"/>
      <c r="J162" s="81"/>
      <c r="K162" s="81"/>
      <c r="L162" s="81"/>
      <c r="M162" s="81"/>
      <c r="N162" s="81"/>
      <c r="O162" s="81"/>
      <c r="P162" s="81"/>
      <c r="Q162" s="81"/>
    </row>
    <row r="163" spans="2:17" x14ac:dyDescent="0.2">
      <c r="B163" s="172"/>
      <c r="C163" s="172"/>
      <c r="D163" s="249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81"/>
      <c r="Q163" s="81"/>
    </row>
    <row r="164" spans="2:17" x14ac:dyDescent="0.2">
      <c r="B164" s="172"/>
      <c r="C164" s="172"/>
      <c r="D164" s="249"/>
      <c r="E164" s="81"/>
      <c r="F164" s="81"/>
      <c r="G164" s="81"/>
      <c r="H164" s="81"/>
      <c r="I164" s="81"/>
      <c r="J164" s="81"/>
      <c r="K164" s="81"/>
      <c r="L164" s="81"/>
      <c r="M164" s="81"/>
      <c r="N164" s="81"/>
      <c r="O164" s="81"/>
      <c r="P164" s="81"/>
      <c r="Q164" s="81"/>
    </row>
    <row r="165" spans="2:17" x14ac:dyDescent="0.2">
      <c r="B165" s="172"/>
      <c r="C165" s="172"/>
      <c r="D165" s="249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  <c r="Q165" s="81"/>
    </row>
    <row r="166" spans="2:17" x14ac:dyDescent="0.2">
      <c r="B166" s="172"/>
      <c r="C166" s="172"/>
      <c r="D166" s="249"/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81"/>
      <c r="Q166" s="81"/>
    </row>
    <row r="167" spans="2:17" x14ac:dyDescent="0.2">
      <c r="B167" s="172"/>
      <c r="C167" s="172"/>
      <c r="D167" s="249"/>
      <c r="E167" s="81"/>
      <c r="F167" s="81"/>
      <c r="G167" s="81"/>
      <c r="H167" s="81"/>
      <c r="I167" s="81"/>
      <c r="J167" s="81"/>
      <c r="K167" s="81"/>
      <c r="L167" s="81"/>
      <c r="M167" s="81"/>
      <c r="N167" s="81"/>
      <c r="O167" s="81"/>
      <c r="P167" s="81"/>
      <c r="Q167" s="81"/>
    </row>
    <row r="168" spans="2:17" x14ac:dyDescent="0.2">
      <c r="B168" s="172"/>
      <c r="C168" s="172"/>
      <c r="D168" s="249"/>
      <c r="E168" s="81"/>
      <c r="F168" s="81"/>
      <c r="G168" s="81"/>
      <c r="H168" s="81"/>
      <c r="I168" s="81"/>
      <c r="J168" s="81"/>
      <c r="K168" s="81"/>
      <c r="L168" s="81"/>
      <c r="M168" s="81"/>
      <c r="N168" s="81"/>
      <c r="O168" s="81"/>
      <c r="P168" s="81"/>
      <c r="Q168" s="81"/>
    </row>
    <row r="169" spans="2:17" x14ac:dyDescent="0.2">
      <c r="B169" s="172"/>
      <c r="C169" s="172"/>
      <c r="D169" s="249"/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81"/>
      <c r="Q169" s="81"/>
    </row>
    <row r="170" spans="2:17" x14ac:dyDescent="0.2">
      <c r="B170" s="172"/>
      <c r="C170" s="172"/>
      <c r="D170" s="249"/>
      <c r="E170" s="81"/>
      <c r="F170" s="81"/>
      <c r="G170" s="81"/>
      <c r="H170" s="81"/>
      <c r="I170" s="81"/>
      <c r="J170" s="81"/>
      <c r="K170" s="81"/>
      <c r="L170" s="81"/>
      <c r="M170" s="81"/>
      <c r="N170" s="81"/>
      <c r="O170" s="81"/>
      <c r="P170" s="81"/>
      <c r="Q170" s="81"/>
    </row>
    <row r="171" spans="2:17" x14ac:dyDescent="0.2">
      <c r="B171" s="172"/>
      <c r="C171" s="172"/>
      <c r="D171" s="249"/>
      <c r="E171" s="81"/>
      <c r="F171" s="81"/>
      <c r="G171" s="81"/>
      <c r="H171" s="81"/>
      <c r="I171" s="81"/>
      <c r="J171" s="81"/>
      <c r="K171" s="81"/>
      <c r="L171" s="81"/>
      <c r="M171" s="81"/>
      <c r="N171" s="81"/>
      <c r="O171" s="81"/>
      <c r="P171" s="81"/>
      <c r="Q171" s="81"/>
    </row>
    <row r="172" spans="2:17" x14ac:dyDescent="0.2">
      <c r="B172" s="172"/>
      <c r="C172" s="172"/>
      <c r="D172" s="249"/>
      <c r="E172" s="81"/>
      <c r="F172" s="81"/>
      <c r="G172" s="81"/>
      <c r="H172" s="81"/>
      <c r="I172" s="81"/>
      <c r="J172" s="81"/>
      <c r="K172" s="81"/>
      <c r="L172" s="81"/>
      <c r="M172" s="81"/>
      <c r="N172" s="81"/>
      <c r="O172" s="81"/>
      <c r="P172" s="81"/>
      <c r="Q172" s="81"/>
    </row>
    <row r="173" spans="2:17" x14ac:dyDescent="0.2">
      <c r="B173" s="172"/>
      <c r="C173" s="172"/>
      <c r="D173" s="249"/>
      <c r="E173" s="81"/>
      <c r="F173" s="81"/>
      <c r="G173" s="81"/>
      <c r="H173" s="81"/>
      <c r="I173" s="81"/>
      <c r="J173" s="81"/>
      <c r="K173" s="81"/>
      <c r="L173" s="81"/>
      <c r="M173" s="81"/>
      <c r="N173" s="81"/>
      <c r="O173" s="81"/>
      <c r="P173" s="81"/>
      <c r="Q173" s="81"/>
    </row>
    <row r="174" spans="2:17" x14ac:dyDescent="0.2">
      <c r="B174" s="172"/>
      <c r="C174" s="172"/>
      <c r="D174" s="249"/>
      <c r="E174" s="81"/>
      <c r="F174" s="81"/>
      <c r="G174" s="81"/>
      <c r="H174" s="81"/>
      <c r="I174" s="81"/>
      <c r="J174" s="81"/>
      <c r="K174" s="81"/>
      <c r="L174" s="81"/>
      <c r="M174" s="81"/>
      <c r="N174" s="81"/>
      <c r="O174" s="81"/>
      <c r="P174" s="81"/>
      <c r="Q174" s="81"/>
    </row>
    <row r="175" spans="2:17" x14ac:dyDescent="0.2">
      <c r="B175" s="172"/>
      <c r="C175" s="172"/>
      <c r="D175" s="249"/>
      <c r="E175" s="81"/>
      <c r="F175" s="81"/>
      <c r="G175" s="81"/>
      <c r="H175" s="81"/>
      <c r="I175" s="81"/>
      <c r="J175" s="81"/>
      <c r="K175" s="81"/>
      <c r="L175" s="81"/>
      <c r="M175" s="81"/>
      <c r="N175" s="81"/>
      <c r="O175" s="81"/>
      <c r="P175" s="81"/>
      <c r="Q175" s="81"/>
    </row>
    <row r="176" spans="2:17" x14ac:dyDescent="0.2">
      <c r="B176" s="172"/>
      <c r="C176" s="172"/>
      <c r="D176" s="249"/>
      <c r="E176" s="81"/>
      <c r="F176" s="81"/>
      <c r="G176" s="81"/>
      <c r="H176" s="81"/>
      <c r="I176" s="81"/>
      <c r="J176" s="81"/>
      <c r="K176" s="81"/>
      <c r="L176" s="81"/>
      <c r="M176" s="81"/>
      <c r="N176" s="81"/>
      <c r="O176" s="81"/>
      <c r="P176" s="81"/>
      <c r="Q176" s="81"/>
    </row>
    <row r="177" spans="2:17" x14ac:dyDescent="0.2">
      <c r="B177" s="172"/>
      <c r="C177" s="172"/>
      <c r="D177" s="249"/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81"/>
      <c r="Q177" s="81"/>
    </row>
    <row r="178" spans="2:17" x14ac:dyDescent="0.2">
      <c r="B178" s="172"/>
      <c r="C178" s="172"/>
      <c r="D178" s="249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81"/>
      <c r="Q178" s="81"/>
    </row>
    <row r="179" spans="2:17" x14ac:dyDescent="0.2">
      <c r="B179" s="172"/>
      <c r="C179" s="172"/>
      <c r="D179" s="249"/>
      <c r="E179" s="81"/>
      <c r="F179" s="81"/>
      <c r="G179" s="81"/>
      <c r="H179" s="81"/>
      <c r="I179" s="81"/>
      <c r="J179" s="81"/>
      <c r="K179" s="81"/>
      <c r="L179" s="81"/>
      <c r="M179" s="81"/>
      <c r="N179" s="81"/>
      <c r="O179" s="81"/>
      <c r="P179" s="81"/>
      <c r="Q179" s="81"/>
    </row>
    <row r="180" spans="2:17" x14ac:dyDescent="0.2">
      <c r="B180" s="172"/>
      <c r="C180" s="172"/>
      <c r="D180" s="249"/>
      <c r="E180" s="81"/>
      <c r="F180" s="81"/>
      <c r="G180" s="81"/>
      <c r="H180" s="81"/>
      <c r="I180" s="81"/>
      <c r="J180" s="81"/>
      <c r="K180" s="81"/>
      <c r="L180" s="81"/>
      <c r="M180" s="81"/>
      <c r="N180" s="81"/>
      <c r="O180" s="81"/>
      <c r="P180" s="81"/>
      <c r="Q180" s="81"/>
    </row>
    <row r="181" spans="2:17" x14ac:dyDescent="0.2">
      <c r="B181" s="172"/>
      <c r="C181" s="172"/>
      <c r="D181" s="249"/>
      <c r="E181" s="81"/>
      <c r="F181" s="81"/>
      <c r="G181" s="81"/>
      <c r="H181" s="81"/>
      <c r="I181" s="81"/>
      <c r="J181" s="81"/>
      <c r="K181" s="81"/>
      <c r="L181" s="81"/>
      <c r="M181" s="81"/>
      <c r="N181" s="81"/>
      <c r="O181" s="81"/>
      <c r="P181" s="81"/>
      <c r="Q181" s="81"/>
    </row>
    <row r="182" spans="2:17" x14ac:dyDescent="0.2">
      <c r="B182" s="172"/>
      <c r="C182" s="172"/>
      <c r="D182" s="249"/>
      <c r="E182" s="81"/>
      <c r="F182" s="81"/>
      <c r="G182" s="81"/>
      <c r="H182" s="81"/>
      <c r="I182" s="81"/>
      <c r="J182" s="81"/>
      <c r="K182" s="81"/>
      <c r="L182" s="81"/>
      <c r="M182" s="81"/>
      <c r="N182" s="81"/>
      <c r="O182" s="81"/>
      <c r="P182" s="81"/>
      <c r="Q182" s="81"/>
    </row>
    <row r="183" spans="2:17" x14ac:dyDescent="0.2">
      <c r="B183" s="172"/>
      <c r="C183" s="172"/>
      <c r="D183" s="249"/>
      <c r="E183" s="81"/>
      <c r="F183" s="81"/>
      <c r="G183" s="81"/>
      <c r="H183" s="81"/>
      <c r="I183" s="81"/>
      <c r="J183" s="81"/>
      <c r="K183" s="81"/>
      <c r="L183" s="81"/>
      <c r="M183" s="81"/>
      <c r="N183" s="81"/>
      <c r="O183" s="81"/>
      <c r="P183" s="81"/>
      <c r="Q183" s="81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7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indexed="55"/>
    <outlinePr applyStyles="1" summaryBelow="0"/>
    <pageSetUpPr fitToPage="1"/>
  </sheetPr>
  <dimension ref="A2:T247"/>
  <sheetViews>
    <sheetView workbookViewId="0">
      <selection activeCell="D4" sqref="D4"/>
    </sheetView>
  </sheetViews>
  <sheetFormatPr defaultRowHeight="12.75" x14ac:dyDescent="0.2"/>
  <cols>
    <col min="1" max="1" width="63.28515625" style="92" bestFit="1" customWidth="1"/>
    <col min="2" max="2" width="14.28515625" style="208" customWidth="1"/>
    <col min="3" max="3" width="15.140625" style="208" customWidth="1"/>
    <col min="4" max="4" width="10.28515625" style="8" customWidth="1"/>
    <col min="5" max="5" width="8.85546875" style="92" hidden="1" customWidth="1"/>
    <col min="6" max="16384" width="9.140625" style="92"/>
  </cols>
  <sheetData>
    <row r="2" spans="1:20" ht="39" customHeight="1" x14ac:dyDescent="0.3">
      <c r="A2" s="279" t="s">
        <v>3</v>
      </c>
      <c r="B2" s="3"/>
      <c r="C2" s="3"/>
      <c r="D2" s="3"/>
      <c r="E2" s="3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</row>
    <row r="3" spans="1:20" x14ac:dyDescent="0.2">
      <c r="A3" s="54"/>
    </row>
    <row r="4" spans="1:20" s="61" customFormat="1" x14ac:dyDescent="0.2">
      <c r="B4" s="150"/>
      <c r="C4" s="150"/>
      <c r="D4" s="205" t="str">
        <f>VALVAL</f>
        <v>млрд. одиниць</v>
      </c>
    </row>
    <row r="5" spans="1:20" s="16" customFormat="1" x14ac:dyDescent="0.2">
      <c r="A5" s="170"/>
      <c r="B5" s="97" t="s">
        <v>153</v>
      </c>
      <c r="C5" s="97" t="s">
        <v>156</v>
      </c>
      <c r="D5" s="148" t="s">
        <v>173</v>
      </c>
      <c r="E5" s="64" t="s">
        <v>53</v>
      </c>
    </row>
    <row r="6" spans="1:20" s="104" customFormat="1" ht="15" x14ac:dyDescent="0.2">
      <c r="A6" s="83" t="s">
        <v>136</v>
      </c>
      <c r="B6" s="149">
        <f t="shared" ref="B6:D6" si="0">SUM(B$7+ B$8+ B$9)</f>
        <v>78.251692946719999</v>
      </c>
      <c r="C6" s="149">
        <f t="shared" si="0"/>
        <v>2171.9168198795201</v>
      </c>
      <c r="D6" s="223">
        <f t="shared" si="0"/>
        <v>1.0000009999999999</v>
      </c>
      <c r="E6" s="240" t="s">
        <v>83</v>
      </c>
    </row>
    <row r="7" spans="1:20" s="109" customFormat="1" x14ac:dyDescent="0.2">
      <c r="A7" s="132" t="s">
        <v>138</v>
      </c>
      <c r="B7" s="245">
        <v>9.2796013496499992</v>
      </c>
      <c r="C7" s="245">
        <v>257.56020725105998</v>
      </c>
      <c r="D7" s="44">
        <v>0.118587</v>
      </c>
      <c r="E7" s="174" t="s">
        <v>10</v>
      </c>
    </row>
    <row r="8" spans="1:20" s="109" customFormat="1" x14ac:dyDescent="0.2">
      <c r="A8" s="132" t="s">
        <v>56</v>
      </c>
      <c r="B8" s="245">
        <v>18.20594321319</v>
      </c>
      <c r="C8" s="245">
        <v>505.31551200607998</v>
      </c>
      <c r="D8" s="44">
        <v>0.232659</v>
      </c>
      <c r="E8" s="174" t="s">
        <v>10</v>
      </c>
    </row>
    <row r="9" spans="1:20" s="109" customFormat="1" x14ac:dyDescent="0.2">
      <c r="A9" s="132" t="s">
        <v>172</v>
      </c>
      <c r="B9" s="245">
        <v>50.766148383880001</v>
      </c>
      <c r="C9" s="245">
        <v>1409.0411006223801</v>
      </c>
      <c r="D9" s="44">
        <v>0.64875499999999997</v>
      </c>
      <c r="E9" s="174" t="s">
        <v>10</v>
      </c>
    </row>
    <row r="10" spans="1:20" x14ac:dyDescent="0.2">
      <c r="B10" s="172"/>
      <c r="C10" s="172"/>
      <c r="D10" s="249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</row>
    <row r="11" spans="1:20" x14ac:dyDescent="0.2">
      <c r="B11" s="172"/>
      <c r="C11" s="172"/>
      <c r="D11" s="249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</row>
    <row r="12" spans="1:20" x14ac:dyDescent="0.2">
      <c r="B12" s="172"/>
      <c r="C12" s="172"/>
      <c r="D12" s="249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</row>
    <row r="13" spans="1:20" x14ac:dyDescent="0.2">
      <c r="B13" s="172"/>
      <c r="C13" s="172"/>
      <c r="D13" s="249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</row>
    <row r="14" spans="1:20" x14ac:dyDescent="0.2">
      <c r="B14" s="172"/>
      <c r="C14" s="172"/>
      <c r="D14" s="249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</row>
    <row r="15" spans="1:20" x14ac:dyDescent="0.2">
      <c r="B15" s="172"/>
      <c r="C15" s="172"/>
      <c r="D15" s="249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</row>
    <row r="16" spans="1:20" x14ac:dyDescent="0.2">
      <c r="B16" s="172"/>
      <c r="C16" s="172"/>
      <c r="D16" s="249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</row>
    <row r="17" spans="2:18" x14ac:dyDescent="0.2">
      <c r="B17" s="172"/>
      <c r="C17" s="172"/>
      <c r="D17" s="249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</row>
    <row r="18" spans="2:18" x14ac:dyDescent="0.2">
      <c r="B18" s="172"/>
      <c r="C18" s="172"/>
      <c r="D18" s="249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</row>
    <row r="19" spans="2:18" x14ac:dyDescent="0.2">
      <c r="B19" s="172"/>
      <c r="C19" s="172"/>
      <c r="D19" s="249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</row>
    <row r="20" spans="2:18" x14ac:dyDescent="0.2">
      <c r="B20" s="172"/>
      <c r="C20" s="172"/>
      <c r="D20" s="249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</row>
    <row r="21" spans="2:18" x14ac:dyDescent="0.2">
      <c r="B21" s="172"/>
      <c r="C21" s="172"/>
      <c r="D21" s="249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</row>
    <row r="22" spans="2:18" x14ac:dyDescent="0.2">
      <c r="B22" s="172"/>
      <c r="C22" s="172"/>
      <c r="D22" s="249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</row>
    <row r="23" spans="2:18" x14ac:dyDescent="0.2">
      <c r="B23" s="172"/>
      <c r="C23" s="172"/>
      <c r="D23" s="249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</row>
    <row r="24" spans="2:18" x14ac:dyDescent="0.2">
      <c r="B24" s="172"/>
      <c r="C24" s="172"/>
      <c r="D24" s="249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</row>
    <row r="25" spans="2:18" x14ac:dyDescent="0.2">
      <c r="B25" s="172"/>
      <c r="C25" s="172"/>
      <c r="D25" s="249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</row>
    <row r="26" spans="2:18" x14ac:dyDescent="0.2">
      <c r="B26" s="172"/>
      <c r="C26" s="172"/>
      <c r="D26" s="249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</row>
    <row r="27" spans="2:18" x14ac:dyDescent="0.2">
      <c r="B27" s="172"/>
      <c r="C27" s="172"/>
      <c r="D27" s="249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</row>
    <row r="28" spans="2:18" x14ac:dyDescent="0.2">
      <c r="B28" s="172"/>
      <c r="C28" s="172"/>
      <c r="D28" s="249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</row>
    <row r="29" spans="2:18" x14ac:dyDescent="0.2">
      <c r="B29" s="172"/>
      <c r="C29" s="172"/>
      <c r="D29" s="249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</row>
    <row r="30" spans="2:18" x14ac:dyDescent="0.2">
      <c r="B30" s="172"/>
      <c r="C30" s="172"/>
      <c r="D30" s="249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</row>
    <row r="31" spans="2:18" x14ac:dyDescent="0.2">
      <c r="B31" s="172"/>
      <c r="C31" s="172"/>
      <c r="D31" s="249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</row>
    <row r="32" spans="2:18" x14ac:dyDescent="0.2">
      <c r="B32" s="172"/>
      <c r="C32" s="172"/>
      <c r="D32" s="249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</row>
    <row r="33" spans="2:18" x14ac:dyDescent="0.2">
      <c r="B33" s="172"/>
      <c r="C33" s="172"/>
      <c r="D33" s="249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</row>
    <row r="34" spans="2:18" x14ac:dyDescent="0.2">
      <c r="B34" s="172"/>
      <c r="C34" s="172"/>
      <c r="D34" s="249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</row>
    <row r="35" spans="2:18" x14ac:dyDescent="0.2">
      <c r="B35" s="172"/>
      <c r="C35" s="172"/>
      <c r="D35" s="249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</row>
    <row r="36" spans="2:18" x14ac:dyDescent="0.2">
      <c r="B36" s="172"/>
      <c r="C36" s="172"/>
      <c r="D36" s="249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</row>
    <row r="37" spans="2:18" x14ac:dyDescent="0.2">
      <c r="B37" s="172"/>
      <c r="C37" s="172"/>
      <c r="D37" s="249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</row>
    <row r="38" spans="2:18" x14ac:dyDescent="0.2">
      <c r="B38" s="172"/>
      <c r="C38" s="172"/>
      <c r="D38" s="249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</row>
    <row r="39" spans="2:18" x14ac:dyDescent="0.2">
      <c r="B39" s="172"/>
      <c r="C39" s="172"/>
      <c r="D39" s="249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</row>
    <row r="40" spans="2:18" x14ac:dyDescent="0.2">
      <c r="B40" s="172"/>
      <c r="C40" s="172"/>
      <c r="D40" s="249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</row>
    <row r="41" spans="2:18" x14ac:dyDescent="0.2">
      <c r="B41" s="172"/>
      <c r="C41" s="172"/>
      <c r="D41" s="249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</row>
    <row r="42" spans="2:18" x14ac:dyDescent="0.2">
      <c r="B42" s="172"/>
      <c r="C42" s="172"/>
      <c r="D42" s="249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</row>
    <row r="43" spans="2:18" x14ac:dyDescent="0.2">
      <c r="B43" s="172"/>
      <c r="C43" s="172"/>
      <c r="D43" s="249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</row>
    <row r="44" spans="2:18" x14ac:dyDescent="0.2">
      <c r="B44" s="172"/>
      <c r="C44" s="172"/>
      <c r="D44" s="249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</row>
    <row r="45" spans="2:18" x14ac:dyDescent="0.2">
      <c r="B45" s="172"/>
      <c r="C45" s="172"/>
      <c r="D45" s="249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</row>
    <row r="46" spans="2:18" x14ac:dyDescent="0.2">
      <c r="B46" s="172"/>
      <c r="C46" s="172"/>
      <c r="D46" s="249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</row>
    <row r="47" spans="2:18" x14ac:dyDescent="0.2">
      <c r="B47" s="172"/>
      <c r="C47" s="172"/>
      <c r="D47" s="249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</row>
    <row r="48" spans="2:18" x14ac:dyDescent="0.2">
      <c r="B48" s="172"/>
      <c r="C48" s="172"/>
      <c r="D48" s="249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</row>
    <row r="49" spans="2:18" x14ac:dyDescent="0.2">
      <c r="B49" s="172"/>
      <c r="C49" s="172"/>
      <c r="D49" s="249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</row>
    <row r="50" spans="2:18" x14ac:dyDescent="0.2">
      <c r="B50" s="172"/>
      <c r="C50" s="172"/>
      <c r="D50" s="249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</row>
    <row r="51" spans="2:18" x14ac:dyDescent="0.2">
      <c r="B51" s="172"/>
      <c r="C51" s="172"/>
      <c r="D51" s="249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</row>
    <row r="52" spans="2:18" x14ac:dyDescent="0.2">
      <c r="B52" s="172"/>
      <c r="C52" s="172"/>
      <c r="D52" s="249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</row>
    <row r="53" spans="2:18" x14ac:dyDescent="0.2">
      <c r="B53" s="172"/>
      <c r="C53" s="172"/>
      <c r="D53" s="249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</row>
    <row r="54" spans="2:18" x14ac:dyDescent="0.2">
      <c r="B54" s="172"/>
      <c r="C54" s="172"/>
      <c r="D54" s="249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</row>
    <row r="55" spans="2:18" x14ac:dyDescent="0.2">
      <c r="B55" s="172"/>
      <c r="C55" s="172"/>
      <c r="D55" s="249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</row>
    <row r="56" spans="2:18" x14ac:dyDescent="0.2">
      <c r="B56" s="172"/>
      <c r="C56" s="172"/>
      <c r="D56" s="249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</row>
    <row r="57" spans="2:18" x14ac:dyDescent="0.2">
      <c r="B57" s="172"/>
      <c r="C57" s="172"/>
      <c r="D57" s="249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</row>
    <row r="58" spans="2:18" x14ac:dyDescent="0.2">
      <c r="B58" s="172"/>
      <c r="C58" s="172"/>
      <c r="D58" s="249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</row>
    <row r="59" spans="2:18" x14ac:dyDescent="0.2">
      <c r="B59" s="172"/>
      <c r="C59" s="172"/>
      <c r="D59" s="249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</row>
    <row r="60" spans="2:18" x14ac:dyDescent="0.2">
      <c r="B60" s="172"/>
      <c r="C60" s="172"/>
      <c r="D60" s="249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</row>
    <row r="61" spans="2:18" x14ac:dyDescent="0.2">
      <c r="B61" s="172"/>
      <c r="C61" s="172"/>
      <c r="D61" s="249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</row>
    <row r="62" spans="2:18" x14ac:dyDescent="0.2">
      <c r="B62" s="172"/>
      <c r="C62" s="172"/>
      <c r="D62" s="249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</row>
    <row r="63" spans="2:18" x14ac:dyDescent="0.2">
      <c r="B63" s="172"/>
      <c r="C63" s="172"/>
      <c r="D63" s="249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</row>
    <row r="64" spans="2:18" x14ac:dyDescent="0.2">
      <c r="B64" s="172"/>
      <c r="C64" s="172"/>
      <c r="D64" s="249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</row>
    <row r="65" spans="2:18" x14ac:dyDescent="0.2">
      <c r="B65" s="172"/>
      <c r="C65" s="172"/>
      <c r="D65" s="249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</row>
    <row r="66" spans="2:18" x14ac:dyDescent="0.2">
      <c r="B66" s="172"/>
      <c r="C66" s="172"/>
      <c r="D66" s="249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</row>
    <row r="67" spans="2:18" x14ac:dyDescent="0.2">
      <c r="B67" s="172"/>
      <c r="C67" s="172"/>
      <c r="D67" s="249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</row>
    <row r="68" spans="2:18" x14ac:dyDescent="0.2">
      <c r="B68" s="172"/>
      <c r="C68" s="172"/>
      <c r="D68" s="249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</row>
    <row r="69" spans="2:18" x14ac:dyDescent="0.2">
      <c r="B69" s="172"/>
      <c r="C69" s="172"/>
      <c r="D69" s="249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</row>
    <row r="70" spans="2:18" x14ac:dyDescent="0.2">
      <c r="B70" s="172"/>
      <c r="C70" s="172"/>
      <c r="D70" s="249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</row>
    <row r="71" spans="2:18" x14ac:dyDescent="0.2">
      <c r="B71" s="172"/>
      <c r="C71" s="172"/>
      <c r="D71" s="249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</row>
    <row r="72" spans="2:18" x14ac:dyDescent="0.2">
      <c r="B72" s="172"/>
      <c r="C72" s="172"/>
      <c r="D72" s="249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</row>
    <row r="73" spans="2:18" x14ac:dyDescent="0.2">
      <c r="B73" s="172"/>
      <c r="C73" s="172"/>
      <c r="D73" s="249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</row>
    <row r="74" spans="2:18" x14ac:dyDescent="0.2">
      <c r="B74" s="172"/>
      <c r="C74" s="172"/>
      <c r="D74" s="249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</row>
    <row r="75" spans="2:18" x14ac:dyDescent="0.2">
      <c r="B75" s="172"/>
      <c r="C75" s="172"/>
      <c r="D75" s="249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</row>
    <row r="76" spans="2:18" x14ac:dyDescent="0.2">
      <c r="B76" s="172"/>
      <c r="C76" s="172"/>
      <c r="D76" s="249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</row>
    <row r="77" spans="2:18" x14ac:dyDescent="0.2">
      <c r="B77" s="172"/>
      <c r="C77" s="172"/>
      <c r="D77" s="249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</row>
    <row r="78" spans="2:18" x14ac:dyDescent="0.2">
      <c r="B78" s="172"/>
      <c r="C78" s="172"/>
      <c r="D78" s="249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</row>
    <row r="79" spans="2:18" x14ac:dyDescent="0.2">
      <c r="B79" s="172"/>
      <c r="C79" s="172"/>
      <c r="D79" s="249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</row>
    <row r="80" spans="2:18" x14ac:dyDescent="0.2">
      <c r="B80" s="172"/>
      <c r="C80" s="172"/>
      <c r="D80" s="249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</row>
    <row r="81" spans="2:18" x14ac:dyDescent="0.2">
      <c r="B81" s="172"/>
      <c r="C81" s="172"/>
      <c r="D81" s="249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</row>
    <row r="82" spans="2:18" x14ac:dyDescent="0.2">
      <c r="B82" s="172"/>
      <c r="C82" s="172"/>
      <c r="D82" s="249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</row>
    <row r="83" spans="2:18" x14ac:dyDescent="0.2">
      <c r="B83" s="172"/>
      <c r="C83" s="172"/>
      <c r="D83" s="249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</row>
    <row r="84" spans="2:18" x14ac:dyDescent="0.2">
      <c r="B84" s="172"/>
      <c r="C84" s="172"/>
      <c r="D84" s="249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</row>
    <row r="85" spans="2:18" x14ac:dyDescent="0.2">
      <c r="B85" s="172"/>
      <c r="C85" s="172"/>
      <c r="D85" s="249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</row>
    <row r="86" spans="2:18" x14ac:dyDescent="0.2">
      <c r="B86" s="172"/>
      <c r="C86" s="172"/>
      <c r="D86" s="249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1"/>
    </row>
    <row r="87" spans="2:18" x14ac:dyDescent="0.2">
      <c r="B87" s="172"/>
      <c r="C87" s="172"/>
      <c r="D87" s="249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</row>
    <row r="88" spans="2:18" x14ac:dyDescent="0.2">
      <c r="B88" s="172"/>
      <c r="C88" s="172"/>
      <c r="D88" s="249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</row>
    <row r="89" spans="2:18" x14ac:dyDescent="0.2">
      <c r="B89" s="172"/>
      <c r="C89" s="172"/>
      <c r="D89" s="249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</row>
    <row r="90" spans="2:18" x14ac:dyDescent="0.2">
      <c r="B90" s="172"/>
      <c r="C90" s="172"/>
      <c r="D90" s="249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</row>
    <row r="91" spans="2:18" x14ac:dyDescent="0.2">
      <c r="B91" s="172"/>
      <c r="C91" s="172"/>
      <c r="D91" s="249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</row>
    <row r="92" spans="2:18" x14ac:dyDescent="0.2">
      <c r="B92" s="172"/>
      <c r="C92" s="172"/>
      <c r="D92" s="249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</row>
    <row r="93" spans="2:18" x14ac:dyDescent="0.2">
      <c r="B93" s="172"/>
      <c r="C93" s="172"/>
      <c r="D93" s="249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</row>
    <row r="94" spans="2:18" x14ac:dyDescent="0.2">
      <c r="B94" s="172"/>
      <c r="C94" s="172"/>
      <c r="D94" s="249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</row>
    <row r="95" spans="2:18" x14ac:dyDescent="0.2">
      <c r="B95" s="172"/>
      <c r="C95" s="172"/>
      <c r="D95" s="249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</row>
    <row r="96" spans="2:18" x14ac:dyDescent="0.2">
      <c r="B96" s="172"/>
      <c r="C96" s="172"/>
      <c r="D96" s="249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</row>
    <row r="97" spans="2:18" x14ac:dyDescent="0.2">
      <c r="B97" s="172"/>
      <c r="C97" s="172"/>
      <c r="D97" s="249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</row>
    <row r="98" spans="2:18" x14ac:dyDescent="0.2">
      <c r="B98" s="172"/>
      <c r="C98" s="172"/>
      <c r="D98" s="249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</row>
    <row r="99" spans="2:18" x14ac:dyDescent="0.2">
      <c r="B99" s="172"/>
      <c r="C99" s="172"/>
      <c r="D99" s="249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</row>
    <row r="100" spans="2:18" x14ac:dyDescent="0.2">
      <c r="B100" s="172"/>
      <c r="C100" s="172"/>
      <c r="D100" s="249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</row>
    <row r="101" spans="2:18" x14ac:dyDescent="0.2">
      <c r="B101" s="172"/>
      <c r="C101" s="172"/>
      <c r="D101" s="249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</row>
    <row r="102" spans="2:18" x14ac:dyDescent="0.2">
      <c r="B102" s="172"/>
      <c r="C102" s="172"/>
      <c r="D102" s="249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</row>
    <row r="103" spans="2:18" x14ac:dyDescent="0.2">
      <c r="B103" s="172"/>
      <c r="C103" s="172"/>
      <c r="D103" s="249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</row>
    <row r="104" spans="2:18" x14ac:dyDescent="0.2">
      <c r="B104" s="172"/>
      <c r="C104" s="172"/>
      <c r="D104" s="249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</row>
    <row r="105" spans="2:18" x14ac:dyDescent="0.2">
      <c r="B105" s="172"/>
      <c r="C105" s="172"/>
      <c r="D105" s="249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</row>
    <row r="106" spans="2:18" x14ac:dyDescent="0.2">
      <c r="B106" s="172"/>
      <c r="C106" s="172"/>
      <c r="D106" s="249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</row>
    <row r="107" spans="2:18" x14ac:dyDescent="0.2">
      <c r="B107" s="172"/>
      <c r="C107" s="172"/>
      <c r="D107" s="249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</row>
    <row r="108" spans="2:18" x14ac:dyDescent="0.2">
      <c r="B108" s="172"/>
      <c r="C108" s="172"/>
      <c r="D108" s="249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</row>
    <row r="109" spans="2:18" x14ac:dyDescent="0.2">
      <c r="B109" s="172"/>
      <c r="C109" s="172"/>
      <c r="D109" s="249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</row>
    <row r="110" spans="2:18" x14ac:dyDescent="0.2">
      <c r="B110" s="172"/>
      <c r="C110" s="172"/>
      <c r="D110" s="249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</row>
    <row r="111" spans="2:18" x14ac:dyDescent="0.2">
      <c r="B111" s="172"/>
      <c r="C111" s="172"/>
      <c r="D111" s="249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</row>
    <row r="112" spans="2:18" x14ac:dyDescent="0.2">
      <c r="B112" s="172"/>
      <c r="C112" s="172"/>
      <c r="D112" s="249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</row>
    <row r="113" spans="2:18" x14ac:dyDescent="0.2">
      <c r="B113" s="172"/>
      <c r="C113" s="172"/>
      <c r="D113" s="249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</row>
    <row r="114" spans="2:18" x14ac:dyDescent="0.2">
      <c r="B114" s="172"/>
      <c r="C114" s="172"/>
      <c r="D114" s="249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</row>
    <row r="115" spans="2:18" x14ac:dyDescent="0.2">
      <c r="B115" s="172"/>
      <c r="C115" s="172"/>
      <c r="D115" s="249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</row>
    <row r="116" spans="2:18" x14ac:dyDescent="0.2">
      <c r="B116" s="172"/>
      <c r="C116" s="172"/>
      <c r="D116" s="249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</row>
    <row r="117" spans="2:18" x14ac:dyDescent="0.2">
      <c r="B117" s="172"/>
      <c r="C117" s="172"/>
      <c r="D117" s="249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</row>
    <row r="118" spans="2:18" x14ac:dyDescent="0.2">
      <c r="B118" s="172"/>
      <c r="C118" s="172"/>
      <c r="D118" s="249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</row>
    <row r="119" spans="2:18" x14ac:dyDescent="0.2">
      <c r="B119" s="172"/>
      <c r="C119" s="172"/>
      <c r="D119" s="249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</row>
    <row r="120" spans="2:18" x14ac:dyDescent="0.2">
      <c r="B120" s="172"/>
      <c r="C120" s="172"/>
      <c r="D120" s="249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</row>
    <row r="121" spans="2:18" x14ac:dyDescent="0.2">
      <c r="B121" s="172"/>
      <c r="C121" s="172"/>
      <c r="D121" s="249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</row>
    <row r="122" spans="2:18" x14ac:dyDescent="0.2">
      <c r="B122" s="172"/>
      <c r="C122" s="172"/>
      <c r="D122" s="249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</row>
    <row r="123" spans="2:18" x14ac:dyDescent="0.2">
      <c r="B123" s="172"/>
      <c r="C123" s="172"/>
      <c r="D123" s="249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</row>
    <row r="124" spans="2:18" x14ac:dyDescent="0.2">
      <c r="B124" s="172"/>
      <c r="C124" s="172"/>
      <c r="D124" s="249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  <c r="R124" s="81"/>
    </row>
    <row r="125" spans="2:18" x14ac:dyDescent="0.2">
      <c r="B125" s="172"/>
      <c r="C125" s="172"/>
      <c r="D125" s="249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</row>
    <row r="126" spans="2:18" x14ac:dyDescent="0.2">
      <c r="B126" s="172"/>
      <c r="C126" s="172"/>
      <c r="D126" s="249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  <c r="R126" s="81"/>
    </row>
    <row r="127" spans="2:18" x14ac:dyDescent="0.2">
      <c r="B127" s="172"/>
      <c r="C127" s="172"/>
      <c r="D127" s="249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1"/>
    </row>
    <row r="128" spans="2:18" x14ac:dyDescent="0.2">
      <c r="B128" s="172"/>
      <c r="C128" s="172"/>
      <c r="D128" s="249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  <c r="R128" s="81"/>
    </row>
    <row r="129" spans="2:18" x14ac:dyDescent="0.2">
      <c r="B129" s="172"/>
      <c r="C129" s="172"/>
      <c r="D129" s="249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</row>
    <row r="130" spans="2:18" x14ac:dyDescent="0.2">
      <c r="B130" s="172"/>
      <c r="C130" s="172"/>
      <c r="D130" s="249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  <c r="R130" s="81"/>
    </row>
    <row r="131" spans="2:18" x14ac:dyDescent="0.2">
      <c r="B131" s="172"/>
      <c r="C131" s="172"/>
      <c r="D131" s="249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</row>
    <row r="132" spans="2:18" x14ac:dyDescent="0.2">
      <c r="B132" s="172"/>
      <c r="C132" s="172"/>
      <c r="D132" s="249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  <c r="R132" s="81"/>
    </row>
    <row r="133" spans="2:18" x14ac:dyDescent="0.2">
      <c r="B133" s="172"/>
      <c r="C133" s="172"/>
      <c r="D133" s="249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  <c r="R133" s="81"/>
    </row>
    <row r="134" spans="2:18" x14ac:dyDescent="0.2">
      <c r="B134" s="172"/>
      <c r="C134" s="172"/>
      <c r="D134" s="249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81"/>
    </row>
    <row r="135" spans="2:18" x14ac:dyDescent="0.2">
      <c r="B135" s="172"/>
      <c r="C135" s="172"/>
      <c r="D135" s="249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  <c r="R135" s="81"/>
    </row>
    <row r="136" spans="2:18" x14ac:dyDescent="0.2">
      <c r="B136" s="172"/>
      <c r="C136" s="172"/>
      <c r="D136" s="249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  <c r="R136" s="81"/>
    </row>
    <row r="137" spans="2:18" x14ac:dyDescent="0.2">
      <c r="B137" s="172"/>
      <c r="C137" s="172"/>
      <c r="D137" s="249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1"/>
    </row>
    <row r="138" spans="2:18" x14ac:dyDescent="0.2">
      <c r="B138" s="172"/>
      <c r="C138" s="172"/>
      <c r="D138" s="249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  <c r="R138" s="81"/>
    </row>
    <row r="139" spans="2:18" x14ac:dyDescent="0.2">
      <c r="B139" s="172"/>
      <c r="C139" s="172"/>
      <c r="D139" s="249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  <c r="R139" s="81"/>
    </row>
    <row r="140" spans="2:18" x14ac:dyDescent="0.2">
      <c r="B140" s="172"/>
      <c r="C140" s="172"/>
      <c r="D140" s="249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  <c r="R140" s="81"/>
    </row>
    <row r="141" spans="2:18" x14ac:dyDescent="0.2">
      <c r="B141" s="172"/>
      <c r="C141" s="172"/>
      <c r="D141" s="249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  <c r="R141" s="81"/>
    </row>
    <row r="142" spans="2:18" x14ac:dyDescent="0.2">
      <c r="B142" s="172"/>
      <c r="C142" s="172"/>
      <c r="D142" s="249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1"/>
      <c r="P142" s="81"/>
      <c r="Q142" s="81"/>
      <c r="R142" s="81"/>
    </row>
    <row r="143" spans="2:18" x14ac:dyDescent="0.2">
      <c r="B143" s="172"/>
      <c r="C143" s="172"/>
      <c r="D143" s="249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1"/>
      <c r="P143" s="81"/>
      <c r="Q143" s="81"/>
      <c r="R143" s="81"/>
    </row>
    <row r="144" spans="2:18" x14ac:dyDescent="0.2">
      <c r="B144" s="172"/>
      <c r="C144" s="172"/>
      <c r="D144" s="249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1"/>
      <c r="P144" s="81"/>
      <c r="Q144" s="81"/>
      <c r="R144" s="81"/>
    </row>
    <row r="145" spans="2:18" x14ac:dyDescent="0.2">
      <c r="B145" s="172"/>
      <c r="C145" s="172"/>
      <c r="D145" s="249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1"/>
      <c r="P145" s="81"/>
      <c r="Q145" s="81"/>
      <c r="R145" s="81"/>
    </row>
    <row r="146" spans="2:18" x14ac:dyDescent="0.2">
      <c r="B146" s="172"/>
      <c r="C146" s="172"/>
      <c r="D146" s="249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81"/>
      <c r="Q146" s="81"/>
      <c r="R146" s="81"/>
    </row>
    <row r="147" spans="2:18" x14ac:dyDescent="0.2">
      <c r="B147" s="172"/>
      <c r="C147" s="172"/>
      <c r="D147" s="249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/>
      <c r="R147" s="81"/>
    </row>
    <row r="148" spans="2:18" x14ac:dyDescent="0.2">
      <c r="B148" s="172"/>
      <c r="C148" s="172"/>
      <c r="D148" s="249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  <c r="Q148" s="81"/>
      <c r="R148" s="81"/>
    </row>
    <row r="149" spans="2:18" x14ac:dyDescent="0.2">
      <c r="B149" s="172"/>
      <c r="C149" s="172"/>
      <c r="D149" s="249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1"/>
      <c r="P149" s="81"/>
      <c r="Q149" s="81"/>
      <c r="R149" s="81"/>
    </row>
    <row r="150" spans="2:18" x14ac:dyDescent="0.2">
      <c r="B150" s="172"/>
      <c r="C150" s="172"/>
      <c r="D150" s="249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1"/>
      <c r="P150" s="81"/>
      <c r="Q150" s="81"/>
      <c r="R150" s="81"/>
    </row>
    <row r="151" spans="2:18" x14ac:dyDescent="0.2">
      <c r="B151" s="172"/>
      <c r="C151" s="172"/>
      <c r="D151" s="249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81"/>
      <c r="Q151" s="81"/>
      <c r="R151" s="81"/>
    </row>
    <row r="152" spans="2:18" x14ac:dyDescent="0.2">
      <c r="B152" s="172"/>
      <c r="C152" s="172"/>
      <c r="D152" s="249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  <c r="Q152" s="81"/>
      <c r="R152" s="81"/>
    </row>
    <row r="153" spans="2:18" x14ac:dyDescent="0.2">
      <c r="B153" s="172"/>
      <c r="C153" s="172"/>
      <c r="D153" s="249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81"/>
      <c r="R153" s="81"/>
    </row>
    <row r="154" spans="2:18" x14ac:dyDescent="0.2">
      <c r="B154" s="172"/>
      <c r="C154" s="172"/>
      <c r="D154" s="249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1"/>
      <c r="P154" s="81"/>
      <c r="Q154" s="81"/>
      <c r="R154" s="81"/>
    </row>
    <row r="155" spans="2:18" x14ac:dyDescent="0.2">
      <c r="B155" s="172"/>
      <c r="C155" s="172"/>
      <c r="D155" s="249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81"/>
      <c r="Q155" s="81"/>
      <c r="R155" s="81"/>
    </row>
    <row r="156" spans="2:18" x14ac:dyDescent="0.2">
      <c r="B156" s="172"/>
      <c r="C156" s="172"/>
      <c r="D156" s="249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81"/>
      <c r="Q156" s="81"/>
      <c r="R156" s="81"/>
    </row>
    <row r="157" spans="2:18" x14ac:dyDescent="0.2">
      <c r="B157" s="172"/>
      <c r="C157" s="172"/>
      <c r="D157" s="249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81"/>
      <c r="Q157" s="81"/>
      <c r="R157" s="81"/>
    </row>
    <row r="158" spans="2:18" x14ac:dyDescent="0.2">
      <c r="B158" s="172"/>
      <c r="C158" s="172"/>
      <c r="D158" s="249"/>
      <c r="E158" s="81"/>
      <c r="F158" s="81"/>
      <c r="G158" s="81"/>
      <c r="H158" s="81"/>
      <c r="I158" s="81"/>
      <c r="J158" s="81"/>
      <c r="K158" s="81"/>
      <c r="L158" s="81"/>
      <c r="M158" s="81"/>
      <c r="N158" s="81"/>
      <c r="O158" s="81"/>
      <c r="P158" s="81"/>
      <c r="Q158" s="81"/>
      <c r="R158" s="81"/>
    </row>
    <row r="159" spans="2:18" x14ac:dyDescent="0.2">
      <c r="B159" s="172"/>
      <c r="C159" s="172"/>
      <c r="D159" s="249"/>
      <c r="E159" s="81"/>
      <c r="F159" s="81"/>
      <c r="G159" s="81"/>
      <c r="H159" s="81"/>
      <c r="I159" s="81"/>
      <c r="J159" s="81"/>
      <c r="K159" s="81"/>
      <c r="L159" s="81"/>
      <c r="M159" s="81"/>
      <c r="N159" s="81"/>
      <c r="O159" s="81"/>
      <c r="P159" s="81"/>
      <c r="Q159" s="81"/>
      <c r="R159" s="81"/>
    </row>
    <row r="160" spans="2:18" x14ac:dyDescent="0.2">
      <c r="B160" s="172"/>
      <c r="C160" s="172"/>
      <c r="D160" s="249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  <c r="Q160" s="81"/>
      <c r="R160" s="81"/>
    </row>
    <row r="161" spans="2:18" x14ac:dyDescent="0.2">
      <c r="B161" s="172"/>
      <c r="C161" s="172"/>
      <c r="D161" s="249"/>
      <c r="E161" s="81"/>
      <c r="F161" s="81"/>
      <c r="G161" s="81"/>
      <c r="H161" s="81"/>
      <c r="I161" s="81"/>
      <c r="J161" s="81"/>
      <c r="K161" s="81"/>
      <c r="L161" s="81"/>
      <c r="M161" s="81"/>
      <c r="N161" s="81"/>
      <c r="O161" s="81"/>
      <c r="P161" s="81"/>
      <c r="Q161" s="81"/>
      <c r="R161" s="81"/>
    </row>
    <row r="162" spans="2:18" x14ac:dyDescent="0.2">
      <c r="B162" s="172"/>
      <c r="C162" s="172"/>
      <c r="D162" s="249"/>
      <c r="E162" s="81"/>
      <c r="F162" s="81"/>
      <c r="G162" s="81"/>
      <c r="H162" s="81"/>
      <c r="I162" s="81"/>
      <c r="J162" s="81"/>
      <c r="K162" s="81"/>
      <c r="L162" s="81"/>
      <c r="M162" s="81"/>
      <c r="N162" s="81"/>
      <c r="O162" s="81"/>
      <c r="P162" s="81"/>
      <c r="Q162" s="81"/>
      <c r="R162" s="81"/>
    </row>
    <row r="163" spans="2:18" x14ac:dyDescent="0.2">
      <c r="B163" s="172"/>
      <c r="C163" s="172"/>
      <c r="D163" s="249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81"/>
      <c r="Q163" s="81"/>
      <c r="R163" s="81"/>
    </row>
    <row r="164" spans="2:18" x14ac:dyDescent="0.2">
      <c r="B164" s="172"/>
      <c r="C164" s="172"/>
      <c r="D164" s="249"/>
      <c r="E164" s="81"/>
      <c r="F164" s="81"/>
      <c r="G164" s="81"/>
      <c r="H164" s="81"/>
      <c r="I164" s="81"/>
      <c r="J164" s="81"/>
      <c r="K164" s="81"/>
      <c r="L164" s="81"/>
      <c r="M164" s="81"/>
      <c r="N164" s="81"/>
      <c r="O164" s="81"/>
      <c r="P164" s="81"/>
      <c r="Q164" s="81"/>
      <c r="R164" s="81"/>
    </row>
    <row r="165" spans="2:18" x14ac:dyDescent="0.2">
      <c r="B165" s="172"/>
      <c r="C165" s="172"/>
      <c r="D165" s="249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  <c r="Q165" s="81"/>
      <c r="R165" s="81"/>
    </row>
    <row r="166" spans="2:18" x14ac:dyDescent="0.2">
      <c r="B166" s="172"/>
      <c r="C166" s="172"/>
      <c r="D166" s="249"/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81"/>
      <c r="Q166" s="81"/>
      <c r="R166" s="81"/>
    </row>
    <row r="167" spans="2:18" x14ac:dyDescent="0.2">
      <c r="B167" s="172"/>
      <c r="C167" s="172"/>
      <c r="D167" s="249"/>
      <c r="E167" s="81"/>
      <c r="F167" s="81"/>
      <c r="G167" s="81"/>
      <c r="H167" s="81"/>
      <c r="I167" s="81"/>
      <c r="J167" s="81"/>
      <c r="K167" s="81"/>
      <c r="L167" s="81"/>
      <c r="M167" s="81"/>
      <c r="N167" s="81"/>
      <c r="O167" s="81"/>
      <c r="P167" s="81"/>
      <c r="Q167" s="81"/>
      <c r="R167" s="81"/>
    </row>
    <row r="168" spans="2:18" x14ac:dyDescent="0.2">
      <c r="B168" s="172"/>
      <c r="C168" s="172"/>
      <c r="D168" s="249"/>
      <c r="E168" s="81"/>
      <c r="F168" s="81"/>
      <c r="G168" s="81"/>
      <c r="H168" s="81"/>
      <c r="I168" s="81"/>
      <c r="J168" s="81"/>
      <c r="K168" s="81"/>
      <c r="L168" s="81"/>
      <c r="M168" s="81"/>
      <c r="N168" s="81"/>
      <c r="O168" s="81"/>
      <c r="P168" s="81"/>
      <c r="Q168" s="81"/>
      <c r="R168" s="81"/>
    </row>
    <row r="169" spans="2:18" x14ac:dyDescent="0.2">
      <c r="B169" s="172"/>
      <c r="C169" s="172"/>
      <c r="D169" s="249"/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81"/>
      <c r="Q169" s="81"/>
      <c r="R169" s="81"/>
    </row>
    <row r="170" spans="2:18" x14ac:dyDescent="0.2">
      <c r="B170" s="172"/>
      <c r="C170" s="172"/>
      <c r="D170" s="249"/>
      <c r="E170" s="81"/>
      <c r="F170" s="81"/>
      <c r="G170" s="81"/>
      <c r="H170" s="81"/>
      <c r="I170" s="81"/>
      <c r="J170" s="81"/>
      <c r="K170" s="81"/>
      <c r="L170" s="81"/>
      <c r="M170" s="81"/>
      <c r="N170" s="81"/>
      <c r="O170" s="81"/>
      <c r="P170" s="81"/>
      <c r="Q170" s="81"/>
      <c r="R170" s="81"/>
    </row>
    <row r="171" spans="2:18" x14ac:dyDescent="0.2">
      <c r="B171" s="172"/>
      <c r="C171" s="172"/>
      <c r="D171" s="249"/>
      <c r="E171" s="81"/>
      <c r="F171" s="81"/>
      <c r="G171" s="81"/>
      <c r="H171" s="81"/>
      <c r="I171" s="81"/>
      <c r="J171" s="81"/>
      <c r="K171" s="81"/>
      <c r="L171" s="81"/>
      <c r="M171" s="81"/>
      <c r="N171" s="81"/>
      <c r="O171" s="81"/>
      <c r="P171" s="81"/>
      <c r="Q171" s="81"/>
      <c r="R171" s="81"/>
    </row>
    <row r="172" spans="2:18" x14ac:dyDescent="0.2">
      <c r="B172" s="172"/>
      <c r="C172" s="172"/>
      <c r="D172" s="249"/>
      <c r="E172" s="81"/>
      <c r="F172" s="81"/>
      <c r="G172" s="81"/>
      <c r="H172" s="81"/>
      <c r="I172" s="81"/>
      <c r="J172" s="81"/>
      <c r="K172" s="81"/>
      <c r="L172" s="81"/>
      <c r="M172" s="81"/>
      <c r="N172" s="81"/>
      <c r="O172" s="81"/>
      <c r="P172" s="81"/>
      <c r="Q172" s="81"/>
      <c r="R172" s="81"/>
    </row>
    <row r="173" spans="2:18" x14ac:dyDescent="0.2">
      <c r="B173" s="172"/>
      <c r="C173" s="172"/>
      <c r="D173" s="249"/>
      <c r="E173" s="81"/>
      <c r="F173" s="81"/>
      <c r="G173" s="81"/>
      <c r="H173" s="81"/>
      <c r="I173" s="81"/>
      <c r="J173" s="81"/>
      <c r="K173" s="81"/>
      <c r="L173" s="81"/>
      <c r="M173" s="81"/>
      <c r="N173" s="81"/>
      <c r="O173" s="81"/>
      <c r="P173" s="81"/>
      <c r="Q173" s="81"/>
      <c r="R173" s="81"/>
    </row>
    <row r="174" spans="2:18" x14ac:dyDescent="0.2">
      <c r="B174" s="172"/>
      <c r="C174" s="172"/>
      <c r="D174" s="249"/>
      <c r="E174" s="81"/>
      <c r="F174" s="81"/>
      <c r="G174" s="81"/>
      <c r="H174" s="81"/>
      <c r="I174" s="81"/>
      <c r="J174" s="81"/>
      <c r="K174" s="81"/>
      <c r="L174" s="81"/>
      <c r="M174" s="81"/>
      <c r="N174" s="81"/>
      <c r="O174" s="81"/>
      <c r="P174" s="81"/>
      <c r="Q174" s="81"/>
      <c r="R174" s="81"/>
    </row>
    <row r="175" spans="2:18" x14ac:dyDescent="0.2">
      <c r="B175" s="172"/>
      <c r="C175" s="172"/>
      <c r="D175" s="249"/>
      <c r="E175" s="81"/>
      <c r="F175" s="81"/>
      <c r="G175" s="81"/>
      <c r="H175" s="81"/>
      <c r="I175" s="81"/>
      <c r="J175" s="81"/>
      <c r="K175" s="81"/>
      <c r="L175" s="81"/>
      <c r="M175" s="81"/>
      <c r="N175" s="81"/>
      <c r="O175" s="81"/>
      <c r="P175" s="81"/>
      <c r="Q175" s="81"/>
      <c r="R175" s="81"/>
    </row>
    <row r="176" spans="2:18" x14ac:dyDescent="0.2">
      <c r="B176" s="172"/>
      <c r="C176" s="172"/>
      <c r="D176" s="249"/>
      <c r="E176" s="81"/>
      <c r="F176" s="81"/>
      <c r="G176" s="81"/>
      <c r="H176" s="81"/>
      <c r="I176" s="81"/>
      <c r="J176" s="81"/>
      <c r="K176" s="81"/>
      <c r="L176" s="81"/>
      <c r="M176" s="81"/>
      <c r="N176" s="81"/>
      <c r="O176" s="81"/>
      <c r="P176" s="81"/>
      <c r="Q176" s="81"/>
      <c r="R176" s="81"/>
    </row>
    <row r="177" spans="2:18" x14ac:dyDescent="0.2">
      <c r="B177" s="172"/>
      <c r="C177" s="172"/>
      <c r="D177" s="249"/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81"/>
      <c r="Q177" s="81"/>
      <c r="R177" s="81"/>
    </row>
    <row r="178" spans="2:18" x14ac:dyDescent="0.2">
      <c r="B178" s="172"/>
      <c r="C178" s="172"/>
      <c r="D178" s="249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81"/>
      <c r="Q178" s="81"/>
      <c r="R178" s="81"/>
    </row>
    <row r="179" spans="2:18" x14ac:dyDescent="0.2">
      <c r="B179" s="172"/>
      <c r="C179" s="172"/>
      <c r="D179" s="249"/>
      <c r="E179" s="81"/>
      <c r="F179" s="81"/>
      <c r="G179" s="81"/>
      <c r="H179" s="81"/>
      <c r="I179" s="81"/>
      <c r="J179" s="81"/>
      <c r="K179" s="81"/>
      <c r="L179" s="81"/>
      <c r="M179" s="81"/>
      <c r="N179" s="81"/>
      <c r="O179" s="81"/>
      <c r="P179" s="81"/>
      <c r="Q179" s="81"/>
      <c r="R179" s="81"/>
    </row>
    <row r="180" spans="2:18" x14ac:dyDescent="0.2">
      <c r="B180" s="172"/>
      <c r="C180" s="172"/>
      <c r="D180" s="249"/>
      <c r="E180" s="81"/>
      <c r="F180" s="81"/>
      <c r="G180" s="81"/>
      <c r="H180" s="81"/>
      <c r="I180" s="81"/>
      <c r="J180" s="81"/>
      <c r="K180" s="81"/>
      <c r="L180" s="81"/>
      <c r="M180" s="81"/>
      <c r="N180" s="81"/>
      <c r="O180" s="81"/>
      <c r="P180" s="81"/>
      <c r="Q180" s="81"/>
      <c r="R180" s="81"/>
    </row>
    <row r="181" spans="2:18" x14ac:dyDescent="0.2">
      <c r="B181" s="172"/>
      <c r="C181" s="172"/>
      <c r="D181" s="249"/>
      <c r="E181" s="81"/>
      <c r="F181" s="81"/>
      <c r="G181" s="81"/>
      <c r="H181" s="81"/>
      <c r="I181" s="81"/>
      <c r="J181" s="81"/>
      <c r="K181" s="81"/>
      <c r="L181" s="81"/>
      <c r="M181" s="81"/>
      <c r="N181" s="81"/>
      <c r="O181" s="81"/>
      <c r="P181" s="81"/>
      <c r="Q181" s="81"/>
      <c r="R181" s="81"/>
    </row>
    <row r="182" spans="2:18" x14ac:dyDescent="0.2">
      <c r="B182" s="172"/>
      <c r="C182" s="172"/>
      <c r="D182" s="249"/>
      <c r="E182" s="81"/>
      <c r="F182" s="81"/>
      <c r="G182" s="81"/>
      <c r="H182" s="81"/>
      <c r="I182" s="81"/>
      <c r="J182" s="81"/>
      <c r="K182" s="81"/>
      <c r="L182" s="81"/>
      <c r="M182" s="81"/>
      <c r="N182" s="81"/>
      <c r="O182" s="81"/>
      <c r="P182" s="81"/>
      <c r="Q182" s="81"/>
      <c r="R182" s="81"/>
    </row>
    <row r="183" spans="2:18" x14ac:dyDescent="0.2">
      <c r="B183" s="172"/>
      <c r="C183" s="172"/>
      <c r="D183" s="249"/>
      <c r="E183" s="81"/>
      <c r="F183" s="81"/>
      <c r="G183" s="81"/>
      <c r="H183" s="81"/>
      <c r="I183" s="81"/>
      <c r="J183" s="81"/>
      <c r="K183" s="81"/>
      <c r="L183" s="81"/>
      <c r="M183" s="81"/>
      <c r="N183" s="81"/>
      <c r="O183" s="81"/>
      <c r="P183" s="81"/>
      <c r="Q183" s="81"/>
      <c r="R183" s="81"/>
    </row>
    <row r="184" spans="2:18" x14ac:dyDescent="0.2">
      <c r="B184" s="172"/>
      <c r="C184" s="172"/>
      <c r="D184" s="249"/>
      <c r="E184" s="81"/>
      <c r="F184" s="81"/>
      <c r="G184" s="81"/>
      <c r="H184" s="81"/>
      <c r="I184" s="81"/>
      <c r="J184" s="81"/>
      <c r="K184" s="81"/>
      <c r="L184" s="81"/>
      <c r="M184" s="81"/>
      <c r="N184" s="81"/>
      <c r="O184" s="81"/>
      <c r="P184" s="81"/>
      <c r="Q184" s="81"/>
      <c r="R184" s="81"/>
    </row>
    <row r="185" spans="2:18" x14ac:dyDescent="0.2">
      <c r="B185" s="172"/>
      <c r="C185" s="172"/>
      <c r="D185" s="249"/>
      <c r="E185" s="81"/>
      <c r="F185" s="81"/>
      <c r="G185" s="81"/>
      <c r="H185" s="81"/>
      <c r="I185" s="81"/>
      <c r="J185" s="81"/>
      <c r="K185" s="81"/>
      <c r="L185" s="81"/>
      <c r="M185" s="81"/>
      <c r="N185" s="81"/>
      <c r="O185" s="81"/>
      <c r="P185" s="81"/>
      <c r="Q185" s="81"/>
      <c r="R185" s="81"/>
    </row>
    <row r="186" spans="2:18" x14ac:dyDescent="0.2">
      <c r="B186" s="172"/>
      <c r="C186" s="172"/>
      <c r="D186" s="249"/>
      <c r="E186" s="81"/>
      <c r="F186" s="81"/>
      <c r="G186" s="81"/>
      <c r="H186" s="81"/>
      <c r="I186" s="81"/>
      <c r="J186" s="81"/>
      <c r="K186" s="81"/>
      <c r="L186" s="81"/>
      <c r="M186" s="81"/>
      <c r="N186" s="81"/>
      <c r="O186" s="81"/>
      <c r="P186" s="81"/>
      <c r="Q186" s="81"/>
      <c r="R186" s="81"/>
    </row>
    <row r="187" spans="2:18" x14ac:dyDescent="0.2">
      <c r="B187" s="172"/>
      <c r="C187" s="172"/>
      <c r="D187" s="249"/>
      <c r="E187" s="81"/>
      <c r="F187" s="81"/>
      <c r="G187" s="81"/>
      <c r="H187" s="81"/>
      <c r="I187" s="81"/>
      <c r="J187" s="81"/>
      <c r="K187" s="81"/>
      <c r="L187" s="81"/>
      <c r="M187" s="81"/>
      <c r="N187" s="81"/>
      <c r="O187" s="81"/>
      <c r="P187" s="81"/>
      <c r="Q187" s="81"/>
      <c r="R187" s="81"/>
    </row>
    <row r="188" spans="2:18" x14ac:dyDescent="0.2">
      <c r="B188" s="172"/>
      <c r="C188" s="172"/>
      <c r="D188" s="249"/>
      <c r="E188" s="81"/>
      <c r="F188" s="81"/>
      <c r="G188" s="81"/>
      <c r="H188" s="81"/>
      <c r="I188" s="81"/>
      <c r="J188" s="81"/>
      <c r="K188" s="81"/>
      <c r="L188" s="81"/>
      <c r="M188" s="81"/>
      <c r="N188" s="81"/>
      <c r="O188" s="81"/>
      <c r="P188" s="81"/>
      <c r="Q188" s="81"/>
      <c r="R188" s="81"/>
    </row>
    <row r="189" spans="2:18" x14ac:dyDescent="0.2">
      <c r="B189" s="172"/>
      <c r="C189" s="172"/>
      <c r="D189" s="249"/>
      <c r="E189" s="81"/>
      <c r="F189" s="81"/>
      <c r="G189" s="81"/>
      <c r="H189" s="81"/>
      <c r="I189" s="81"/>
      <c r="J189" s="81"/>
      <c r="K189" s="81"/>
      <c r="L189" s="81"/>
      <c r="M189" s="81"/>
      <c r="N189" s="81"/>
      <c r="O189" s="81"/>
      <c r="P189" s="81"/>
      <c r="Q189" s="81"/>
      <c r="R189" s="81"/>
    </row>
    <row r="190" spans="2:18" x14ac:dyDescent="0.2">
      <c r="B190" s="172"/>
      <c r="C190" s="172"/>
      <c r="D190" s="249"/>
      <c r="E190" s="81"/>
      <c r="F190" s="81"/>
      <c r="G190" s="81"/>
      <c r="H190" s="81"/>
      <c r="I190" s="81"/>
      <c r="J190" s="81"/>
      <c r="K190" s="81"/>
      <c r="L190" s="81"/>
      <c r="M190" s="81"/>
      <c r="N190" s="81"/>
      <c r="O190" s="81"/>
      <c r="P190" s="81"/>
      <c r="Q190" s="81"/>
      <c r="R190" s="81"/>
    </row>
    <row r="191" spans="2:18" x14ac:dyDescent="0.2">
      <c r="B191" s="172"/>
      <c r="C191" s="172"/>
      <c r="D191" s="249"/>
      <c r="E191" s="81"/>
      <c r="F191" s="81"/>
      <c r="G191" s="81"/>
      <c r="H191" s="81"/>
      <c r="I191" s="81"/>
      <c r="J191" s="81"/>
      <c r="K191" s="81"/>
      <c r="L191" s="81"/>
      <c r="M191" s="81"/>
      <c r="N191" s="81"/>
      <c r="O191" s="81"/>
      <c r="P191" s="81"/>
      <c r="Q191" s="81"/>
      <c r="R191" s="81"/>
    </row>
    <row r="192" spans="2:18" x14ac:dyDescent="0.2">
      <c r="B192" s="172"/>
      <c r="C192" s="172"/>
      <c r="D192" s="249"/>
      <c r="E192" s="81"/>
      <c r="F192" s="81"/>
      <c r="G192" s="81"/>
      <c r="H192" s="81"/>
      <c r="I192" s="81"/>
      <c r="J192" s="81"/>
      <c r="K192" s="81"/>
      <c r="L192" s="81"/>
      <c r="M192" s="81"/>
      <c r="N192" s="81"/>
      <c r="O192" s="81"/>
      <c r="P192" s="81"/>
      <c r="Q192" s="81"/>
      <c r="R192" s="81"/>
    </row>
    <row r="193" spans="2:18" x14ac:dyDescent="0.2">
      <c r="B193" s="172"/>
      <c r="C193" s="172"/>
      <c r="D193" s="249"/>
      <c r="E193" s="81"/>
      <c r="F193" s="81"/>
      <c r="G193" s="81"/>
      <c r="H193" s="81"/>
      <c r="I193" s="81"/>
      <c r="J193" s="81"/>
      <c r="K193" s="81"/>
      <c r="L193" s="81"/>
      <c r="M193" s="81"/>
      <c r="N193" s="81"/>
      <c r="O193" s="81"/>
      <c r="P193" s="81"/>
      <c r="Q193" s="81"/>
      <c r="R193" s="81"/>
    </row>
    <row r="194" spans="2:18" x14ac:dyDescent="0.2">
      <c r="B194" s="172"/>
      <c r="C194" s="172"/>
      <c r="D194" s="249"/>
      <c r="E194" s="81"/>
      <c r="F194" s="81"/>
      <c r="G194" s="81"/>
      <c r="H194" s="81"/>
      <c r="I194" s="81"/>
      <c r="J194" s="81"/>
      <c r="K194" s="81"/>
      <c r="L194" s="81"/>
      <c r="M194" s="81"/>
      <c r="N194" s="81"/>
      <c r="O194" s="81"/>
      <c r="P194" s="81"/>
      <c r="Q194" s="81"/>
      <c r="R194" s="81"/>
    </row>
    <row r="195" spans="2:18" x14ac:dyDescent="0.2">
      <c r="B195" s="172"/>
      <c r="C195" s="172"/>
      <c r="D195" s="249"/>
      <c r="E195" s="81"/>
      <c r="F195" s="81"/>
      <c r="G195" s="81"/>
      <c r="H195" s="81"/>
      <c r="I195" s="81"/>
      <c r="J195" s="81"/>
      <c r="K195" s="81"/>
      <c r="L195" s="81"/>
      <c r="M195" s="81"/>
      <c r="N195" s="81"/>
      <c r="O195" s="81"/>
      <c r="P195" s="81"/>
      <c r="Q195" s="81"/>
      <c r="R195" s="81"/>
    </row>
    <row r="196" spans="2:18" x14ac:dyDescent="0.2">
      <c r="B196" s="172"/>
      <c r="C196" s="172"/>
      <c r="D196" s="249"/>
      <c r="E196" s="81"/>
      <c r="F196" s="81"/>
      <c r="G196" s="81"/>
      <c r="H196" s="81"/>
      <c r="I196" s="81"/>
      <c r="J196" s="81"/>
      <c r="K196" s="81"/>
      <c r="L196" s="81"/>
      <c r="M196" s="81"/>
      <c r="N196" s="81"/>
      <c r="O196" s="81"/>
      <c r="P196" s="81"/>
      <c r="Q196" s="81"/>
      <c r="R196" s="81"/>
    </row>
    <row r="197" spans="2:18" x14ac:dyDescent="0.2">
      <c r="B197" s="172"/>
      <c r="C197" s="172"/>
      <c r="D197" s="249"/>
      <c r="E197" s="81"/>
      <c r="F197" s="81"/>
      <c r="G197" s="81"/>
      <c r="H197" s="81"/>
      <c r="I197" s="81"/>
      <c r="J197" s="81"/>
      <c r="K197" s="81"/>
      <c r="L197" s="81"/>
      <c r="M197" s="81"/>
      <c r="N197" s="81"/>
      <c r="O197" s="81"/>
      <c r="P197" s="81"/>
      <c r="Q197" s="81"/>
      <c r="R197" s="81"/>
    </row>
    <row r="198" spans="2:18" x14ac:dyDescent="0.2">
      <c r="B198" s="172"/>
      <c r="C198" s="172"/>
      <c r="D198" s="249"/>
      <c r="E198" s="81"/>
      <c r="F198" s="81"/>
      <c r="G198" s="81"/>
      <c r="H198" s="81"/>
      <c r="I198" s="81"/>
      <c r="J198" s="81"/>
      <c r="K198" s="81"/>
      <c r="L198" s="81"/>
      <c r="M198" s="81"/>
      <c r="N198" s="81"/>
      <c r="O198" s="81"/>
      <c r="P198" s="81"/>
      <c r="Q198" s="81"/>
      <c r="R198" s="81"/>
    </row>
    <row r="199" spans="2:18" x14ac:dyDescent="0.2">
      <c r="B199" s="172"/>
      <c r="C199" s="172"/>
      <c r="D199" s="249"/>
      <c r="E199" s="81"/>
      <c r="F199" s="81"/>
      <c r="G199" s="81"/>
      <c r="H199" s="81"/>
      <c r="I199" s="81"/>
      <c r="J199" s="81"/>
      <c r="K199" s="81"/>
      <c r="L199" s="81"/>
      <c r="M199" s="81"/>
      <c r="N199" s="81"/>
      <c r="O199" s="81"/>
      <c r="P199" s="81"/>
      <c r="Q199" s="81"/>
      <c r="R199" s="81"/>
    </row>
    <row r="200" spans="2:18" x14ac:dyDescent="0.2">
      <c r="B200" s="172"/>
      <c r="C200" s="172"/>
      <c r="D200" s="249"/>
      <c r="E200" s="81"/>
      <c r="F200" s="81"/>
      <c r="G200" s="81"/>
      <c r="H200" s="81"/>
      <c r="I200" s="81"/>
      <c r="J200" s="81"/>
      <c r="K200" s="81"/>
      <c r="L200" s="81"/>
      <c r="M200" s="81"/>
      <c r="N200" s="81"/>
      <c r="O200" s="81"/>
      <c r="P200" s="81"/>
      <c r="Q200" s="81"/>
      <c r="R200" s="81"/>
    </row>
    <row r="201" spans="2:18" x14ac:dyDescent="0.2">
      <c r="B201" s="172"/>
      <c r="C201" s="172"/>
      <c r="D201" s="249"/>
      <c r="E201" s="81"/>
      <c r="F201" s="81"/>
      <c r="G201" s="81"/>
      <c r="H201" s="81"/>
      <c r="I201" s="81"/>
      <c r="J201" s="81"/>
      <c r="K201" s="81"/>
      <c r="L201" s="81"/>
      <c r="M201" s="81"/>
      <c r="N201" s="81"/>
      <c r="O201" s="81"/>
      <c r="P201" s="81"/>
      <c r="Q201" s="81"/>
      <c r="R201" s="81"/>
    </row>
    <row r="202" spans="2:18" x14ac:dyDescent="0.2">
      <c r="B202" s="172"/>
      <c r="C202" s="172"/>
      <c r="D202" s="249"/>
      <c r="E202" s="81"/>
      <c r="F202" s="81"/>
      <c r="G202" s="81"/>
      <c r="H202" s="81"/>
      <c r="I202" s="81"/>
      <c r="J202" s="81"/>
      <c r="K202" s="81"/>
      <c r="L202" s="81"/>
      <c r="M202" s="81"/>
      <c r="N202" s="81"/>
      <c r="O202" s="81"/>
      <c r="P202" s="81"/>
      <c r="Q202" s="81"/>
      <c r="R202" s="81"/>
    </row>
    <row r="203" spans="2:18" x14ac:dyDescent="0.2">
      <c r="B203" s="172"/>
      <c r="C203" s="172"/>
      <c r="D203" s="249"/>
      <c r="E203" s="81"/>
      <c r="F203" s="81"/>
      <c r="G203" s="81"/>
      <c r="H203" s="81"/>
      <c r="I203" s="81"/>
      <c r="J203" s="81"/>
      <c r="K203" s="81"/>
      <c r="L203" s="81"/>
      <c r="M203" s="81"/>
      <c r="N203" s="81"/>
      <c r="O203" s="81"/>
      <c r="P203" s="81"/>
      <c r="Q203" s="81"/>
      <c r="R203" s="81"/>
    </row>
    <row r="204" spans="2:18" x14ac:dyDescent="0.2">
      <c r="B204" s="172"/>
      <c r="C204" s="172"/>
      <c r="D204" s="249"/>
      <c r="E204" s="81"/>
      <c r="F204" s="81"/>
      <c r="G204" s="81"/>
      <c r="H204" s="81"/>
      <c r="I204" s="81"/>
      <c r="J204" s="81"/>
      <c r="K204" s="81"/>
      <c r="L204" s="81"/>
      <c r="M204" s="81"/>
      <c r="N204" s="81"/>
      <c r="O204" s="81"/>
      <c r="P204" s="81"/>
      <c r="Q204" s="81"/>
      <c r="R204" s="81"/>
    </row>
    <row r="205" spans="2:18" x14ac:dyDescent="0.2">
      <c r="B205" s="172"/>
      <c r="C205" s="172"/>
      <c r="D205" s="249"/>
      <c r="E205" s="81"/>
      <c r="F205" s="81"/>
      <c r="G205" s="81"/>
      <c r="H205" s="81"/>
      <c r="I205" s="81"/>
      <c r="J205" s="81"/>
      <c r="K205" s="81"/>
      <c r="L205" s="81"/>
      <c r="M205" s="81"/>
      <c r="N205" s="81"/>
      <c r="O205" s="81"/>
      <c r="P205" s="81"/>
      <c r="Q205" s="81"/>
      <c r="R205" s="81"/>
    </row>
    <row r="206" spans="2:18" x14ac:dyDescent="0.2">
      <c r="B206" s="172"/>
      <c r="C206" s="172"/>
      <c r="D206" s="249"/>
      <c r="E206" s="81"/>
      <c r="F206" s="81"/>
      <c r="G206" s="81"/>
      <c r="H206" s="81"/>
      <c r="I206" s="81"/>
      <c r="J206" s="81"/>
      <c r="K206" s="81"/>
      <c r="L206" s="81"/>
      <c r="M206" s="81"/>
      <c r="N206" s="81"/>
      <c r="O206" s="81"/>
      <c r="P206" s="81"/>
      <c r="Q206" s="81"/>
      <c r="R206" s="81"/>
    </row>
    <row r="207" spans="2:18" x14ac:dyDescent="0.2">
      <c r="B207" s="172"/>
      <c r="C207" s="172"/>
      <c r="D207" s="249"/>
      <c r="E207" s="81"/>
      <c r="F207" s="81"/>
      <c r="G207" s="81"/>
      <c r="H207" s="81"/>
      <c r="I207" s="81"/>
      <c r="J207" s="81"/>
      <c r="K207" s="81"/>
      <c r="L207" s="81"/>
      <c r="M207" s="81"/>
      <c r="N207" s="81"/>
      <c r="O207" s="81"/>
      <c r="P207" s="81"/>
      <c r="Q207" s="81"/>
      <c r="R207" s="81"/>
    </row>
    <row r="208" spans="2:18" x14ac:dyDescent="0.2">
      <c r="B208" s="172"/>
      <c r="C208" s="172"/>
      <c r="D208" s="249"/>
      <c r="E208" s="81"/>
      <c r="F208" s="81"/>
      <c r="G208" s="81"/>
      <c r="H208" s="81"/>
      <c r="I208" s="81"/>
      <c r="J208" s="81"/>
      <c r="K208" s="81"/>
      <c r="L208" s="81"/>
      <c r="M208" s="81"/>
      <c r="N208" s="81"/>
      <c r="O208" s="81"/>
      <c r="P208" s="81"/>
      <c r="Q208" s="81"/>
      <c r="R208" s="81"/>
    </row>
    <row r="209" spans="2:18" x14ac:dyDescent="0.2">
      <c r="B209" s="172"/>
      <c r="C209" s="172"/>
      <c r="D209" s="249"/>
      <c r="E209" s="81"/>
      <c r="F209" s="81"/>
      <c r="G209" s="81"/>
      <c r="H209" s="81"/>
      <c r="I209" s="81"/>
      <c r="J209" s="81"/>
      <c r="K209" s="81"/>
      <c r="L209" s="81"/>
      <c r="M209" s="81"/>
      <c r="N209" s="81"/>
      <c r="O209" s="81"/>
      <c r="P209" s="81"/>
      <c r="Q209" s="81"/>
      <c r="R209" s="81"/>
    </row>
    <row r="210" spans="2:18" x14ac:dyDescent="0.2">
      <c r="B210" s="172"/>
      <c r="C210" s="172"/>
      <c r="D210" s="249"/>
      <c r="E210" s="81"/>
      <c r="F210" s="81"/>
      <c r="G210" s="81"/>
      <c r="H210" s="81"/>
      <c r="I210" s="81"/>
      <c r="J210" s="81"/>
      <c r="K210" s="81"/>
      <c r="L210" s="81"/>
      <c r="M210" s="81"/>
      <c r="N210" s="81"/>
      <c r="O210" s="81"/>
      <c r="P210" s="81"/>
      <c r="Q210" s="81"/>
      <c r="R210" s="81"/>
    </row>
    <row r="211" spans="2:18" x14ac:dyDescent="0.2">
      <c r="B211" s="172"/>
      <c r="C211" s="172"/>
      <c r="D211" s="249"/>
      <c r="E211" s="81"/>
      <c r="F211" s="81"/>
      <c r="G211" s="81"/>
      <c r="H211" s="81"/>
      <c r="I211" s="81"/>
      <c r="J211" s="81"/>
      <c r="K211" s="81"/>
      <c r="L211" s="81"/>
      <c r="M211" s="81"/>
      <c r="N211" s="81"/>
      <c r="O211" s="81"/>
      <c r="P211" s="81"/>
      <c r="Q211" s="81"/>
      <c r="R211" s="81"/>
    </row>
    <row r="212" spans="2:18" x14ac:dyDescent="0.2">
      <c r="B212" s="172"/>
      <c r="C212" s="172"/>
      <c r="D212" s="249"/>
      <c r="E212" s="81"/>
      <c r="F212" s="81"/>
      <c r="G212" s="81"/>
      <c r="H212" s="81"/>
      <c r="I212" s="81"/>
      <c r="J212" s="81"/>
      <c r="K212" s="81"/>
      <c r="L212" s="81"/>
      <c r="M212" s="81"/>
      <c r="N212" s="81"/>
      <c r="O212" s="81"/>
      <c r="P212" s="81"/>
      <c r="Q212" s="81"/>
      <c r="R212" s="81"/>
    </row>
    <row r="213" spans="2:18" x14ac:dyDescent="0.2">
      <c r="B213" s="172"/>
      <c r="C213" s="172"/>
      <c r="D213" s="249"/>
      <c r="E213" s="81"/>
      <c r="F213" s="81"/>
      <c r="G213" s="81"/>
      <c r="H213" s="81"/>
      <c r="I213" s="81"/>
      <c r="J213" s="81"/>
      <c r="K213" s="81"/>
      <c r="L213" s="81"/>
      <c r="M213" s="81"/>
      <c r="N213" s="81"/>
      <c r="O213" s="81"/>
      <c r="P213" s="81"/>
      <c r="Q213" s="81"/>
      <c r="R213" s="81"/>
    </row>
    <row r="214" spans="2:18" x14ac:dyDescent="0.2">
      <c r="B214" s="172"/>
      <c r="C214" s="172"/>
      <c r="D214" s="249"/>
      <c r="E214" s="81"/>
      <c r="F214" s="81"/>
      <c r="G214" s="81"/>
      <c r="H214" s="81"/>
      <c r="I214" s="81"/>
      <c r="J214" s="81"/>
      <c r="K214" s="81"/>
      <c r="L214" s="81"/>
      <c r="M214" s="81"/>
      <c r="N214" s="81"/>
      <c r="O214" s="81"/>
      <c r="P214" s="81"/>
      <c r="Q214" s="81"/>
      <c r="R214" s="81"/>
    </row>
    <row r="215" spans="2:18" x14ac:dyDescent="0.2">
      <c r="B215" s="172"/>
      <c r="C215" s="172"/>
      <c r="D215" s="249"/>
      <c r="E215" s="81"/>
      <c r="F215" s="81"/>
      <c r="G215" s="81"/>
      <c r="H215" s="81"/>
      <c r="I215" s="81"/>
      <c r="J215" s="81"/>
      <c r="K215" s="81"/>
      <c r="L215" s="81"/>
      <c r="M215" s="81"/>
      <c r="N215" s="81"/>
      <c r="O215" s="81"/>
      <c r="P215" s="81"/>
      <c r="Q215" s="81"/>
      <c r="R215" s="81"/>
    </row>
    <row r="216" spans="2:18" x14ac:dyDescent="0.2">
      <c r="B216" s="172"/>
      <c r="C216" s="172"/>
      <c r="D216" s="249"/>
      <c r="E216" s="81"/>
      <c r="F216" s="81"/>
      <c r="G216" s="81"/>
      <c r="H216" s="81"/>
      <c r="I216" s="81"/>
      <c r="J216" s="81"/>
      <c r="K216" s="81"/>
      <c r="L216" s="81"/>
      <c r="M216" s="81"/>
      <c r="N216" s="81"/>
      <c r="O216" s="81"/>
      <c r="P216" s="81"/>
      <c r="Q216" s="81"/>
      <c r="R216" s="81"/>
    </row>
    <row r="217" spans="2:18" x14ac:dyDescent="0.2">
      <c r="B217" s="172"/>
      <c r="C217" s="172"/>
      <c r="D217" s="249"/>
      <c r="E217" s="81"/>
      <c r="F217" s="81"/>
      <c r="G217" s="81"/>
      <c r="H217" s="81"/>
      <c r="I217" s="81"/>
      <c r="J217" s="81"/>
      <c r="K217" s="81"/>
      <c r="L217" s="81"/>
      <c r="M217" s="81"/>
      <c r="N217" s="81"/>
      <c r="O217" s="81"/>
      <c r="P217" s="81"/>
      <c r="Q217" s="81"/>
      <c r="R217" s="81"/>
    </row>
    <row r="218" spans="2:18" x14ac:dyDescent="0.2">
      <c r="B218" s="172"/>
      <c r="C218" s="172"/>
      <c r="D218" s="249"/>
      <c r="E218" s="81"/>
      <c r="F218" s="81"/>
      <c r="G218" s="81"/>
      <c r="H218" s="81"/>
      <c r="I218" s="81"/>
      <c r="J218" s="81"/>
      <c r="K218" s="81"/>
      <c r="L218" s="81"/>
      <c r="M218" s="81"/>
      <c r="N218" s="81"/>
      <c r="O218" s="81"/>
      <c r="P218" s="81"/>
      <c r="Q218" s="81"/>
      <c r="R218" s="81"/>
    </row>
    <row r="219" spans="2:18" x14ac:dyDescent="0.2">
      <c r="B219" s="172"/>
      <c r="C219" s="172"/>
      <c r="D219" s="249"/>
      <c r="E219" s="81"/>
      <c r="F219" s="81"/>
      <c r="G219" s="81"/>
      <c r="H219" s="81"/>
      <c r="I219" s="81"/>
      <c r="J219" s="81"/>
      <c r="K219" s="81"/>
      <c r="L219" s="81"/>
      <c r="M219" s="81"/>
      <c r="N219" s="81"/>
      <c r="O219" s="81"/>
      <c r="P219" s="81"/>
      <c r="Q219" s="81"/>
      <c r="R219" s="81"/>
    </row>
    <row r="220" spans="2:18" x14ac:dyDescent="0.2">
      <c r="B220" s="172"/>
      <c r="C220" s="172"/>
      <c r="D220" s="249"/>
      <c r="E220" s="81"/>
      <c r="F220" s="81"/>
      <c r="G220" s="81"/>
      <c r="H220" s="81"/>
      <c r="I220" s="81"/>
      <c r="J220" s="81"/>
      <c r="K220" s="81"/>
      <c r="L220" s="81"/>
      <c r="M220" s="81"/>
      <c r="N220" s="81"/>
      <c r="O220" s="81"/>
      <c r="P220" s="81"/>
      <c r="Q220" s="81"/>
      <c r="R220" s="81"/>
    </row>
    <row r="221" spans="2:18" x14ac:dyDescent="0.2">
      <c r="B221" s="172"/>
      <c r="C221" s="172"/>
      <c r="D221" s="249"/>
      <c r="E221" s="81"/>
      <c r="F221" s="81"/>
      <c r="G221" s="81"/>
      <c r="H221" s="81"/>
      <c r="I221" s="81"/>
      <c r="J221" s="81"/>
      <c r="K221" s="81"/>
      <c r="L221" s="81"/>
      <c r="M221" s="81"/>
      <c r="N221" s="81"/>
      <c r="O221" s="81"/>
      <c r="P221" s="81"/>
      <c r="Q221" s="81"/>
      <c r="R221" s="81"/>
    </row>
    <row r="222" spans="2:18" x14ac:dyDescent="0.2">
      <c r="B222" s="172"/>
      <c r="C222" s="172"/>
      <c r="D222" s="249"/>
      <c r="E222" s="81"/>
      <c r="F222" s="81"/>
      <c r="G222" s="81"/>
      <c r="H222" s="81"/>
      <c r="I222" s="81"/>
      <c r="J222" s="81"/>
      <c r="K222" s="81"/>
      <c r="L222" s="81"/>
      <c r="M222" s="81"/>
      <c r="N222" s="81"/>
      <c r="O222" s="81"/>
      <c r="P222" s="81"/>
      <c r="Q222" s="81"/>
      <c r="R222" s="81"/>
    </row>
    <row r="223" spans="2:18" x14ac:dyDescent="0.2">
      <c r="B223" s="172"/>
      <c r="C223" s="172"/>
      <c r="D223" s="249"/>
      <c r="E223" s="81"/>
      <c r="F223" s="81"/>
      <c r="G223" s="81"/>
      <c r="H223" s="81"/>
      <c r="I223" s="81"/>
      <c r="J223" s="81"/>
      <c r="K223" s="81"/>
      <c r="L223" s="81"/>
      <c r="M223" s="81"/>
      <c r="N223" s="81"/>
      <c r="O223" s="81"/>
      <c r="P223" s="81"/>
      <c r="Q223" s="81"/>
      <c r="R223" s="81"/>
    </row>
    <row r="224" spans="2:18" x14ac:dyDescent="0.2">
      <c r="B224" s="172"/>
      <c r="C224" s="172"/>
      <c r="D224" s="249"/>
      <c r="E224" s="81"/>
      <c r="F224" s="81"/>
      <c r="G224" s="81"/>
      <c r="H224" s="81"/>
      <c r="I224" s="81"/>
      <c r="J224" s="81"/>
      <c r="K224" s="81"/>
      <c r="L224" s="81"/>
      <c r="M224" s="81"/>
      <c r="N224" s="81"/>
      <c r="O224" s="81"/>
      <c r="P224" s="81"/>
      <c r="Q224" s="81"/>
      <c r="R224" s="81"/>
    </row>
    <row r="225" spans="2:18" x14ac:dyDescent="0.2">
      <c r="B225" s="172"/>
      <c r="C225" s="172"/>
      <c r="D225" s="249"/>
      <c r="E225" s="81"/>
      <c r="F225" s="81"/>
      <c r="G225" s="81"/>
      <c r="H225" s="81"/>
      <c r="I225" s="81"/>
      <c r="J225" s="81"/>
      <c r="K225" s="81"/>
      <c r="L225" s="81"/>
      <c r="M225" s="81"/>
      <c r="N225" s="81"/>
      <c r="O225" s="81"/>
      <c r="P225" s="81"/>
      <c r="Q225" s="81"/>
      <c r="R225" s="81"/>
    </row>
    <row r="226" spans="2:18" x14ac:dyDescent="0.2">
      <c r="B226" s="172"/>
      <c r="C226" s="172"/>
      <c r="D226" s="249"/>
      <c r="E226" s="81"/>
      <c r="F226" s="81"/>
      <c r="G226" s="81"/>
      <c r="H226" s="81"/>
      <c r="I226" s="81"/>
      <c r="J226" s="81"/>
      <c r="K226" s="81"/>
      <c r="L226" s="81"/>
      <c r="M226" s="81"/>
      <c r="N226" s="81"/>
      <c r="O226" s="81"/>
      <c r="P226" s="81"/>
      <c r="Q226" s="81"/>
      <c r="R226" s="81"/>
    </row>
    <row r="227" spans="2:18" x14ac:dyDescent="0.2">
      <c r="B227" s="172"/>
      <c r="C227" s="172"/>
      <c r="D227" s="249"/>
      <c r="E227" s="81"/>
      <c r="F227" s="81"/>
      <c r="G227" s="81"/>
      <c r="H227" s="81"/>
      <c r="I227" s="81"/>
      <c r="J227" s="81"/>
      <c r="K227" s="81"/>
      <c r="L227" s="81"/>
      <c r="M227" s="81"/>
      <c r="N227" s="81"/>
      <c r="O227" s="81"/>
      <c r="P227" s="81"/>
      <c r="Q227" s="81"/>
      <c r="R227" s="81"/>
    </row>
    <row r="228" spans="2:18" x14ac:dyDescent="0.2">
      <c r="B228" s="172"/>
      <c r="C228" s="172"/>
      <c r="D228" s="249"/>
      <c r="E228" s="81"/>
      <c r="F228" s="81"/>
      <c r="G228" s="81"/>
      <c r="H228" s="81"/>
      <c r="I228" s="81"/>
      <c r="J228" s="81"/>
      <c r="K228" s="81"/>
      <c r="L228" s="81"/>
      <c r="M228" s="81"/>
      <c r="N228" s="81"/>
      <c r="O228" s="81"/>
      <c r="P228" s="81"/>
      <c r="Q228" s="81"/>
      <c r="R228" s="81"/>
    </row>
    <row r="229" spans="2:18" x14ac:dyDescent="0.2">
      <c r="B229" s="172"/>
      <c r="C229" s="172"/>
      <c r="D229" s="249"/>
      <c r="E229" s="81"/>
      <c r="F229" s="81"/>
      <c r="G229" s="81"/>
      <c r="H229" s="81"/>
      <c r="I229" s="81"/>
      <c r="J229" s="81"/>
      <c r="K229" s="81"/>
      <c r="L229" s="81"/>
      <c r="M229" s="81"/>
      <c r="N229" s="81"/>
      <c r="O229" s="81"/>
      <c r="P229" s="81"/>
      <c r="Q229" s="81"/>
      <c r="R229" s="81"/>
    </row>
    <row r="230" spans="2:18" x14ac:dyDescent="0.2">
      <c r="B230" s="172"/>
      <c r="C230" s="172"/>
      <c r="D230" s="249"/>
      <c r="E230" s="81"/>
      <c r="F230" s="81"/>
      <c r="G230" s="81"/>
      <c r="H230" s="81"/>
      <c r="I230" s="81"/>
      <c r="J230" s="81"/>
      <c r="K230" s="81"/>
      <c r="L230" s="81"/>
      <c r="M230" s="81"/>
      <c r="N230" s="81"/>
      <c r="O230" s="81"/>
      <c r="P230" s="81"/>
      <c r="Q230" s="81"/>
      <c r="R230" s="81"/>
    </row>
    <row r="231" spans="2:18" x14ac:dyDescent="0.2">
      <c r="B231" s="172"/>
      <c r="C231" s="172"/>
      <c r="D231" s="249"/>
      <c r="E231" s="81"/>
      <c r="F231" s="81"/>
      <c r="G231" s="81"/>
      <c r="H231" s="81"/>
      <c r="I231" s="81"/>
      <c r="J231" s="81"/>
      <c r="K231" s="81"/>
      <c r="L231" s="81"/>
      <c r="M231" s="81"/>
      <c r="N231" s="81"/>
      <c r="O231" s="81"/>
      <c r="P231" s="81"/>
      <c r="Q231" s="81"/>
      <c r="R231" s="81"/>
    </row>
    <row r="232" spans="2:18" x14ac:dyDescent="0.2">
      <c r="B232" s="172"/>
      <c r="C232" s="172"/>
      <c r="D232" s="249"/>
      <c r="E232" s="81"/>
      <c r="F232" s="81"/>
      <c r="G232" s="81"/>
      <c r="H232" s="81"/>
      <c r="I232" s="81"/>
      <c r="J232" s="81"/>
      <c r="K232" s="81"/>
      <c r="L232" s="81"/>
      <c r="M232" s="81"/>
      <c r="N232" s="81"/>
      <c r="O232" s="81"/>
      <c r="P232" s="81"/>
      <c r="Q232" s="81"/>
      <c r="R232" s="81"/>
    </row>
    <row r="233" spans="2:18" x14ac:dyDescent="0.2">
      <c r="B233" s="172"/>
      <c r="C233" s="172"/>
      <c r="D233" s="249"/>
      <c r="E233" s="81"/>
      <c r="F233" s="81"/>
      <c r="G233" s="81"/>
      <c r="H233" s="81"/>
      <c r="I233" s="81"/>
      <c r="J233" s="81"/>
      <c r="K233" s="81"/>
      <c r="L233" s="81"/>
      <c r="M233" s="81"/>
      <c r="N233" s="81"/>
      <c r="O233" s="81"/>
      <c r="P233" s="81"/>
      <c r="Q233" s="81"/>
      <c r="R233" s="81"/>
    </row>
    <row r="234" spans="2:18" x14ac:dyDescent="0.2">
      <c r="B234" s="172"/>
      <c r="C234" s="172"/>
      <c r="D234" s="249"/>
      <c r="E234" s="81"/>
      <c r="F234" s="81"/>
      <c r="G234" s="81"/>
      <c r="H234" s="81"/>
      <c r="I234" s="81"/>
      <c r="J234" s="81"/>
      <c r="K234" s="81"/>
      <c r="L234" s="81"/>
      <c r="M234" s="81"/>
      <c r="N234" s="81"/>
      <c r="O234" s="81"/>
      <c r="P234" s="81"/>
      <c r="Q234" s="81"/>
      <c r="R234" s="81"/>
    </row>
    <row r="235" spans="2:18" x14ac:dyDescent="0.2">
      <c r="B235" s="172"/>
      <c r="C235" s="172"/>
      <c r="D235" s="249"/>
      <c r="E235" s="81"/>
      <c r="F235" s="81"/>
      <c r="G235" s="81"/>
      <c r="H235" s="81"/>
      <c r="I235" s="81"/>
      <c r="J235" s="81"/>
      <c r="K235" s="81"/>
      <c r="L235" s="81"/>
      <c r="M235" s="81"/>
      <c r="N235" s="81"/>
      <c r="O235" s="81"/>
      <c r="P235" s="81"/>
      <c r="Q235" s="81"/>
      <c r="R235" s="81"/>
    </row>
    <row r="236" spans="2:18" x14ac:dyDescent="0.2">
      <c r="B236" s="172"/>
      <c r="C236" s="172"/>
      <c r="D236" s="249"/>
      <c r="E236" s="81"/>
      <c r="F236" s="81"/>
      <c r="G236" s="81"/>
      <c r="H236" s="81"/>
      <c r="I236" s="81"/>
      <c r="J236" s="81"/>
      <c r="K236" s="81"/>
      <c r="L236" s="81"/>
      <c r="M236" s="81"/>
      <c r="N236" s="81"/>
      <c r="O236" s="81"/>
      <c r="P236" s="81"/>
      <c r="Q236" s="81"/>
      <c r="R236" s="81"/>
    </row>
    <row r="237" spans="2:18" x14ac:dyDescent="0.2">
      <c r="B237" s="172"/>
      <c r="C237" s="172"/>
      <c r="D237" s="249"/>
      <c r="E237" s="81"/>
      <c r="F237" s="81"/>
      <c r="G237" s="81"/>
      <c r="H237" s="81"/>
      <c r="I237" s="81"/>
      <c r="J237" s="81"/>
      <c r="K237" s="81"/>
      <c r="L237" s="81"/>
      <c r="M237" s="81"/>
      <c r="N237" s="81"/>
      <c r="O237" s="81"/>
      <c r="P237" s="81"/>
      <c r="Q237" s="81"/>
      <c r="R237" s="81"/>
    </row>
    <row r="238" spans="2:18" x14ac:dyDescent="0.2">
      <c r="B238" s="172"/>
      <c r="C238" s="172"/>
      <c r="D238" s="249"/>
      <c r="E238" s="81"/>
      <c r="F238" s="81"/>
      <c r="G238" s="81"/>
      <c r="H238" s="81"/>
      <c r="I238" s="81"/>
      <c r="J238" s="81"/>
      <c r="K238" s="81"/>
      <c r="L238" s="81"/>
      <c r="M238" s="81"/>
      <c r="N238" s="81"/>
      <c r="O238" s="81"/>
      <c r="P238" s="81"/>
      <c r="Q238" s="81"/>
      <c r="R238" s="81"/>
    </row>
    <row r="239" spans="2:18" x14ac:dyDescent="0.2">
      <c r="B239" s="172"/>
      <c r="C239" s="172"/>
      <c r="D239" s="249"/>
      <c r="E239" s="81"/>
      <c r="F239" s="81"/>
      <c r="G239" s="81"/>
      <c r="H239" s="81"/>
      <c r="I239" s="81"/>
      <c r="J239" s="81"/>
      <c r="K239" s="81"/>
      <c r="L239" s="81"/>
      <c r="M239" s="81"/>
      <c r="N239" s="81"/>
      <c r="O239" s="81"/>
      <c r="P239" s="81"/>
      <c r="Q239" s="81"/>
      <c r="R239" s="81"/>
    </row>
    <row r="240" spans="2:18" x14ac:dyDescent="0.2">
      <c r="B240" s="172"/>
      <c r="C240" s="172"/>
      <c r="D240" s="249"/>
      <c r="E240" s="81"/>
      <c r="F240" s="81"/>
      <c r="G240" s="81"/>
      <c r="H240" s="81"/>
      <c r="I240" s="81"/>
      <c r="J240" s="81"/>
      <c r="K240" s="81"/>
      <c r="L240" s="81"/>
      <c r="M240" s="81"/>
      <c r="N240" s="81"/>
      <c r="O240" s="81"/>
      <c r="P240" s="81"/>
      <c r="Q240" s="81"/>
      <c r="R240" s="81"/>
    </row>
    <row r="241" spans="2:18" x14ac:dyDescent="0.2">
      <c r="B241" s="172"/>
      <c r="C241" s="172"/>
      <c r="D241" s="249"/>
      <c r="E241" s="81"/>
      <c r="F241" s="81"/>
      <c r="G241" s="81"/>
      <c r="H241" s="81"/>
      <c r="I241" s="81"/>
      <c r="J241" s="81"/>
      <c r="K241" s="81"/>
      <c r="L241" s="81"/>
      <c r="M241" s="81"/>
      <c r="N241" s="81"/>
      <c r="O241" s="81"/>
      <c r="P241" s="81"/>
      <c r="Q241" s="81"/>
      <c r="R241" s="81"/>
    </row>
    <row r="242" spans="2:18" x14ac:dyDescent="0.2">
      <c r="B242" s="172"/>
      <c r="C242" s="172"/>
      <c r="D242" s="249"/>
      <c r="E242" s="81"/>
      <c r="F242" s="81"/>
      <c r="G242" s="81"/>
      <c r="H242" s="81"/>
      <c r="I242" s="81"/>
      <c r="J242" s="81"/>
      <c r="K242" s="81"/>
      <c r="L242" s="81"/>
      <c r="M242" s="81"/>
      <c r="N242" s="81"/>
      <c r="O242" s="81"/>
      <c r="P242" s="81"/>
      <c r="Q242" s="81"/>
      <c r="R242" s="81"/>
    </row>
    <row r="243" spans="2:18" x14ac:dyDescent="0.2">
      <c r="B243" s="172"/>
      <c r="C243" s="172"/>
      <c r="D243" s="249"/>
      <c r="E243" s="81"/>
      <c r="F243" s="81"/>
      <c r="G243" s="81"/>
      <c r="H243" s="81"/>
      <c r="I243" s="81"/>
      <c r="J243" s="81"/>
      <c r="K243" s="81"/>
      <c r="L243" s="81"/>
      <c r="M243" s="81"/>
      <c r="N243" s="81"/>
      <c r="O243" s="81"/>
      <c r="P243" s="81"/>
      <c r="Q243" s="81"/>
      <c r="R243" s="81"/>
    </row>
    <row r="244" spans="2:18" x14ac:dyDescent="0.2">
      <c r="B244" s="172"/>
      <c r="C244" s="172"/>
      <c r="D244" s="249"/>
      <c r="E244" s="81"/>
      <c r="F244" s="81"/>
      <c r="G244" s="81"/>
      <c r="H244" s="81"/>
      <c r="I244" s="81"/>
      <c r="J244" s="81"/>
      <c r="K244" s="81"/>
      <c r="L244" s="81"/>
      <c r="M244" s="81"/>
      <c r="N244" s="81"/>
      <c r="O244" s="81"/>
      <c r="P244" s="81"/>
      <c r="Q244" s="81"/>
      <c r="R244" s="81"/>
    </row>
    <row r="245" spans="2:18" x14ac:dyDescent="0.2">
      <c r="B245" s="172"/>
      <c r="C245" s="172"/>
      <c r="D245" s="249"/>
      <c r="E245" s="81"/>
      <c r="F245" s="81"/>
      <c r="G245" s="81"/>
      <c r="H245" s="81"/>
      <c r="I245" s="81"/>
      <c r="J245" s="81"/>
      <c r="K245" s="81"/>
      <c r="L245" s="81"/>
      <c r="M245" s="81"/>
      <c r="N245" s="81"/>
      <c r="O245" s="81"/>
      <c r="P245" s="81"/>
      <c r="Q245" s="81"/>
      <c r="R245" s="81"/>
    </row>
    <row r="246" spans="2:18" x14ac:dyDescent="0.2">
      <c r="B246" s="172"/>
      <c r="C246" s="172"/>
      <c r="D246" s="249"/>
      <c r="E246" s="81"/>
      <c r="F246" s="81"/>
      <c r="G246" s="81"/>
      <c r="H246" s="81"/>
      <c r="I246" s="81"/>
      <c r="J246" s="81"/>
      <c r="K246" s="81"/>
      <c r="L246" s="81"/>
      <c r="M246" s="81"/>
      <c r="N246" s="81"/>
      <c r="O246" s="81"/>
      <c r="P246" s="81"/>
      <c r="Q246" s="81"/>
      <c r="R246" s="81"/>
    </row>
    <row r="247" spans="2:18" x14ac:dyDescent="0.2">
      <c r="B247" s="172"/>
      <c r="C247" s="172"/>
      <c r="D247" s="249"/>
      <c r="E247" s="81"/>
      <c r="F247" s="81"/>
      <c r="G247" s="81"/>
      <c r="H247" s="81"/>
      <c r="I247" s="81"/>
      <c r="J247" s="81"/>
      <c r="K247" s="81"/>
      <c r="L247" s="81"/>
      <c r="M247" s="81"/>
      <c r="N247" s="81"/>
      <c r="O247" s="81"/>
      <c r="P247" s="81"/>
      <c r="Q247" s="81"/>
      <c r="R247" s="81"/>
    </row>
  </sheetData>
  <mergeCells count="1">
    <mergeCell ref="A2:E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tabColor indexed="12"/>
    <outlinePr applyStyles="1" summaryBelow="0"/>
    <pageSetUpPr fitToPage="1"/>
  </sheetPr>
  <dimension ref="A3:T217"/>
  <sheetViews>
    <sheetView workbookViewId="0">
      <selection activeCell="E9" sqref="E9"/>
    </sheetView>
  </sheetViews>
  <sheetFormatPr defaultRowHeight="12.75" x14ac:dyDescent="0.2"/>
  <cols>
    <col min="1" max="1" width="56.7109375" style="92" bestFit="1" customWidth="1"/>
    <col min="2" max="2" width="13.85546875" style="208" bestFit="1" customWidth="1"/>
    <col min="3" max="3" width="14.7109375" style="208" bestFit="1" customWidth="1"/>
    <col min="4" max="4" width="17.42578125" style="208" bestFit="1" customWidth="1"/>
    <col min="5" max="5" width="15.42578125" style="208" bestFit="1" customWidth="1"/>
    <col min="6" max="6" width="16.28515625" style="92" hidden="1" customWidth="1"/>
    <col min="7" max="7" width="3.5703125" style="92" hidden="1" customWidth="1"/>
    <col min="8" max="8" width="2.28515625" style="92" hidden="1" customWidth="1"/>
    <col min="9" max="9" width="3.5703125" style="122" customWidth="1"/>
    <col min="10" max="10" width="2.42578125" style="122" customWidth="1"/>
    <col min="11" max="16384" width="9.140625" style="92"/>
  </cols>
  <sheetData>
    <row r="3" spans="1:20" ht="18.75" x14ac:dyDescent="0.3">
      <c r="A3" s="2" t="s">
        <v>139</v>
      </c>
      <c r="B3" s="2"/>
      <c r="C3" s="2"/>
      <c r="D3" s="2"/>
      <c r="E3" s="2"/>
      <c r="F3" s="197"/>
      <c r="G3" s="197"/>
      <c r="H3" s="197"/>
    </row>
    <row r="4" spans="1:20" ht="15.75" customHeight="1" x14ac:dyDescent="0.3">
      <c r="A4" s="279" t="str">
        <f>" за станом на " &amp; TEXT(DREPORTDATE,"dd.MM.yyyy")</f>
        <v xml:space="preserve"> за станом на 31.01.2019</v>
      </c>
      <c r="B4" s="3"/>
      <c r="C4" s="3"/>
      <c r="D4" s="3"/>
      <c r="E4" s="3"/>
      <c r="F4" s="3"/>
      <c r="G4" s="3"/>
      <c r="H4" s="3"/>
      <c r="I4" s="111"/>
      <c r="J4" s="111"/>
      <c r="K4" s="81"/>
      <c r="L4" s="81"/>
      <c r="M4" s="81"/>
      <c r="N4" s="81"/>
      <c r="O4" s="81"/>
      <c r="P4" s="81"/>
      <c r="Q4" s="81"/>
      <c r="R4" s="81"/>
      <c r="S4" s="81"/>
      <c r="T4" s="81"/>
    </row>
    <row r="5" spans="1:20" ht="18.75" x14ac:dyDescent="0.3">
      <c r="A5" s="2" t="s">
        <v>21</v>
      </c>
      <c r="B5" s="2"/>
      <c r="C5" s="2"/>
      <c r="D5" s="2"/>
      <c r="E5" s="2"/>
      <c r="F5" s="197"/>
      <c r="G5" s="197"/>
      <c r="H5" s="197"/>
    </row>
    <row r="6" spans="1:20" x14ac:dyDescent="0.2">
      <c r="B6" s="172"/>
      <c r="C6" s="172"/>
      <c r="D6" s="172"/>
      <c r="E6" s="172"/>
      <c r="F6" s="81"/>
      <c r="G6" s="81"/>
      <c r="H6" s="81"/>
      <c r="I6" s="111"/>
      <c r="J6" s="111"/>
      <c r="K6" s="81"/>
      <c r="L6" s="81"/>
      <c r="M6" s="81"/>
      <c r="N6" s="81"/>
      <c r="O6" s="81"/>
      <c r="P6" s="81"/>
      <c r="Q6" s="81"/>
      <c r="R6" s="81"/>
    </row>
    <row r="7" spans="1:20" s="61" customFormat="1" x14ac:dyDescent="0.2">
      <c r="B7" s="150"/>
      <c r="C7" s="150"/>
      <c r="D7" s="150"/>
      <c r="E7" s="150"/>
      <c r="I7" s="32"/>
      <c r="J7" s="32"/>
    </row>
    <row r="8" spans="1:20" s="252" customFormat="1" ht="35.25" customHeight="1" x14ac:dyDescent="0.2">
      <c r="A8" s="165" t="s">
        <v>166</v>
      </c>
      <c r="B8" s="178" t="s">
        <v>8</v>
      </c>
      <c r="C8" s="178" t="s">
        <v>125</v>
      </c>
      <c r="D8" s="178" t="s">
        <v>13</v>
      </c>
      <c r="E8" s="178" t="str">
        <f xml:space="preserve"> "Сума боргу " &amp; VALVAL</f>
        <v>Сума боргу млрд. одиниць</v>
      </c>
      <c r="F8" s="59" t="s">
        <v>89</v>
      </c>
      <c r="G8" s="59" t="s">
        <v>55</v>
      </c>
      <c r="H8" s="59" t="s">
        <v>53</v>
      </c>
      <c r="I8" s="23"/>
      <c r="J8" s="23"/>
    </row>
    <row r="9" spans="1:20" s="109" customFormat="1" ht="15.75" x14ac:dyDescent="0.2">
      <c r="A9" s="258" t="s">
        <v>139</v>
      </c>
      <c r="B9" s="259">
        <v>484.40300000000002</v>
      </c>
      <c r="C9" s="259">
        <v>13.79</v>
      </c>
      <c r="D9" s="259">
        <v>10.31</v>
      </c>
      <c r="E9" s="259">
        <v>2171916819.8800001</v>
      </c>
      <c r="F9" s="260">
        <v>0</v>
      </c>
      <c r="G9" s="260">
        <v>0</v>
      </c>
      <c r="H9" s="260">
        <v>3</v>
      </c>
      <c r="I9" s="111" t="str">
        <f t="shared" ref="I9:I53" si="0">IF(A9="","",A9 &amp; "; " &amp;B9 &amp; "%; "&amp;C9 &amp;"р.")</f>
        <v>Державний та гарантований державою борг України; 484,403%; 13,79р.</v>
      </c>
      <c r="J9" s="101">
        <f t="shared" ref="J9:J61" si="1">E9</f>
        <v>2171916819.8800001</v>
      </c>
    </row>
    <row r="10" spans="1:20" ht="15.75" x14ac:dyDescent="0.25">
      <c r="A10" s="157" t="s">
        <v>22</v>
      </c>
      <c r="B10" s="20">
        <v>554.13099999999997</v>
      </c>
      <c r="C10" s="20">
        <v>13.88</v>
      </c>
      <c r="D10" s="20">
        <v>10.49</v>
      </c>
      <c r="E10" s="20">
        <v>1866554296.3699999</v>
      </c>
      <c r="F10" s="157">
        <v>0</v>
      </c>
      <c r="G10" s="157">
        <v>0</v>
      </c>
      <c r="H10" s="157">
        <v>2</v>
      </c>
      <c r="I10" s="111" t="str">
        <f t="shared" si="0"/>
        <v xml:space="preserve">    Державний борг; 554,131%; 13,88р.</v>
      </c>
      <c r="J10" s="101">
        <f t="shared" si="1"/>
        <v>1866554296.3699999</v>
      </c>
      <c r="K10" s="81"/>
      <c r="L10" s="81"/>
      <c r="M10" s="81"/>
      <c r="N10" s="81"/>
      <c r="O10" s="81"/>
      <c r="P10" s="81"/>
      <c r="Q10" s="81"/>
      <c r="R10" s="81"/>
    </row>
    <row r="11" spans="1:20" ht="15.75" x14ac:dyDescent="0.25">
      <c r="A11" s="204" t="s">
        <v>73</v>
      </c>
      <c r="B11" s="40">
        <v>197.542</v>
      </c>
      <c r="C11" s="40">
        <v>11.46</v>
      </c>
      <c r="D11" s="40">
        <v>9.57</v>
      </c>
      <c r="E11" s="40">
        <v>764656611.87</v>
      </c>
      <c r="F11" s="157">
        <v>1</v>
      </c>
      <c r="G11" s="157">
        <v>0</v>
      </c>
      <c r="H11" s="157">
        <v>0</v>
      </c>
      <c r="I11" s="111" t="str">
        <f t="shared" si="0"/>
        <v xml:space="preserve">      Державний внутрішній борг; 197,542%; 11,46р.</v>
      </c>
      <c r="J11" s="101">
        <f t="shared" si="1"/>
        <v>764656611.87</v>
      </c>
      <c r="K11" s="81"/>
      <c r="L11" s="81"/>
      <c r="M11" s="81"/>
      <c r="N11" s="81"/>
      <c r="O11" s="81"/>
      <c r="P11" s="81"/>
      <c r="Q11" s="81"/>
      <c r="R11" s="81"/>
    </row>
    <row r="12" spans="1:20" ht="15.75" x14ac:dyDescent="0.25">
      <c r="A12" s="157" t="s">
        <v>131</v>
      </c>
      <c r="B12" s="20">
        <v>198.10900000000001</v>
      </c>
      <c r="C12" s="20">
        <v>11.39</v>
      </c>
      <c r="D12" s="20">
        <v>9.5399999999999991</v>
      </c>
      <c r="E12" s="20">
        <v>762408318.99000001</v>
      </c>
      <c r="F12" s="157">
        <v>0</v>
      </c>
      <c r="G12" s="157">
        <v>0</v>
      </c>
      <c r="H12" s="157">
        <v>0</v>
      </c>
      <c r="I12" s="111" t="str">
        <f t="shared" si="0"/>
        <v xml:space="preserve">         в т.ч. ОВДП; 198,109%; 11,39р.</v>
      </c>
      <c r="J12" s="101">
        <f t="shared" si="1"/>
        <v>762408318.99000001</v>
      </c>
      <c r="K12" s="81"/>
      <c r="L12" s="81"/>
      <c r="M12" s="81"/>
      <c r="N12" s="81"/>
      <c r="O12" s="81"/>
      <c r="P12" s="81"/>
      <c r="Q12" s="81"/>
      <c r="R12" s="81"/>
    </row>
    <row r="13" spans="1:20" ht="15.75" x14ac:dyDescent="0.25">
      <c r="A13" s="157" t="s">
        <v>144</v>
      </c>
      <c r="B13" s="20">
        <v>0</v>
      </c>
      <c r="C13" s="20">
        <v>0</v>
      </c>
      <c r="D13" s="20">
        <v>0</v>
      </c>
      <c r="E13" s="20">
        <v>0</v>
      </c>
      <c r="F13" s="157">
        <v>0</v>
      </c>
      <c r="G13" s="157">
        <v>1</v>
      </c>
      <c r="H13" s="157">
        <v>0</v>
      </c>
      <c r="I13" s="111" t="str">
        <f t="shared" si="0"/>
        <v xml:space="preserve">            ОВДП (1 - місячні); 0%; 0р.</v>
      </c>
      <c r="J13" s="101">
        <f t="shared" si="1"/>
        <v>0</v>
      </c>
      <c r="K13" s="81"/>
      <c r="L13" s="81"/>
      <c r="M13" s="81"/>
      <c r="N13" s="81"/>
      <c r="O13" s="81"/>
      <c r="P13" s="81"/>
      <c r="Q13" s="81"/>
      <c r="R13" s="81"/>
    </row>
    <row r="14" spans="1:20" ht="15.75" x14ac:dyDescent="0.25">
      <c r="A14" s="157" t="s">
        <v>190</v>
      </c>
      <c r="B14" s="20">
        <v>120.58</v>
      </c>
      <c r="C14" s="20">
        <v>9.99</v>
      </c>
      <c r="D14" s="20">
        <v>7.15</v>
      </c>
      <c r="E14" s="20">
        <v>61320439</v>
      </c>
      <c r="F14" s="157">
        <v>0</v>
      </c>
      <c r="G14" s="157">
        <v>1</v>
      </c>
      <c r="H14" s="157">
        <v>0</v>
      </c>
      <c r="I14" s="111" t="str">
        <f t="shared" si="0"/>
        <v xml:space="preserve">            ОВДП (10 - річні); 120,58%; 9,99р.</v>
      </c>
      <c r="J14" s="101">
        <f t="shared" si="1"/>
        <v>61320439</v>
      </c>
      <c r="K14" s="81"/>
      <c r="L14" s="81"/>
      <c r="M14" s="81"/>
      <c r="N14" s="81"/>
      <c r="O14" s="81"/>
      <c r="P14" s="81"/>
      <c r="Q14" s="81"/>
      <c r="R14" s="81"/>
    </row>
    <row r="15" spans="1:20" ht="15.75" x14ac:dyDescent="0.25">
      <c r="A15" s="157" t="s">
        <v>36</v>
      </c>
      <c r="B15" s="20">
        <v>29.460999999999999</v>
      </c>
      <c r="C15" s="20">
        <v>11</v>
      </c>
      <c r="D15" s="20">
        <v>7.51</v>
      </c>
      <c r="E15" s="20">
        <v>19033000</v>
      </c>
      <c r="F15" s="157">
        <v>0</v>
      </c>
      <c r="G15" s="157">
        <v>1</v>
      </c>
      <c r="H15" s="157">
        <v>0</v>
      </c>
      <c r="I15" s="111" t="str">
        <f t="shared" si="0"/>
        <v xml:space="preserve">            ОВДП (11 - річні); 29,461%; 11р.</v>
      </c>
      <c r="J15" s="101">
        <f t="shared" si="1"/>
        <v>19033000</v>
      </c>
      <c r="K15" s="81"/>
      <c r="L15" s="81"/>
      <c r="M15" s="81"/>
      <c r="N15" s="81"/>
      <c r="O15" s="81"/>
      <c r="P15" s="81"/>
      <c r="Q15" s="81"/>
      <c r="R15" s="81"/>
    </row>
    <row r="16" spans="1:20" ht="15.75" x14ac:dyDescent="0.25">
      <c r="A16" s="157" t="s">
        <v>158</v>
      </c>
      <c r="B16" s="20">
        <v>8.44</v>
      </c>
      <c r="C16" s="20">
        <v>0.65</v>
      </c>
      <c r="D16" s="20">
        <v>0.45</v>
      </c>
      <c r="E16" s="20">
        <v>17985968.27</v>
      </c>
      <c r="F16" s="157">
        <v>0</v>
      </c>
      <c r="G16" s="157">
        <v>1</v>
      </c>
      <c r="H16" s="157">
        <v>0</v>
      </c>
      <c r="I16" s="111" t="str">
        <f t="shared" si="0"/>
        <v xml:space="preserve">            ОВДП (12 - місячні); 8,44%; 0,65р.</v>
      </c>
      <c r="J16" s="101">
        <f t="shared" si="1"/>
        <v>17985968.27</v>
      </c>
      <c r="K16" s="81"/>
      <c r="L16" s="81"/>
      <c r="M16" s="81"/>
      <c r="N16" s="81"/>
      <c r="O16" s="81"/>
      <c r="P16" s="81"/>
      <c r="Q16" s="81"/>
      <c r="R16" s="81"/>
    </row>
    <row r="17" spans="1:18" ht="15.75" x14ac:dyDescent="0.25">
      <c r="A17" s="157" t="s">
        <v>80</v>
      </c>
      <c r="B17" s="20">
        <v>218.88200000000001</v>
      </c>
      <c r="C17" s="20">
        <v>12.08</v>
      </c>
      <c r="D17" s="20">
        <v>9.52</v>
      </c>
      <c r="E17" s="20">
        <v>36500000</v>
      </c>
      <c r="F17" s="157">
        <v>0</v>
      </c>
      <c r="G17" s="157">
        <v>1</v>
      </c>
      <c r="H17" s="157">
        <v>0</v>
      </c>
      <c r="I17" s="111" t="str">
        <f t="shared" si="0"/>
        <v xml:space="preserve">            ОВДП (12 - річні); 218,882%; 12,08р.</v>
      </c>
      <c r="J17" s="101">
        <f t="shared" si="1"/>
        <v>36500000</v>
      </c>
      <c r="K17" s="81"/>
      <c r="L17" s="81"/>
      <c r="M17" s="81"/>
      <c r="N17" s="81"/>
      <c r="O17" s="81"/>
      <c r="P17" s="81"/>
      <c r="Q17" s="81"/>
      <c r="R17" s="81"/>
    </row>
    <row r="18" spans="1:18" ht="15.75" x14ac:dyDescent="0.25">
      <c r="A18" s="157" t="s">
        <v>128</v>
      </c>
      <c r="B18" s="20">
        <v>7.5970000000000004</v>
      </c>
      <c r="C18" s="20">
        <v>13.19</v>
      </c>
      <c r="D18" s="20">
        <v>11.13</v>
      </c>
      <c r="E18" s="20">
        <v>28700001</v>
      </c>
      <c r="F18" s="157">
        <v>0</v>
      </c>
      <c r="G18" s="157">
        <v>1</v>
      </c>
      <c r="H18" s="157">
        <v>0</v>
      </c>
      <c r="I18" s="111" t="str">
        <f t="shared" si="0"/>
        <v xml:space="preserve">            ОВДП (13 - річні); 7,597%; 13,19р.</v>
      </c>
      <c r="J18" s="101">
        <f t="shared" si="1"/>
        <v>28700001</v>
      </c>
      <c r="K18" s="81"/>
      <c r="L18" s="81"/>
      <c r="M18" s="81"/>
      <c r="N18" s="81"/>
      <c r="O18" s="81"/>
      <c r="P18" s="81"/>
      <c r="Q18" s="81"/>
      <c r="R18" s="81"/>
    </row>
    <row r="19" spans="1:18" ht="15.75" x14ac:dyDescent="0.25">
      <c r="A19" s="157" t="s">
        <v>186</v>
      </c>
      <c r="B19" s="20">
        <v>45.771000000000001</v>
      </c>
      <c r="C19" s="20">
        <v>14.05</v>
      </c>
      <c r="D19" s="20">
        <v>12.01</v>
      </c>
      <c r="E19" s="20">
        <v>46900000</v>
      </c>
      <c r="F19" s="157">
        <v>0</v>
      </c>
      <c r="G19" s="157">
        <v>1</v>
      </c>
      <c r="H19" s="157">
        <v>0</v>
      </c>
      <c r="I19" s="111" t="str">
        <f t="shared" si="0"/>
        <v xml:space="preserve">            ОВДП (14 - річні); 45,771%; 14,05р.</v>
      </c>
      <c r="J19" s="101">
        <f t="shared" si="1"/>
        <v>46900000</v>
      </c>
      <c r="K19" s="81"/>
      <c r="L19" s="81"/>
      <c r="M19" s="81"/>
      <c r="N19" s="81"/>
      <c r="O19" s="81"/>
      <c r="P19" s="81"/>
      <c r="Q19" s="81"/>
      <c r="R19" s="81"/>
    </row>
    <row r="20" spans="1:18" ht="15.75" x14ac:dyDescent="0.25">
      <c r="A20" s="157" t="s">
        <v>34</v>
      </c>
      <c r="B20" s="20">
        <v>195.76</v>
      </c>
      <c r="C20" s="20">
        <v>14.29</v>
      </c>
      <c r="D20" s="20">
        <v>12.15</v>
      </c>
      <c r="E20" s="20">
        <v>93438657</v>
      </c>
      <c r="F20" s="157">
        <v>0</v>
      </c>
      <c r="G20" s="157">
        <v>1</v>
      </c>
      <c r="H20" s="157">
        <v>0</v>
      </c>
      <c r="I20" s="111" t="str">
        <f t="shared" si="0"/>
        <v xml:space="preserve">            ОВДП (15 - річні); 195,76%; 14,29р.</v>
      </c>
      <c r="J20" s="101">
        <f t="shared" si="1"/>
        <v>93438657</v>
      </c>
      <c r="K20" s="81"/>
      <c r="L20" s="81"/>
      <c r="M20" s="81"/>
      <c r="N20" s="81"/>
      <c r="O20" s="81"/>
      <c r="P20" s="81"/>
      <c r="Q20" s="81"/>
      <c r="R20" s="81"/>
    </row>
    <row r="21" spans="1:18" ht="15.75" x14ac:dyDescent="0.25">
      <c r="A21" s="157" t="s">
        <v>78</v>
      </c>
      <c r="B21" s="20">
        <v>857.5</v>
      </c>
      <c r="C21" s="20">
        <v>15.85</v>
      </c>
      <c r="D21" s="20">
        <v>14.53</v>
      </c>
      <c r="E21" s="20">
        <v>12097744</v>
      </c>
      <c r="F21" s="157">
        <v>0</v>
      </c>
      <c r="G21" s="157">
        <v>1</v>
      </c>
      <c r="H21" s="157">
        <v>0</v>
      </c>
      <c r="I21" s="111" t="str">
        <f t="shared" si="0"/>
        <v xml:space="preserve">            ОВДП (16 - річні); 857,5%; 15,85р.</v>
      </c>
      <c r="J21" s="101">
        <f t="shared" si="1"/>
        <v>12097744</v>
      </c>
      <c r="K21" s="81"/>
      <c r="L21" s="81"/>
      <c r="M21" s="81"/>
      <c r="N21" s="81"/>
      <c r="O21" s="81"/>
      <c r="P21" s="81"/>
      <c r="Q21" s="81"/>
      <c r="R21" s="81"/>
    </row>
    <row r="22" spans="1:18" ht="15.75" x14ac:dyDescent="0.25">
      <c r="A22" s="204" t="s">
        <v>118</v>
      </c>
      <c r="B22" s="40">
        <v>836.5</v>
      </c>
      <c r="C22" s="40">
        <v>16.850000000000001</v>
      </c>
      <c r="D22" s="40">
        <v>15.53</v>
      </c>
      <c r="E22" s="40">
        <v>12097744</v>
      </c>
      <c r="F22" s="157">
        <v>0</v>
      </c>
      <c r="G22" s="157">
        <v>1</v>
      </c>
      <c r="H22" s="157">
        <v>0</v>
      </c>
      <c r="I22" s="111" t="str">
        <f t="shared" si="0"/>
        <v xml:space="preserve">            ОВДП (17 - річні); 836,5%; 16,85р.</v>
      </c>
      <c r="J22" s="101">
        <f t="shared" si="1"/>
        <v>12097744</v>
      </c>
      <c r="K22" s="81"/>
      <c r="L22" s="81"/>
      <c r="M22" s="81"/>
      <c r="N22" s="81"/>
      <c r="O22" s="81"/>
      <c r="P22" s="81"/>
      <c r="Q22" s="81"/>
      <c r="R22" s="81"/>
    </row>
    <row r="23" spans="1:18" ht="15.75" x14ac:dyDescent="0.25">
      <c r="A23" s="157" t="s">
        <v>19</v>
      </c>
      <c r="B23" s="20">
        <v>395.15499999999997</v>
      </c>
      <c r="C23" s="20">
        <v>1.36</v>
      </c>
      <c r="D23" s="20">
        <v>0.51</v>
      </c>
      <c r="E23" s="20">
        <v>37716767.140000001</v>
      </c>
      <c r="F23" s="157">
        <v>0</v>
      </c>
      <c r="G23" s="157">
        <v>1</v>
      </c>
      <c r="H23" s="157">
        <v>0</v>
      </c>
      <c r="I23" s="111" t="str">
        <f t="shared" si="0"/>
        <v xml:space="preserve">            ОВДП (18 - місячні); 395,155%; 1,36р.</v>
      </c>
      <c r="J23" s="101">
        <f t="shared" si="1"/>
        <v>37716767.140000001</v>
      </c>
      <c r="K23" s="81"/>
      <c r="L23" s="81"/>
      <c r="M23" s="81"/>
      <c r="N23" s="81"/>
      <c r="O23" s="81"/>
      <c r="P23" s="81"/>
      <c r="Q23" s="81"/>
      <c r="R23" s="81"/>
    </row>
    <row r="24" spans="1:18" ht="15.75" x14ac:dyDescent="0.25">
      <c r="A24" s="157" t="s">
        <v>178</v>
      </c>
      <c r="B24" s="20">
        <v>817</v>
      </c>
      <c r="C24" s="20">
        <v>17.850000000000001</v>
      </c>
      <c r="D24" s="20">
        <v>16.53</v>
      </c>
      <c r="E24" s="20">
        <v>12097744</v>
      </c>
      <c r="F24" s="157">
        <v>0</v>
      </c>
      <c r="G24" s="157">
        <v>1</v>
      </c>
      <c r="H24" s="157">
        <v>0</v>
      </c>
      <c r="I24" s="111" t="str">
        <f t="shared" si="0"/>
        <v xml:space="preserve">            ОВДП (18 - річні); 817%; 17,85р.</v>
      </c>
      <c r="J24" s="101">
        <f t="shared" si="1"/>
        <v>12097744</v>
      </c>
      <c r="K24" s="81"/>
      <c r="L24" s="81"/>
      <c r="M24" s="81"/>
      <c r="N24" s="81"/>
      <c r="O24" s="81"/>
      <c r="P24" s="81"/>
      <c r="Q24" s="81"/>
      <c r="R24" s="81"/>
    </row>
    <row r="25" spans="1:18" ht="15.75" x14ac:dyDescent="0.25">
      <c r="A25" s="204" t="s">
        <v>170</v>
      </c>
      <c r="B25" s="40">
        <v>11.3</v>
      </c>
      <c r="C25" s="40">
        <v>18.86</v>
      </c>
      <c r="D25" s="40">
        <v>17.54</v>
      </c>
      <c r="E25" s="40">
        <v>12097744</v>
      </c>
      <c r="F25" s="157">
        <v>0</v>
      </c>
      <c r="G25" s="157">
        <v>1</v>
      </c>
      <c r="H25" s="157">
        <v>0</v>
      </c>
      <c r="I25" s="111" t="str">
        <f t="shared" si="0"/>
        <v xml:space="preserve">            ОВДП (19 - річні); 11,3%; 18,86р.</v>
      </c>
      <c r="J25" s="101">
        <f t="shared" si="1"/>
        <v>12097744</v>
      </c>
      <c r="K25" s="81"/>
      <c r="L25" s="81"/>
      <c r="M25" s="81"/>
      <c r="N25" s="81"/>
      <c r="O25" s="81"/>
      <c r="P25" s="81"/>
      <c r="Q25" s="81"/>
      <c r="R25" s="81"/>
    </row>
    <row r="26" spans="1:18" ht="15.75" x14ac:dyDescent="0.25">
      <c r="A26" s="204" t="s">
        <v>182</v>
      </c>
      <c r="B26" s="40">
        <v>571.29499999999996</v>
      </c>
      <c r="C26" s="40">
        <v>1.48</v>
      </c>
      <c r="D26" s="40">
        <v>0.93</v>
      </c>
      <c r="E26" s="40">
        <v>22059128.239999998</v>
      </c>
      <c r="F26" s="157">
        <v>0</v>
      </c>
      <c r="G26" s="157">
        <v>1</v>
      </c>
      <c r="H26" s="157">
        <v>0</v>
      </c>
      <c r="I26" s="111" t="str">
        <f t="shared" si="0"/>
        <v xml:space="preserve">            ОВДП (2 - річні); 571,295%; 1,48р.</v>
      </c>
      <c r="J26" s="101">
        <f t="shared" si="1"/>
        <v>22059128.239999998</v>
      </c>
      <c r="K26" s="81"/>
      <c r="L26" s="81"/>
      <c r="M26" s="81"/>
      <c r="N26" s="81"/>
      <c r="O26" s="81"/>
      <c r="P26" s="81"/>
      <c r="Q26" s="81"/>
      <c r="R26" s="81"/>
    </row>
    <row r="27" spans="1:18" ht="15.75" x14ac:dyDescent="0.25">
      <c r="A27" s="157" t="s">
        <v>129</v>
      </c>
      <c r="B27" s="20">
        <v>11.3</v>
      </c>
      <c r="C27" s="20">
        <v>19.86</v>
      </c>
      <c r="D27" s="20">
        <v>18.54</v>
      </c>
      <c r="E27" s="20">
        <v>12097744</v>
      </c>
      <c r="F27" s="157">
        <v>0</v>
      </c>
      <c r="G27" s="157">
        <v>1</v>
      </c>
      <c r="H27" s="157">
        <v>0</v>
      </c>
      <c r="I27" s="111" t="str">
        <f t="shared" si="0"/>
        <v xml:space="preserve">            ОВДП (20 - річні); 11,3%; 19,86р.</v>
      </c>
      <c r="J27" s="101">
        <f t="shared" si="1"/>
        <v>12097744</v>
      </c>
      <c r="K27" s="81"/>
      <c r="L27" s="81"/>
      <c r="M27" s="81"/>
      <c r="N27" s="81"/>
      <c r="O27" s="81"/>
      <c r="P27" s="81"/>
      <c r="Q27" s="81"/>
      <c r="R27" s="81"/>
    </row>
    <row r="28" spans="1:18" ht="15.75" x14ac:dyDescent="0.25">
      <c r="A28" s="157" t="s">
        <v>97</v>
      </c>
      <c r="B28" s="20">
        <v>11.3</v>
      </c>
      <c r="C28" s="20">
        <v>20.86</v>
      </c>
      <c r="D28" s="20">
        <v>19.54</v>
      </c>
      <c r="E28" s="20">
        <v>12097744</v>
      </c>
      <c r="F28" s="157">
        <v>0</v>
      </c>
      <c r="G28" s="157">
        <v>1</v>
      </c>
      <c r="H28" s="157">
        <v>0</v>
      </c>
      <c r="I28" s="111" t="str">
        <f t="shared" si="0"/>
        <v xml:space="preserve">            ОВДП (21-річні); 11,3%; 20,86р.</v>
      </c>
      <c r="J28" s="101">
        <f t="shared" si="1"/>
        <v>12097744</v>
      </c>
      <c r="K28" s="81"/>
      <c r="L28" s="81"/>
      <c r="M28" s="81"/>
      <c r="N28" s="81"/>
      <c r="O28" s="81"/>
      <c r="P28" s="81"/>
      <c r="Q28" s="81"/>
      <c r="R28" s="81"/>
    </row>
    <row r="29" spans="1:18" ht="15.75" x14ac:dyDescent="0.25">
      <c r="A29" s="157" t="s">
        <v>151</v>
      </c>
      <c r="B29" s="20">
        <v>11.3</v>
      </c>
      <c r="C29" s="20">
        <v>21.86</v>
      </c>
      <c r="D29" s="20">
        <v>20.54</v>
      </c>
      <c r="E29" s="20">
        <v>12097744</v>
      </c>
      <c r="F29" s="157">
        <v>0</v>
      </c>
      <c r="G29" s="157">
        <v>1</v>
      </c>
      <c r="H29" s="157">
        <v>0</v>
      </c>
      <c r="I29" s="111" t="str">
        <f t="shared" si="0"/>
        <v xml:space="preserve">            ОВДП (22-річні); 11,3%; 21,86р.</v>
      </c>
      <c r="J29" s="101">
        <f t="shared" si="1"/>
        <v>12097744</v>
      </c>
      <c r="K29" s="81"/>
      <c r="L29" s="81"/>
      <c r="M29" s="81"/>
      <c r="N29" s="81"/>
      <c r="O29" s="81"/>
      <c r="P29" s="81"/>
      <c r="Q29" s="81"/>
      <c r="R29" s="81"/>
    </row>
    <row r="30" spans="1:18" ht="15.75" x14ac:dyDescent="0.25">
      <c r="A30" s="157" t="s">
        <v>145</v>
      </c>
      <c r="B30" s="20">
        <v>11.3</v>
      </c>
      <c r="C30" s="20">
        <v>22.86</v>
      </c>
      <c r="D30" s="20">
        <v>21.54</v>
      </c>
      <c r="E30" s="20">
        <v>12097744</v>
      </c>
      <c r="F30" s="157">
        <v>0</v>
      </c>
      <c r="G30" s="157">
        <v>1</v>
      </c>
      <c r="H30" s="157">
        <v>0</v>
      </c>
      <c r="I30" s="111" t="str">
        <f t="shared" si="0"/>
        <v xml:space="preserve">            ОВДП (23-річні); 11,3%; 22,86р.</v>
      </c>
      <c r="J30" s="101">
        <f t="shared" si="1"/>
        <v>12097744</v>
      </c>
      <c r="K30" s="81"/>
      <c r="L30" s="81"/>
      <c r="M30" s="81"/>
      <c r="N30" s="81"/>
      <c r="O30" s="81"/>
      <c r="P30" s="81"/>
      <c r="Q30" s="81"/>
      <c r="R30" s="81"/>
    </row>
    <row r="31" spans="1:18" ht="15.75" x14ac:dyDescent="0.25">
      <c r="A31" s="157" t="s">
        <v>194</v>
      </c>
      <c r="B31" s="20">
        <v>11.3</v>
      </c>
      <c r="C31" s="20">
        <v>23.86</v>
      </c>
      <c r="D31" s="20">
        <v>22.54</v>
      </c>
      <c r="E31" s="20">
        <v>12097744</v>
      </c>
      <c r="F31" s="157">
        <v>0</v>
      </c>
      <c r="G31" s="157">
        <v>1</v>
      </c>
      <c r="H31" s="157">
        <v>0</v>
      </c>
      <c r="I31" s="111" t="str">
        <f t="shared" si="0"/>
        <v xml:space="preserve">            ОВДП (24-річні); 11,3%; 23,86р.</v>
      </c>
      <c r="J31" s="101">
        <f t="shared" si="1"/>
        <v>12097744</v>
      </c>
      <c r="K31" s="81"/>
      <c r="L31" s="81"/>
      <c r="M31" s="81"/>
      <c r="N31" s="81"/>
      <c r="O31" s="81"/>
      <c r="P31" s="81"/>
      <c r="Q31" s="81"/>
      <c r="R31" s="81"/>
    </row>
    <row r="32" spans="1:18" ht="15.75" x14ac:dyDescent="0.25">
      <c r="A32" s="157" t="s">
        <v>40</v>
      </c>
      <c r="B32" s="20">
        <v>11.3</v>
      </c>
      <c r="C32" s="20">
        <v>24.86</v>
      </c>
      <c r="D32" s="20">
        <v>23.54</v>
      </c>
      <c r="E32" s="20">
        <v>12097744</v>
      </c>
      <c r="F32" s="157">
        <v>0</v>
      </c>
      <c r="G32" s="157">
        <v>1</v>
      </c>
      <c r="H32" s="157">
        <v>0</v>
      </c>
      <c r="I32" s="111" t="str">
        <f t="shared" si="0"/>
        <v xml:space="preserve">            ОВДП (25-річні); 11,3%; 24,86р.</v>
      </c>
      <c r="J32" s="101">
        <f t="shared" si="1"/>
        <v>12097744</v>
      </c>
      <c r="K32" s="81"/>
      <c r="L32" s="81"/>
      <c r="M32" s="81"/>
      <c r="N32" s="81"/>
      <c r="O32" s="81"/>
      <c r="P32" s="81"/>
      <c r="Q32" s="81"/>
      <c r="R32" s="81"/>
    </row>
    <row r="33" spans="1:18" ht="15.75" x14ac:dyDescent="0.25">
      <c r="A33" s="157" t="s">
        <v>82</v>
      </c>
      <c r="B33" s="20">
        <v>11.3</v>
      </c>
      <c r="C33" s="20">
        <v>25.86</v>
      </c>
      <c r="D33" s="20">
        <v>24.54</v>
      </c>
      <c r="E33" s="20">
        <v>12097744</v>
      </c>
      <c r="F33" s="157">
        <v>0</v>
      </c>
      <c r="G33" s="157">
        <v>1</v>
      </c>
      <c r="H33" s="157">
        <v>0</v>
      </c>
      <c r="I33" s="111" t="str">
        <f t="shared" si="0"/>
        <v xml:space="preserve">            ОВДП (26-річні); 11,3%; 25,86р.</v>
      </c>
      <c r="J33" s="101">
        <f t="shared" si="1"/>
        <v>12097744</v>
      </c>
      <c r="K33" s="81"/>
      <c r="L33" s="81"/>
      <c r="M33" s="81"/>
      <c r="N33" s="81"/>
      <c r="O33" s="81"/>
      <c r="P33" s="81"/>
      <c r="Q33" s="81"/>
      <c r="R33" s="81"/>
    </row>
    <row r="34" spans="1:18" ht="15.75" x14ac:dyDescent="0.25">
      <c r="A34" s="157" t="s">
        <v>123</v>
      </c>
      <c r="B34" s="20">
        <v>11.3</v>
      </c>
      <c r="C34" s="20">
        <v>26.86</v>
      </c>
      <c r="D34" s="20">
        <v>25.54</v>
      </c>
      <c r="E34" s="20">
        <v>12097744</v>
      </c>
      <c r="F34" s="157">
        <v>0</v>
      </c>
      <c r="G34" s="157">
        <v>1</v>
      </c>
      <c r="H34" s="157">
        <v>0</v>
      </c>
      <c r="I34" s="111" t="str">
        <f t="shared" si="0"/>
        <v xml:space="preserve">            ОВДП (27-річні); 11,3%; 26,86р.</v>
      </c>
      <c r="J34" s="101">
        <f t="shared" si="1"/>
        <v>12097744</v>
      </c>
      <c r="K34" s="81"/>
      <c r="L34" s="81"/>
      <c r="M34" s="81"/>
      <c r="N34" s="81"/>
      <c r="O34" s="81"/>
      <c r="P34" s="81"/>
      <c r="Q34" s="81"/>
      <c r="R34" s="81"/>
    </row>
    <row r="35" spans="1:18" ht="15.75" x14ac:dyDescent="0.25">
      <c r="A35" s="157" t="s">
        <v>179</v>
      </c>
      <c r="B35" s="20">
        <v>11.3</v>
      </c>
      <c r="C35" s="20">
        <v>27.86</v>
      </c>
      <c r="D35" s="20">
        <v>26.54</v>
      </c>
      <c r="E35" s="20">
        <v>12097744</v>
      </c>
      <c r="F35" s="157">
        <v>0</v>
      </c>
      <c r="G35" s="157">
        <v>1</v>
      </c>
      <c r="H35" s="157">
        <v>0</v>
      </c>
      <c r="I35" s="111" t="str">
        <f t="shared" si="0"/>
        <v xml:space="preserve">            ОВДП (28-річні); 11,3%; 27,86р.</v>
      </c>
      <c r="J35" s="101">
        <f t="shared" si="1"/>
        <v>12097744</v>
      </c>
      <c r="K35" s="81"/>
      <c r="L35" s="81"/>
      <c r="M35" s="81"/>
      <c r="N35" s="81"/>
      <c r="O35" s="81"/>
      <c r="P35" s="81"/>
      <c r="Q35" s="81"/>
      <c r="R35" s="81"/>
    </row>
    <row r="36" spans="1:18" ht="15.75" x14ac:dyDescent="0.25">
      <c r="A36" s="157" t="s">
        <v>169</v>
      </c>
      <c r="B36" s="20">
        <v>11.3</v>
      </c>
      <c r="C36" s="20">
        <v>28.86</v>
      </c>
      <c r="D36" s="20">
        <v>27.54</v>
      </c>
      <c r="E36" s="20">
        <v>12097744</v>
      </c>
      <c r="F36" s="157">
        <v>0</v>
      </c>
      <c r="G36" s="157">
        <v>1</v>
      </c>
      <c r="H36" s="157">
        <v>0</v>
      </c>
      <c r="I36" s="111" t="str">
        <f t="shared" si="0"/>
        <v xml:space="preserve">            ОВДП (29-річні); 11,3%; 28,86р.</v>
      </c>
      <c r="J36" s="101">
        <f t="shared" si="1"/>
        <v>12097744</v>
      </c>
      <c r="K36" s="81"/>
      <c r="L36" s="81"/>
      <c r="M36" s="81"/>
      <c r="N36" s="81"/>
      <c r="O36" s="81"/>
      <c r="P36" s="81"/>
      <c r="Q36" s="81"/>
      <c r="R36" s="81"/>
    </row>
    <row r="37" spans="1:18" ht="15.75" x14ac:dyDescent="0.25">
      <c r="A37" s="157" t="s">
        <v>6</v>
      </c>
      <c r="B37" s="20">
        <v>0</v>
      </c>
      <c r="C37" s="20">
        <v>0.19</v>
      </c>
      <c r="D37" s="20">
        <v>0.15</v>
      </c>
      <c r="E37" s="20">
        <v>30290571.719999999</v>
      </c>
      <c r="F37" s="157">
        <v>0</v>
      </c>
      <c r="G37" s="157">
        <v>1</v>
      </c>
      <c r="H37" s="157">
        <v>0</v>
      </c>
      <c r="I37" s="111" t="str">
        <f t="shared" si="0"/>
        <v xml:space="preserve">            ОВДП (3 - місячні); 0%; 0,19р.</v>
      </c>
      <c r="J37" s="101">
        <f t="shared" si="1"/>
        <v>30290571.719999999</v>
      </c>
      <c r="K37" s="81"/>
      <c r="L37" s="81"/>
      <c r="M37" s="81"/>
      <c r="N37" s="81"/>
      <c r="O37" s="81"/>
      <c r="P37" s="81"/>
      <c r="Q37" s="81"/>
      <c r="R37" s="81"/>
    </row>
    <row r="38" spans="1:18" ht="15.75" x14ac:dyDescent="0.25">
      <c r="A38" s="157" t="s">
        <v>31</v>
      </c>
      <c r="B38" s="20">
        <v>609.05700000000002</v>
      </c>
      <c r="C38" s="20">
        <v>2.13</v>
      </c>
      <c r="D38" s="20">
        <v>0.84</v>
      </c>
      <c r="E38" s="20">
        <v>63355086.539999999</v>
      </c>
      <c r="F38" s="157">
        <v>0</v>
      </c>
      <c r="G38" s="157">
        <v>1</v>
      </c>
      <c r="H38" s="157">
        <v>0</v>
      </c>
      <c r="I38" s="111" t="str">
        <f t="shared" si="0"/>
        <v xml:space="preserve">            ОВДП (3 - річні); 609,057%; 2,13р.</v>
      </c>
      <c r="J38" s="101">
        <f t="shared" si="1"/>
        <v>63355086.539999999</v>
      </c>
      <c r="K38" s="81"/>
      <c r="L38" s="81"/>
      <c r="M38" s="81"/>
      <c r="N38" s="81"/>
      <c r="O38" s="81"/>
      <c r="P38" s="81"/>
      <c r="Q38" s="81"/>
      <c r="R38" s="81"/>
    </row>
    <row r="39" spans="1:18" ht="15.75" x14ac:dyDescent="0.25">
      <c r="A39" s="157" t="s">
        <v>181</v>
      </c>
      <c r="B39" s="20">
        <v>11.3</v>
      </c>
      <c r="C39" s="20">
        <v>29.86</v>
      </c>
      <c r="D39" s="20">
        <v>28.54</v>
      </c>
      <c r="E39" s="20">
        <v>12097751</v>
      </c>
      <c r="F39" s="157">
        <v>0</v>
      </c>
      <c r="G39" s="157">
        <v>1</v>
      </c>
      <c r="H39" s="157">
        <v>0</v>
      </c>
      <c r="I39" s="111" t="str">
        <f t="shared" si="0"/>
        <v xml:space="preserve">            ОВДП (30-річні); 11,3%; 29,86р.</v>
      </c>
      <c r="J39" s="101">
        <f t="shared" si="1"/>
        <v>12097751</v>
      </c>
      <c r="K39" s="81"/>
      <c r="L39" s="81"/>
      <c r="M39" s="81"/>
      <c r="N39" s="81"/>
      <c r="O39" s="81"/>
      <c r="P39" s="81"/>
      <c r="Q39" s="81"/>
      <c r="R39" s="81"/>
    </row>
    <row r="40" spans="1:18" ht="15.75" x14ac:dyDescent="0.25">
      <c r="A40" s="157" t="s">
        <v>76</v>
      </c>
      <c r="B40" s="20">
        <v>16</v>
      </c>
      <c r="C40" s="20">
        <v>4.95</v>
      </c>
      <c r="D40" s="20">
        <v>2.5299999999999998</v>
      </c>
      <c r="E40" s="20">
        <v>30000</v>
      </c>
      <c r="F40" s="157">
        <v>0</v>
      </c>
      <c r="G40" s="157">
        <v>1</v>
      </c>
      <c r="H40" s="157">
        <v>0</v>
      </c>
      <c r="I40" s="111" t="str">
        <f t="shared" si="0"/>
        <v xml:space="preserve">            ОВДП (4 - річні); 16%; 4,95р.</v>
      </c>
      <c r="J40" s="101">
        <f t="shared" si="1"/>
        <v>30000</v>
      </c>
      <c r="K40" s="81"/>
      <c r="L40" s="81"/>
      <c r="M40" s="81"/>
      <c r="N40" s="81"/>
      <c r="O40" s="81"/>
      <c r="P40" s="81"/>
      <c r="Q40" s="81"/>
      <c r="R40" s="81"/>
    </row>
    <row r="41" spans="1:18" ht="15.75" x14ac:dyDescent="0.25">
      <c r="A41" s="157" t="s">
        <v>116</v>
      </c>
      <c r="B41" s="20">
        <v>194.48500000000001</v>
      </c>
      <c r="C41" s="20">
        <v>4.9400000000000004</v>
      </c>
      <c r="D41" s="20">
        <v>1.9</v>
      </c>
      <c r="E41" s="20">
        <v>30373160.399999999</v>
      </c>
      <c r="F41" s="157">
        <v>0</v>
      </c>
      <c r="G41" s="157">
        <v>1</v>
      </c>
      <c r="H41" s="157">
        <v>0</v>
      </c>
      <c r="I41" s="111" t="str">
        <f t="shared" si="0"/>
        <v xml:space="preserve">            ОВДП (5 - річні); 194,485%; 4,94р.</v>
      </c>
      <c r="J41" s="101">
        <f t="shared" si="1"/>
        <v>30373160.399999999</v>
      </c>
      <c r="K41" s="81"/>
      <c r="L41" s="81"/>
      <c r="M41" s="81"/>
      <c r="N41" s="81"/>
      <c r="O41" s="81"/>
      <c r="P41" s="81"/>
      <c r="Q41" s="81"/>
      <c r="R41" s="81"/>
    </row>
    <row r="42" spans="1:18" ht="15.75" x14ac:dyDescent="0.25">
      <c r="A42" s="157" t="s">
        <v>39</v>
      </c>
      <c r="B42" s="20">
        <v>0</v>
      </c>
      <c r="C42" s="20">
        <v>0.28000000000000003</v>
      </c>
      <c r="D42" s="20">
        <v>0.16</v>
      </c>
      <c r="E42" s="20">
        <v>7067673.6699999999</v>
      </c>
      <c r="F42" s="157">
        <v>0</v>
      </c>
      <c r="G42" s="157">
        <v>1</v>
      </c>
      <c r="H42" s="157">
        <v>0</v>
      </c>
      <c r="I42" s="111" t="str">
        <f t="shared" si="0"/>
        <v xml:space="preserve">            ОВДП (6 - місячні); 0%; 0,28р.</v>
      </c>
      <c r="J42" s="101">
        <f t="shared" si="1"/>
        <v>7067673.6699999999</v>
      </c>
      <c r="K42" s="81"/>
      <c r="L42" s="81"/>
      <c r="M42" s="81"/>
      <c r="N42" s="81"/>
      <c r="O42" s="81"/>
      <c r="P42" s="81"/>
      <c r="Q42" s="81"/>
      <c r="R42" s="81"/>
    </row>
    <row r="43" spans="1:18" ht="15.75" x14ac:dyDescent="0.25">
      <c r="A43" s="157" t="s">
        <v>110</v>
      </c>
      <c r="B43" s="20">
        <v>14.3</v>
      </c>
      <c r="C43" s="20">
        <v>6.64</v>
      </c>
      <c r="D43" s="20">
        <v>2.17</v>
      </c>
      <c r="E43" s="20">
        <v>5800100</v>
      </c>
      <c r="F43" s="157">
        <v>0</v>
      </c>
      <c r="G43" s="157">
        <v>1</v>
      </c>
      <c r="H43" s="157">
        <v>0</v>
      </c>
      <c r="I43" s="111" t="str">
        <f t="shared" si="0"/>
        <v xml:space="preserve">            ОВДП (6 - річні); 14,3%; 6,64р.</v>
      </c>
      <c r="J43" s="101">
        <f t="shared" si="1"/>
        <v>5800100</v>
      </c>
      <c r="K43" s="81"/>
      <c r="L43" s="81"/>
      <c r="M43" s="81"/>
      <c r="N43" s="81"/>
      <c r="O43" s="81"/>
      <c r="P43" s="81"/>
      <c r="Q43" s="81"/>
      <c r="R43" s="81"/>
    </row>
    <row r="44" spans="1:18" ht="15.75" x14ac:dyDescent="0.25">
      <c r="A44" s="157" t="s">
        <v>168</v>
      </c>
      <c r="B44" s="20">
        <v>29.187000000000001</v>
      </c>
      <c r="C44" s="20">
        <v>6.72</v>
      </c>
      <c r="D44" s="20">
        <v>3.57</v>
      </c>
      <c r="E44" s="20">
        <v>14590319</v>
      </c>
      <c r="F44" s="157">
        <v>0</v>
      </c>
      <c r="G44" s="157">
        <v>1</v>
      </c>
      <c r="H44" s="157">
        <v>0</v>
      </c>
      <c r="I44" s="111" t="str">
        <f t="shared" si="0"/>
        <v xml:space="preserve">            ОВДП (7 - річні); 29,187%; 6,72р.</v>
      </c>
      <c r="J44" s="101">
        <f t="shared" si="1"/>
        <v>14590319</v>
      </c>
      <c r="K44" s="81"/>
      <c r="L44" s="81"/>
      <c r="M44" s="81"/>
      <c r="N44" s="81"/>
      <c r="O44" s="81"/>
      <c r="P44" s="81"/>
      <c r="Q44" s="81"/>
      <c r="R44" s="81"/>
    </row>
    <row r="45" spans="1:18" ht="15.75" x14ac:dyDescent="0.25">
      <c r="A45" s="157" t="s">
        <v>17</v>
      </c>
      <c r="B45" s="20">
        <v>173.029</v>
      </c>
      <c r="C45" s="20">
        <v>8.17</v>
      </c>
      <c r="D45" s="20">
        <v>4.17</v>
      </c>
      <c r="E45" s="20">
        <v>17500000</v>
      </c>
      <c r="F45" s="157">
        <v>0</v>
      </c>
      <c r="G45" s="157">
        <v>1</v>
      </c>
      <c r="H45" s="157">
        <v>0</v>
      </c>
      <c r="I45" s="111" t="str">
        <f t="shared" si="0"/>
        <v xml:space="preserve">            ОВДП (8 - річні); 173,029%; 8,17р.</v>
      </c>
      <c r="J45" s="101">
        <f t="shared" si="1"/>
        <v>17500000</v>
      </c>
      <c r="K45" s="81"/>
      <c r="L45" s="81"/>
      <c r="M45" s="81"/>
      <c r="N45" s="81"/>
      <c r="O45" s="81"/>
      <c r="P45" s="81"/>
      <c r="Q45" s="81"/>
      <c r="R45" s="81"/>
    </row>
    <row r="46" spans="1:18" ht="15.75" x14ac:dyDescent="0.25">
      <c r="A46" s="157" t="s">
        <v>114</v>
      </c>
      <c r="B46" s="20">
        <v>28.257000000000001</v>
      </c>
      <c r="C46" s="20">
        <v>0.6</v>
      </c>
      <c r="D46" s="20">
        <v>0.2</v>
      </c>
      <c r="E46" s="20">
        <v>24268270.030000001</v>
      </c>
      <c r="F46" s="157">
        <v>0</v>
      </c>
      <c r="G46" s="157">
        <v>1</v>
      </c>
      <c r="H46" s="157">
        <v>0</v>
      </c>
      <c r="I46" s="111" t="str">
        <f t="shared" si="0"/>
        <v xml:space="preserve">            ОВДП (9 - місячні); 28,257%; 0,6р.</v>
      </c>
      <c r="J46" s="101">
        <f t="shared" si="1"/>
        <v>24268270.030000001</v>
      </c>
      <c r="K46" s="81"/>
      <c r="L46" s="81"/>
      <c r="M46" s="81"/>
      <c r="N46" s="81"/>
      <c r="O46" s="81"/>
      <c r="P46" s="81"/>
      <c r="Q46" s="81"/>
      <c r="R46" s="81"/>
    </row>
    <row r="47" spans="1:18" ht="15.75" x14ac:dyDescent="0.25">
      <c r="A47" s="157" t="s">
        <v>64</v>
      </c>
      <c r="B47" s="20">
        <v>308.61099999999999</v>
      </c>
      <c r="C47" s="20">
        <v>9.2899999999999991</v>
      </c>
      <c r="D47" s="20">
        <v>5.4</v>
      </c>
      <c r="E47" s="20">
        <v>19400000</v>
      </c>
      <c r="F47" s="157">
        <v>0</v>
      </c>
      <c r="G47" s="157">
        <v>1</v>
      </c>
      <c r="H47" s="157">
        <v>0</v>
      </c>
      <c r="I47" s="111" t="str">
        <f t="shared" si="0"/>
        <v xml:space="preserve">            ОВДП (9 - річні); 308,611%; 9,29р.</v>
      </c>
      <c r="J47" s="101">
        <f t="shared" si="1"/>
        <v>19400000</v>
      </c>
      <c r="K47" s="81"/>
      <c r="L47" s="81"/>
      <c r="M47" s="81"/>
      <c r="N47" s="81"/>
      <c r="O47" s="81"/>
      <c r="P47" s="81"/>
      <c r="Q47" s="81"/>
      <c r="R47" s="81"/>
    </row>
    <row r="48" spans="1:18" ht="15.75" x14ac:dyDescent="0.25">
      <c r="A48" s="157" t="s">
        <v>28</v>
      </c>
      <c r="B48" s="20">
        <v>0</v>
      </c>
      <c r="C48" s="20">
        <v>0</v>
      </c>
      <c r="D48" s="20">
        <v>0</v>
      </c>
      <c r="E48" s="20">
        <v>0</v>
      </c>
      <c r="F48" s="157">
        <v>0</v>
      </c>
      <c r="G48" s="157">
        <v>1</v>
      </c>
      <c r="H48" s="157">
        <v>0</v>
      </c>
      <c r="I48" s="111" t="str">
        <f t="shared" si="0"/>
        <v xml:space="preserve">            Казначейські зобов'язання; 0%; 0р.</v>
      </c>
      <c r="J48" s="101">
        <f t="shared" si="1"/>
        <v>0</v>
      </c>
      <c r="K48" s="81"/>
      <c r="L48" s="81"/>
      <c r="M48" s="81"/>
      <c r="N48" s="81"/>
      <c r="O48" s="81"/>
      <c r="P48" s="81"/>
      <c r="Q48" s="81"/>
      <c r="R48" s="81"/>
    </row>
    <row r="49" spans="1:18" ht="15.75" x14ac:dyDescent="0.25">
      <c r="A49" s="157" t="s">
        <v>144</v>
      </c>
      <c r="B49" s="20">
        <v>0</v>
      </c>
      <c r="C49" s="20">
        <v>0</v>
      </c>
      <c r="D49" s="20">
        <v>0</v>
      </c>
      <c r="E49" s="20">
        <v>0</v>
      </c>
      <c r="F49" s="157">
        <v>0</v>
      </c>
      <c r="G49" s="157">
        <v>1</v>
      </c>
      <c r="H49" s="157">
        <v>0</v>
      </c>
      <c r="I49" s="111" t="str">
        <f t="shared" si="0"/>
        <v xml:space="preserve">            ОВДП (1 - місячні); 0%; 0р.</v>
      </c>
      <c r="J49" s="101">
        <f t="shared" si="1"/>
        <v>0</v>
      </c>
      <c r="K49" s="81"/>
      <c r="L49" s="81"/>
      <c r="M49" s="81"/>
      <c r="N49" s="81"/>
      <c r="O49" s="81"/>
      <c r="P49" s="81"/>
      <c r="Q49" s="81"/>
      <c r="R49" s="81"/>
    </row>
    <row r="50" spans="1:18" ht="15.75" x14ac:dyDescent="0.25">
      <c r="A50" s="157" t="s">
        <v>190</v>
      </c>
      <c r="B50" s="20">
        <v>9.4359999999999999</v>
      </c>
      <c r="C50" s="20">
        <v>9.83</v>
      </c>
      <c r="D50" s="20">
        <v>3</v>
      </c>
      <c r="E50" s="20">
        <v>1330000</v>
      </c>
      <c r="F50" s="157">
        <v>0</v>
      </c>
      <c r="G50" s="157">
        <v>1</v>
      </c>
      <c r="H50" s="157">
        <v>0</v>
      </c>
      <c r="I50" s="111" t="str">
        <f t="shared" si="0"/>
        <v xml:space="preserve">            ОВДП (10 - річні); 9,436%; 9,83р.</v>
      </c>
      <c r="J50" s="101">
        <f t="shared" si="1"/>
        <v>1330000</v>
      </c>
      <c r="K50" s="81"/>
      <c r="L50" s="81"/>
      <c r="M50" s="81"/>
      <c r="N50" s="81"/>
      <c r="O50" s="81"/>
      <c r="P50" s="81"/>
      <c r="Q50" s="81"/>
      <c r="R50" s="81"/>
    </row>
    <row r="51" spans="1:18" ht="15.75" x14ac:dyDescent="0.25">
      <c r="A51" s="157" t="s">
        <v>158</v>
      </c>
      <c r="B51" s="20">
        <v>0</v>
      </c>
      <c r="C51" s="20">
        <v>0</v>
      </c>
      <c r="D51" s="20">
        <v>0</v>
      </c>
      <c r="E51" s="20">
        <v>0</v>
      </c>
      <c r="F51" s="157">
        <v>0</v>
      </c>
      <c r="G51" s="157">
        <v>1</v>
      </c>
      <c r="H51" s="157">
        <v>0</v>
      </c>
      <c r="I51" s="111" t="str">
        <f t="shared" si="0"/>
        <v xml:space="preserve">            ОВДП (12 - місячні); 0%; 0р.</v>
      </c>
      <c r="J51" s="101">
        <f t="shared" si="1"/>
        <v>0</v>
      </c>
      <c r="K51" s="81"/>
      <c r="L51" s="81"/>
      <c r="M51" s="81"/>
      <c r="N51" s="81"/>
      <c r="O51" s="81"/>
      <c r="P51" s="81"/>
      <c r="Q51" s="81"/>
      <c r="R51" s="81"/>
    </row>
    <row r="52" spans="1:18" ht="15.75" x14ac:dyDescent="0.25">
      <c r="A52" s="157" t="s">
        <v>19</v>
      </c>
      <c r="B52" s="20">
        <v>0</v>
      </c>
      <c r="C52" s="20">
        <v>0</v>
      </c>
      <c r="D52" s="20">
        <v>0</v>
      </c>
      <c r="E52" s="20">
        <v>0</v>
      </c>
      <c r="F52" s="157">
        <v>0</v>
      </c>
      <c r="G52" s="157">
        <v>1</v>
      </c>
      <c r="H52" s="157">
        <v>0</v>
      </c>
      <c r="I52" s="111" t="str">
        <f t="shared" si="0"/>
        <v xml:space="preserve">            ОВДП (18 - місячні); 0%; 0р.</v>
      </c>
      <c r="J52" s="101">
        <f t="shared" si="1"/>
        <v>0</v>
      </c>
      <c r="K52" s="81"/>
      <c r="L52" s="81"/>
      <c r="M52" s="81"/>
      <c r="N52" s="81"/>
      <c r="O52" s="81"/>
      <c r="P52" s="81"/>
      <c r="Q52" s="81"/>
      <c r="R52" s="81"/>
    </row>
    <row r="53" spans="1:18" ht="15.75" x14ac:dyDescent="0.25">
      <c r="A53" s="157" t="s">
        <v>182</v>
      </c>
      <c r="B53" s="20">
        <v>0</v>
      </c>
      <c r="C53" s="20">
        <v>0</v>
      </c>
      <c r="D53" s="20">
        <v>0</v>
      </c>
      <c r="E53" s="20">
        <v>0</v>
      </c>
      <c r="F53" s="157">
        <v>0</v>
      </c>
      <c r="G53" s="157">
        <v>1</v>
      </c>
      <c r="H53" s="157">
        <v>0</v>
      </c>
      <c r="I53" s="111" t="str">
        <f t="shared" si="0"/>
        <v xml:space="preserve">            ОВДП (2 - річні); 0%; 0р.</v>
      </c>
      <c r="J53" s="101">
        <f t="shared" si="1"/>
        <v>0</v>
      </c>
      <c r="K53" s="81"/>
      <c r="L53" s="81"/>
      <c r="M53" s="81"/>
      <c r="N53" s="81"/>
      <c r="O53" s="81"/>
      <c r="P53" s="81"/>
      <c r="Q53" s="81"/>
      <c r="R53" s="81"/>
    </row>
    <row r="54" spans="1:18" ht="15.75" x14ac:dyDescent="0.25">
      <c r="A54" s="157" t="s">
        <v>31</v>
      </c>
      <c r="B54" s="20">
        <v>0</v>
      </c>
      <c r="C54" s="20">
        <v>0</v>
      </c>
      <c r="D54" s="20">
        <v>0</v>
      </c>
      <c r="E54" s="20">
        <v>0</v>
      </c>
      <c r="F54" s="157">
        <v>0</v>
      </c>
      <c r="G54" s="157">
        <v>1</v>
      </c>
      <c r="H54" s="157">
        <v>0</v>
      </c>
      <c r="I54" s="111"/>
      <c r="J54" s="101">
        <f t="shared" si="1"/>
        <v>0</v>
      </c>
      <c r="K54" s="81"/>
      <c r="L54" s="81"/>
      <c r="M54" s="81"/>
      <c r="N54" s="81"/>
      <c r="O54" s="81"/>
      <c r="P54" s="81"/>
      <c r="Q54" s="81"/>
      <c r="R54" s="81"/>
    </row>
    <row r="55" spans="1:18" ht="15.75" x14ac:dyDescent="0.25">
      <c r="A55" s="157" t="s">
        <v>76</v>
      </c>
      <c r="B55" s="20">
        <v>0</v>
      </c>
      <c r="C55" s="20">
        <v>0</v>
      </c>
      <c r="D55" s="20">
        <v>0</v>
      </c>
      <c r="E55" s="20">
        <v>0</v>
      </c>
      <c r="F55" s="157">
        <v>0</v>
      </c>
      <c r="G55" s="157">
        <v>1</v>
      </c>
      <c r="H55" s="157">
        <v>0</v>
      </c>
      <c r="I55" s="111"/>
      <c r="J55" s="101">
        <f t="shared" si="1"/>
        <v>0</v>
      </c>
      <c r="K55" s="81"/>
      <c r="L55" s="81"/>
      <c r="M55" s="81"/>
      <c r="N55" s="81"/>
      <c r="O55" s="81"/>
      <c r="P55" s="81"/>
      <c r="Q55" s="81"/>
      <c r="R55" s="81"/>
    </row>
    <row r="56" spans="1:18" ht="15.75" x14ac:dyDescent="0.25">
      <c r="A56" s="157" t="s">
        <v>116</v>
      </c>
      <c r="B56" s="20">
        <v>0</v>
      </c>
      <c r="C56" s="20">
        <v>0</v>
      </c>
      <c r="D56" s="20">
        <v>0</v>
      </c>
      <c r="E56" s="20">
        <v>0</v>
      </c>
      <c r="F56" s="157">
        <v>0</v>
      </c>
      <c r="G56" s="157">
        <v>1</v>
      </c>
      <c r="H56" s="157">
        <v>0</v>
      </c>
      <c r="I56" s="111"/>
      <c r="J56" s="101">
        <f t="shared" si="1"/>
        <v>0</v>
      </c>
      <c r="K56" s="81"/>
      <c r="L56" s="81"/>
      <c r="M56" s="81"/>
      <c r="N56" s="81"/>
      <c r="O56" s="81"/>
      <c r="P56" s="81"/>
      <c r="Q56" s="81"/>
      <c r="R56" s="81"/>
    </row>
    <row r="57" spans="1:18" ht="15.75" x14ac:dyDescent="0.25">
      <c r="A57" s="157" t="s">
        <v>39</v>
      </c>
      <c r="B57" s="20">
        <v>0</v>
      </c>
      <c r="C57" s="20">
        <v>0</v>
      </c>
      <c r="D57" s="20">
        <v>0</v>
      </c>
      <c r="E57" s="20">
        <v>0</v>
      </c>
      <c r="F57" s="157">
        <v>0</v>
      </c>
      <c r="G57" s="157">
        <v>1</v>
      </c>
      <c r="H57" s="157">
        <v>0</v>
      </c>
      <c r="I57" s="111"/>
      <c r="J57" s="101">
        <f t="shared" si="1"/>
        <v>0</v>
      </c>
      <c r="K57" s="81"/>
      <c r="L57" s="81"/>
      <c r="M57" s="81"/>
      <c r="N57" s="81"/>
      <c r="O57" s="81"/>
      <c r="P57" s="81"/>
      <c r="Q57" s="81"/>
      <c r="R57" s="81"/>
    </row>
    <row r="58" spans="1:18" ht="15.75" x14ac:dyDescent="0.25">
      <c r="A58" s="157" t="s">
        <v>110</v>
      </c>
      <c r="B58" s="20">
        <v>0</v>
      </c>
      <c r="C58" s="20">
        <v>0</v>
      </c>
      <c r="D58" s="20">
        <v>0</v>
      </c>
      <c r="E58" s="20">
        <v>0</v>
      </c>
      <c r="F58" s="157">
        <v>0</v>
      </c>
      <c r="G58" s="157">
        <v>1</v>
      </c>
      <c r="H58" s="157">
        <v>0</v>
      </c>
      <c r="I58" s="111"/>
      <c r="J58" s="101">
        <f t="shared" si="1"/>
        <v>0</v>
      </c>
      <c r="K58" s="81"/>
      <c r="L58" s="81"/>
      <c r="M58" s="81"/>
      <c r="N58" s="81"/>
      <c r="O58" s="81"/>
      <c r="P58" s="81"/>
      <c r="Q58" s="81"/>
      <c r="R58" s="81"/>
    </row>
    <row r="59" spans="1:18" ht="15.75" x14ac:dyDescent="0.25">
      <c r="A59" s="157" t="s">
        <v>168</v>
      </c>
      <c r="B59" s="20">
        <v>14.5</v>
      </c>
      <c r="C59" s="20">
        <v>6.9</v>
      </c>
      <c r="D59" s="20">
        <v>1.38</v>
      </c>
      <c r="E59" s="20">
        <v>3283010</v>
      </c>
      <c r="F59" s="157">
        <v>0</v>
      </c>
      <c r="G59" s="157">
        <v>1</v>
      </c>
      <c r="H59" s="157">
        <v>0</v>
      </c>
      <c r="I59" s="111"/>
      <c r="J59" s="101">
        <f t="shared" si="1"/>
        <v>3283010</v>
      </c>
      <c r="K59" s="81"/>
      <c r="L59" s="81"/>
      <c r="M59" s="81"/>
      <c r="N59" s="81"/>
      <c r="O59" s="81"/>
      <c r="P59" s="81"/>
      <c r="Q59" s="81"/>
      <c r="R59" s="81"/>
    </row>
    <row r="60" spans="1:18" ht="15.75" x14ac:dyDescent="0.25">
      <c r="A60" s="157" t="s">
        <v>17</v>
      </c>
      <c r="B60" s="20">
        <v>0</v>
      </c>
      <c r="C60" s="20">
        <v>0</v>
      </c>
      <c r="D60" s="20">
        <v>0</v>
      </c>
      <c r="E60" s="20">
        <v>0</v>
      </c>
      <c r="F60" s="157">
        <v>0</v>
      </c>
      <c r="G60" s="157">
        <v>1</v>
      </c>
      <c r="H60" s="157">
        <v>0</v>
      </c>
      <c r="I60" s="111"/>
      <c r="J60" s="101">
        <f t="shared" si="1"/>
        <v>0</v>
      </c>
      <c r="K60" s="81"/>
      <c r="L60" s="81"/>
      <c r="M60" s="81"/>
      <c r="N60" s="81"/>
      <c r="O60" s="81"/>
      <c r="P60" s="81"/>
      <c r="Q60" s="81"/>
      <c r="R60" s="81"/>
    </row>
    <row r="61" spans="1:18" ht="15.75" x14ac:dyDescent="0.25">
      <c r="A61" s="157" t="s">
        <v>64</v>
      </c>
      <c r="B61" s="20">
        <v>0</v>
      </c>
      <c r="C61" s="20">
        <v>0</v>
      </c>
      <c r="D61" s="20">
        <v>0</v>
      </c>
      <c r="E61" s="20">
        <v>0</v>
      </c>
      <c r="F61" s="157">
        <v>0</v>
      </c>
      <c r="G61" s="157">
        <v>1</v>
      </c>
      <c r="H61" s="157">
        <v>0</v>
      </c>
      <c r="I61" s="111"/>
      <c r="J61" s="101">
        <f t="shared" si="1"/>
        <v>0</v>
      </c>
      <c r="K61" s="81"/>
      <c r="L61" s="81"/>
      <c r="M61" s="81"/>
      <c r="N61" s="81"/>
      <c r="O61" s="81"/>
      <c r="P61" s="81"/>
      <c r="Q61" s="81"/>
      <c r="R61" s="81"/>
    </row>
    <row r="62" spans="1:18" ht="15.75" x14ac:dyDescent="0.25">
      <c r="A62" s="157" t="s">
        <v>57</v>
      </c>
      <c r="B62" s="20">
        <v>801.58399999999995</v>
      </c>
      <c r="C62" s="20">
        <v>15.56</v>
      </c>
      <c r="D62" s="20">
        <v>11.13</v>
      </c>
      <c r="E62" s="20">
        <v>1101897684.5</v>
      </c>
      <c r="F62" s="157">
        <v>1</v>
      </c>
      <c r="G62" s="157">
        <v>0</v>
      </c>
      <c r="H62" s="157">
        <v>0</v>
      </c>
      <c r="I62" s="111"/>
      <c r="J62" s="111"/>
      <c r="K62" s="81"/>
      <c r="L62" s="81"/>
      <c r="M62" s="81"/>
      <c r="N62" s="81"/>
      <c r="O62" s="81"/>
      <c r="P62" s="81"/>
      <c r="Q62" s="81"/>
      <c r="R62" s="81"/>
    </row>
    <row r="63" spans="1:18" ht="15.75" x14ac:dyDescent="0.25">
      <c r="A63" s="157" t="s">
        <v>193</v>
      </c>
      <c r="B63" s="20">
        <v>1344.1010000000001</v>
      </c>
      <c r="C63" s="20">
        <v>12.44</v>
      </c>
      <c r="D63" s="20">
        <v>9.43</v>
      </c>
      <c r="E63" s="20">
        <v>623590957.42999995</v>
      </c>
      <c r="F63" s="157">
        <v>0</v>
      </c>
      <c r="G63" s="157">
        <v>0</v>
      </c>
      <c r="H63" s="157">
        <v>0</v>
      </c>
      <c r="I63" s="111"/>
      <c r="J63" s="111"/>
      <c r="K63" s="81"/>
      <c r="L63" s="81"/>
      <c r="M63" s="81"/>
      <c r="N63" s="81"/>
      <c r="O63" s="81"/>
      <c r="P63" s="81"/>
      <c r="Q63" s="81"/>
      <c r="R63" s="81"/>
    </row>
    <row r="64" spans="1:18" ht="15.75" x14ac:dyDescent="0.25">
      <c r="A64" s="157" t="s">
        <v>61</v>
      </c>
      <c r="B64" s="20">
        <v>58.19</v>
      </c>
      <c r="C64" s="20">
        <v>13.24</v>
      </c>
      <c r="D64" s="20">
        <v>9.19</v>
      </c>
      <c r="E64" s="20">
        <v>305362523.50999999</v>
      </c>
      <c r="F64" s="157">
        <v>0</v>
      </c>
      <c r="G64" s="157">
        <v>0</v>
      </c>
      <c r="H64" s="157">
        <v>2</v>
      </c>
      <c r="I64" s="111"/>
      <c r="J64" s="111"/>
      <c r="K64" s="81"/>
      <c r="L64" s="81"/>
      <c r="M64" s="81"/>
      <c r="N64" s="81"/>
      <c r="O64" s="81"/>
      <c r="P64" s="81"/>
      <c r="Q64" s="81"/>
      <c r="R64" s="81"/>
    </row>
    <row r="65" spans="1:18" ht="15.75" x14ac:dyDescent="0.25">
      <c r="A65" s="157" t="s">
        <v>32</v>
      </c>
      <c r="B65" s="20">
        <v>87.376999999999995</v>
      </c>
      <c r="C65" s="20">
        <v>7.71</v>
      </c>
      <c r="D65" s="20">
        <v>1.86</v>
      </c>
      <c r="E65" s="20">
        <v>10192840.4</v>
      </c>
      <c r="F65" s="157">
        <v>1</v>
      </c>
      <c r="G65" s="157">
        <v>0</v>
      </c>
      <c r="H65" s="157">
        <v>0</v>
      </c>
      <c r="I65" s="111"/>
      <c r="J65" s="111"/>
      <c r="K65" s="81"/>
      <c r="L65" s="81"/>
      <c r="M65" s="81"/>
      <c r="N65" s="81"/>
      <c r="O65" s="81"/>
      <c r="P65" s="81"/>
      <c r="Q65" s="81"/>
      <c r="R65" s="81"/>
    </row>
    <row r="66" spans="1:18" ht="15.75" x14ac:dyDescent="0.25">
      <c r="A66" s="157" t="s">
        <v>71</v>
      </c>
      <c r="B66" s="20">
        <v>57.182000000000002</v>
      </c>
      <c r="C66" s="20">
        <v>13.44</v>
      </c>
      <c r="D66" s="20">
        <v>9.4499999999999993</v>
      </c>
      <c r="E66" s="20">
        <v>295169683.10000002</v>
      </c>
      <c r="F66" s="157">
        <v>1</v>
      </c>
      <c r="G66" s="157">
        <v>0</v>
      </c>
      <c r="H66" s="157">
        <v>0</v>
      </c>
      <c r="I66" s="111"/>
      <c r="J66" s="111"/>
      <c r="K66" s="81"/>
      <c r="L66" s="81"/>
      <c r="M66" s="81"/>
      <c r="N66" s="81"/>
      <c r="O66" s="81"/>
      <c r="P66" s="81"/>
      <c r="Q66" s="81"/>
      <c r="R66" s="81"/>
    </row>
    <row r="67" spans="1:18" ht="15.75" x14ac:dyDescent="0.25">
      <c r="A67" s="157" t="s">
        <v>193</v>
      </c>
      <c r="B67" s="20"/>
      <c r="C67" s="20"/>
      <c r="D67" s="20"/>
      <c r="E67" s="20"/>
      <c r="F67" s="157"/>
      <c r="G67" s="157"/>
      <c r="H67" s="157"/>
      <c r="I67" s="111"/>
      <c r="J67" s="111"/>
      <c r="K67" s="81"/>
      <c r="L67" s="81"/>
      <c r="M67" s="81"/>
      <c r="N67" s="81"/>
      <c r="O67" s="81"/>
      <c r="P67" s="81"/>
      <c r="Q67" s="81"/>
      <c r="R67" s="81"/>
    </row>
    <row r="68" spans="1:18" x14ac:dyDescent="0.2">
      <c r="B68" s="172"/>
      <c r="C68" s="172"/>
      <c r="D68" s="172"/>
      <c r="E68" s="172"/>
      <c r="F68" s="81"/>
      <c r="G68" s="81"/>
      <c r="H68" s="81"/>
      <c r="I68" s="111"/>
      <c r="J68" s="111"/>
      <c r="K68" s="81"/>
      <c r="L68" s="81"/>
      <c r="M68" s="81"/>
      <c r="N68" s="81"/>
      <c r="O68" s="81"/>
      <c r="P68" s="81"/>
      <c r="Q68" s="81"/>
      <c r="R68" s="81"/>
    </row>
    <row r="69" spans="1:18" x14ac:dyDescent="0.2">
      <c r="B69" s="172"/>
      <c r="C69" s="172"/>
      <c r="D69" s="172"/>
      <c r="E69" s="172"/>
      <c r="F69" s="81"/>
      <c r="G69" s="81"/>
      <c r="H69" s="81"/>
      <c r="I69" s="111"/>
      <c r="J69" s="111"/>
      <c r="K69" s="81"/>
      <c r="L69" s="81"/>
      <c r="M69" s="81"/>
      <c r="N69" s="81"/>
      <c r="O69" s="81"/>
      <c r="P69" s="81"/>
      <c r="Q69" s="81"/>
      <c r="R69" s="81"/>
    </row>
    <row r="70" spans="1:18" x14ac:dyDescent="0.2">
      <c r="B70" s="172"/>
      <c r="C70" s="172"/>
      <c r="D70" s="172"/>
      <c r="E70" s="172"/>
      <c r="F70" s="81"/>
      <c r="G70" s="81"/>
      <c r="H70" s="81"/>
      <c r="I70" s="111"/>
      <c r="J70" s="111"/>
      <c r="K70" s="81"/>
      <c r="L70" s="81"/>
      <c r="M70" s="81"/>
      <c r="N70" s="81"/>
      <c r="O70" s="81"/>
      <c r="P70" s="81"/>
      <c r="Q70" s="81"/>
      <c r="R70" s="81"/>
    </row>
    <row r="71" spans="1:18" x14ac:dyDescent="0.2">
      <c r="B71" s="172"/>
      <c r="C71" s="172"/>
      <c r="D71" s="172"/>
      <c r="E71" s="172"/>
      <c r="F71" s="81"/>
      <c r="G71" s="81"/>
      <c r="H71" s="81"/>
      <c r="I71" s="111"/>
      <c r="J71" s="111"/>
      <c r="K71" s="81"/>
      <c r="L71" s="81"/>
      <c r="M71" s="81"/>
      <c r="N71" s="81"/>
      <c r="O71" s="81"/>
      <c r="P71" s="81"/>
      <c r="Q71" s="81"/>
      <c r="R71" s="81"/>
    </row>
    <row r="72" spans="1:18" x14ac:dyDescent="0.2">
      <c r="B72" s="172"/>
      <c r="C72" s="172"/>
      <c r="D72" s="172"/>
      <c r="E72" s="172"/>
      <c r="F72" s="81"/>
      <c r="G72" s="81"/>
      <c r="H72" s="81"/>
      <c r="I72" s="111"/>
      <c r="J72" s="111"/>
      <c r="K72" s="81"/>
      <c r="L72" s="81"/>
      <c r="M72" s="81"/>
      <c r="N72" s="81"/>
      <c r="O72" s="81"/>
      <c r="P72" s="81"/>
      <c r="Q72" s="81"/>
      <c r="R72" s="81"/>
    </row>
    <row r="73" spans="1:18" x14ac:dyDescent="0.2">
      <c r="B73" s="172"/>
      <c r="C73" s="172"/>
      <c r="D73" s="172"/>
      <c r="E73" s="172"/>
      <c r="F73" s="81"/>
      <c r="G73" s="81"/>
      <c r="H73" s="81"/>
      <c r="I73" s="111"/>
      <c r="J73" s="111"/>
      <c r="K73" s="81"/>
      <c r="L73" s="81"/>
      <c r="M73" s="81"/>
      <c r="N73" s="81"/>
      <c r="O73" s="81"/>
      <c r="P73" s="81"/>
      <c r="Q73" s="81"/>
      <c r="R73" s="81"/>
    </row>
    <row r="74" spans="1:18" x14ac:dyDescent="0.2">
      <c r="B74" s="172"/>
      <c r="C74" s="172"/>
      <c r="D74" s="172"/>
      <c r="E74" s="172"/>
      <c r="F74" s="81"/>
      <c r="G74" s="81"/>
      <c r="H74" s="81"/>
      <c r="I74" s="111"/>
      <c r="J74" s="111"/>
      <c r="K74" s="81"/>
      <c r="L74" s="81"/>
      <c r="M74" s="81"/>
      <c r="N74" s="81"/>
      <c r="O74" s="81"/>
      <c r="P74" s="81"/>
      <c r="Q74" s="81"/>
      <c r="R74" s="81"/>
    </row>
    <row r="75" spans="1:18" x14ac:dyDescent="0.2">
      <c r="B75" s="172"/>
      <c r="C75" s="172"/>
      <c r="D75" s="172"/>
      <c r="E75" s="172"/>
      <c r="F75" s="81"/>
      <c r="G75" s="81"/>
      <c r="H75" s="81"/>
      <c r="I75" s="111"/>
      <c r="J75" s="111"/>
      <c r="K75" s="81"/>
      <c r="L75" s="81"/>
      <c r="M75" s="81"/>
      <c r="N75" s="81"/>
      <c r="O75" s="81"/>
      <c r="P75" s="81"/>
      <c r="Q75" s="81"/>
      <c r="R75" s="81"/>
    </row>
    <row r="76" spans="1:18" x14ac:dyDescent="0.2">
      <c r="B76" s="172"/>
      <c r="C76" s="172"/>
      <c r="D76" s="172"/>
      <c r="E76" s="172"/>
      <c r="F76" s="81"/>
      <c r="G76" s="81"/>
      <c r="H76" s="81"/>
      <c r="I76" s="111"/>
      <c r="J76" s="111"/>
      <c r="K76" s="81"/>
      <c r="L76" s="81"/>
      <c r="M76" s="81"/>
      <c r="N76" s="81"/>
      <c r="O76" s="81"/>
      <c r="P76" s="81"/>
      <c r="Q76" s="81"/>
      <c r="R76" s="81"/>
    </row>
    <row r="77" spans="1:18" x14ac:dyDescent="0.2">
      <c r="B77" s="172"/>
      <c r="C77" s="172"/>
      <c r="D77" s="172"/>
      <c r="E77" s="172"/>
      <c r="F77" s="81"/>
      <c r="G77" s="81"/>
      <c r="H77" s="81"/>
      <c r="I77" s="111"/>
      <c r="J77" s="111"/>
      <c r="K77" s="81"/>
      <c r="L77" s="81"/>
      <c r="M77" s="81"/>
      <c r="N77" s="81"/>
      <c r="O77" s="81"/>
      <c r="P77" s="81"/>
      <c r="Q77" s="81"/>
      <c r="R77" s="81"/>
    </row>
    <row r="78" spans="1:18" x14ac:dyDescent="0.2">
      <c r="B78" s="172"/>
      <c r="C78" s="172"/>
      <c r="D78" s="172"/>
      <c r="E78" s="172"/>
      <c r="F78" s="81"/>
      <c r="G78" s="81"/>
      <c r="H78" s="81"/>
      <c r="I78" s="111"/>
      <c r="J78" s="111"/>
      <c r="K78" s="81"/>
      <c r="L78" s="81"/>
      <c r="M78" s="81"/>
      <c r="N78" s="81"/>
      <c r="O78" s="81"/>
      <c r="P78" s="81"/>
      <c r="Q78" s="81"/>
      <c r="R78" s="81"/>
    </row>
    <row r="79" spans="1:18" x14ac:dyDescent="0.2">
      <c r="B79" s="172"/>
      <c r="C79" s="172"/>
      <c r="D79" s="172"/>
      <c r="E79" s="172"/>
      <c r="F79" s="81"/>
      <c r="G79" s="81"/>
      <c r="H79" s="81"/>
      <c r="I79" s="111"/>
      <c r="J79" s="111"/>
      <c r="K79" s="81"/>
      <c r="L79" s="81"/>
      <c r="M79" s="81"/>
      <c r="N79" s="81"/>
      <c r="O79" s="81"/>
      <c r="P79" s="81"/>
      <c r="Q79" s="81"/>
      <c r="R79" s="81"/>
    </row>
    <row r="80" spans="1:18" x14ac:dyDescent="0.2">
      <c r="B80" s="172"/>
      <c r="C80" s="172"/>
      <c r="D80" s="172"/>
      <c r="E80" s="172"/>
      <c r="F80" s="81"/>
      <c r="G80" s="81"/>
      <c r="H80" s="81"/>
      <c r="I80" s="111"/>
      <c r="J80" s="111"/>
      <c r="K80" s="81"/>
      <c r="L80" s="81"/>
      <c r="M80" s="81"/>
      <c r="N80" s="81"/>
      <c r="O80" s="81"/>
      <c r="P80" s="81"/>
      <c r="Q80" s="81"/>
      <c r="R80" s="81"/>
    </row>
    <row r="81" spans="2:18" x14ac:dyDescent="0.2">
      <c r="B81" s="172"/>
      <c r="C81" s="172"/>
      <c r="D81" s="172"/>
      <c r="E81" s="172"/>
      <c r="F81" s="81"/>
      <c r="G81" s="81"/>
      <c r="H81" s="81"/>
      <c r="I81" s="111"/>
      <c r="J81" s="111"/>
      <c r="K81" s="81"/>
      <c r="L81" s="81"/>
      <c r="M81" s="81"/>
      <c r="N81" s="81"/>
      <c r="O81" s="81"/>
      <c r="P81" s="81"/>
      <c r="Q81" s="81"/>
      <c r="R81" s="81"/>
    </row>
    <row r="82" spans="2:18" x14ac:dyDescent="0.2">
      <c r="B82" s="172"/>
      <c r="C82" s="172"/>
      <c r="D82" s="172"/>
      <c r="E82" s="172"/>
      <c r="F82" s="81"/>
      <c r="G82" s="81"/>
      <c r="H82" s="81"/>
      <c r="I82" s="111"/>
      <c r="J82" s="111"/>
      <c r="K82" s="81"/>
      <c r="L82" s="81"/>
      <c r="M82" s="81"/>
      <c r="N82" s="81"/>
      <c r="O82" s="81"/>
      <c r="P82" s="81"/>
      <c r="Q82" s="81"/>
      <c r="R82" s="81"/>
    </row>
    <row r="83" spans="2:18" x14ac:dyDescent="0.2">
      <c r="B83" s="172"/>
      <c r="C83" s="172"/>
      <c r="D83" s="172"/>
      <c r="E83" s="172"/>
      <c r="F83" s="81"/>
      <c r="G83" s="81"/>
      <c r="H83" s="81"/>
      <c r="I83" s="111"/>
      <c r="J83" s="111"/>
      <c r="K83" s="81"/>
      <c r="L83" s="81"/>
      <c r="M83" s="81"/>
      <c r="N83" s="81"/>
      <c r="O83" s="81"/>
      <c r="P83" s="81"/>
      <c r="Q83" s="81"/>
      <c r="R83" s="81"/>
    </row>
    <row r="84" spans="2:18" x14ac:dyDescent="0.2">
      <c r="B84" s="172"/>
      <c r="C84" s="172"/>
      <c r="D84" s="172"/>
      <c r="E84" s="172"/>
      <c r="F84" s="81"/>
      <c r="G84" s="81"/>
      <c r="H84" s="81"/>
      <c r="I84" s="111"/>
      <c r="J84" s="111"/>
      <c r="K84" s="81"/>
      <c r="L84" s="81"/>
      <c r="M84" s="81"/>
      <c r="N84" s="81"/>
      <c r="O84" s="81"/>
      <c r="P84" s="81"/>
      <c r="Q84" s="81"/>
      <c r="R84" s="81"/>
    </row>
    <row r="85" spans="2:18" x14ac:dyDescent="0.2">
      <c r="B85" s="172"/>
      <c r="C85" s="172"/>
      <c r="D85" s="172"/>
      <c r="E85" s="172"/>
      <c r="F85" s="81"/>
      <c r="G85" s="81"/>
      <c r="H85" s="81"/>
      <c r="I85" s="111"/>
      <c r="J85" s="111"/>
      <c r="K85" s="81"/>
      <c r="L85" s="81"/>
      <c r="M85" s="81"/>
      <c r="N85" s="81"/>
      <c r="O85" s="81"/>
      <c r="P85" s="81"/>
      <c r="Q85" s="81"/>
      <c r="R85" s="81"/>
    </row>
    <row r="86" spans="2:18" x14ac:dyDescent="0.2">
      <c r="B86" s="172"/>
      <c r="C86" s="172"/>
      <c r="D86" s="172"/>
      <c r="E86" s="172"/>
      <c r="F86" s="81"/>
      <c r="G86" s="81"/>
      <c r="H86" s="81"/>
      <c r="I86" s="111"/>
      <c r="J86" s="111"/>
      <c r="K86" s="81"/>
      <c r="L86" s="81"/>
      <c r="M86" s="81"/>
      <c r="N86" s="81"/>
      <c r="O86" s="81"/>
      <c r="P86" s="81"/>
      <c r="Q86" s="81"/>
      <c r="R86" s="81"/>
    </row>
    <row r="87" spans="2:18" x14ac:dyDescent="0.2">
      <c r="B87" s="172"/>
      <c r="C87" s="172"/>
      <c r="D87" s="172"/>
      <c r="E87" s="172"/>
      <c r="F87" s="81"/>
      <c r="G87" s="81"/>
      <c r="H87" s="81"/>
      <c r="I87" s="111"/>
      <c r="J87" s="111"/>
      <c r="K87" s="81"/>
      <c r="L87" s="81"/>
      <c r="M87" s="81"/>
      <c r="N87" s="81"/>
      <c r="O87" s="81"/>
      <c r="P87" s="81"/>
      <c r="Q87" s="81"/>
      <c r="R87" s="81"/>
    </row>
    <row r="88" spans="2:18" x14ac:dyDescent="0.2">
      <c r="B88" s="172"/>
      <c r="C88" s="172"/>
      <c r="D88" s="172"/>
      <c r="E88" s="172"/>
      <c r="F88" s="81"/>
      <c r="G88" s="81"/>
      <c r="H88" s="81"/>
      <c r="I88" s="111"/>
      <c r="J88" s="111"/>
      <c r="K88" s="81"/>
      <c r="L88" s="81"/>
      <c r="M88" s="81"/>
      <c r="N88" s="81"/>
      <c r="O88" s="81"/>
      <c r="P88" s="81"/>
      <c r="Q88" s="81"/>
      <c r="R88" s="81"/>
    </row>
    <row r="89" spans="2:18" x14ac:dyDescent="0.2">
      <c r="B89" s="172"/>
      <c r="C89" s="172"/>
      <c r="D89" s="172"/>
      <c r="E89" s="172"/>
      <c r="F89" s="81"/>
      <c r="G89" s="81"/>
      <c r="H89" s="81"/>
      <c r="I89" s="111"/>
      <c r="J89" s="111"/>
      <c r="K89" s="81"/>
      <c r="L89" s="81"/>
      <c r="M89" s="81"/>
      <c r="N89" s="81"/>
      <c r="O89" s="81"/>
      <c r="P89" s="81"/>
      <c r="Q89" s="81"/>
      <c r="R89" s="81"/>
    </row>
    <row r="90" spans="2:18" x14ac:dyDescent="0.2">
      <c r="B90" s="172"/>
      <c r="C90" s="172"/>
      <c r="D90" s="172"/>
      <c r="E90" s="172"/>
      <c r="F90" s="81"/>
      <c r="G90" s="81"/>
      <c r="H90" s="81"/>
      <c r="I90" s="111"/>
      <c r="J90" s="111"/>
      <c r="K90" s="81"/>
      <c r="L90" s="81"/>
      <c r="M90" s="81"/>
      <c r="N90" s="81"/>
      <c r="O90" s="81"/>
      <c r="P90" s="81"/>
      <c r="Q90" s="81"/>
      <c r="R90" s="81"/>
    </row>
    <row r="91" spans="2:18" x14ac:dyDescent="0.2">
      <c r="B91" s="172"/>
      <c r="C91" s="172"/>
      <c r="D91" s="172"/>
      <c r="E91" s="172"/>
      <c r="F91" s="81"/>
      <c r="G91" s="81"/>
      <c r="H91" s="81"/>
      <c r="I91" s="111"/>
      <c r="J91" s="111"/>
      <c r="K91" s="81"/>
      <c r="L91" s="81"/>
      <c r="M91" s="81"/>
      <c r="N91" s="81"/>
      <c r="O91" s="81"/>
      <c r="P91" s="81"/>
      <c r="Q91" s="81"/>
      <c r="R91" s="81"/>
    </row>
    <row r="92" spans="2:18" x14ac:dyDescent="0.2">
      <c r="B92" s="172"/>
      <c r="C92" s="172"/>
      <c r="D92" s="172"/>
      <c r="E92" s="172"/>
      <c r="F92" s="81"/>
      <c r="G92" s="81"/>
      <c r="H92" s="81"/>
      <c r="I92" s="111"/>
      <c r="J92" s="111"/>
      <c r="K92" s="81"/>
      <c r="L92" s="81"/>
      <c r="M92" s="81"/>
      <c r="N92" s="81"/>
      <c r="O92" s="81"/>
      <c r="P92" s="81"/>
      <c r="Q92" s="81"/>
      <c r="R92" s="81"/>
    </row>
    <row r="93" spans="2:18" x14ac:dyDescent="0.2">
      <c r="B93" s="172"/>
      <c r="C93" s="172"/>
      <c r="D93" s="172"/>
      <c r="E93" s="172"/>
      <c r="F93" s="81"/>
      <c r="G93" s="81"/>
      <c r="H93" s="81"/>
      <c r="I93" s="111"/>
      <c r="J93" s="111"/>
      <c r="K93" s="81"/>
      <c r="L93" s="81"/>
      <c r="M93" s="81"/>
      <c r="N93" s="81"/>
      <c r="O93" s="81"/>
      <c r="P93" s="81"/>
      <c r="Q93" s="81"/>
      <c r="R93" s="81"/>
    </row>
    <row r="94" spans="2:18" x14ac:dyDescent="0.2">
      <c r="B94" s="172"/>
      <c r="C94" s="172"/>
      <c r="D94" s="172"/>
      <c r="E94" s="172"/>
      <c r="F94" s="81"/>
      <c r="G94" s="81"/>
      <c r="H94" s="81"/>
      <c r="I94" s="111"/>
      <c r="J94" s="111"/>
      <c r="K94" s="81"/>
      <c r="L94" s="81"/>
      <c r="M94" s="81"/>
      <c r="N94" s="81"/>
      <c r="O94" s="81"/>
      <c r="P94" s="81"/>
      <c r="Q94" s="81"/>
      <c r="R94" s="81"/>
    </row>
    <row r="95" spans="2:18" x14ac:dyDescent="0.2">
      <c r="B95" s="172"/>
      <c r="C95" s="172"/>
      <c r="D95" s="172"/>
      <c r="E95" s="172"/>
      <c r="F95" s="81"/>
      <c r="G95" s="81"/>
      <c r="H95" s="81"/>
      <c r="I95" s="111"/>
      <c r="J95" s="111"/>
      <c r="K95" s="81"/>
      <c r="L95" s="81"/>
      <c r="M95" s="81"/>
      <c r="N95" s="81"/>
      <c r="O95" s="81"/>
      <c r="P95" s="81"/>
      <c r="Q95" s="81"/>
      <c r="R95" s="81"/>
    </row>
    <row r="96" spans="2:18" x14ac:dyDescent="0.2">
      <c r="B96" s="172"/>
      <c r="C96" s="172"/>
      <c r="D96" s="172"/>
      <c r="E96" s="172"/>
      <c r="F96" s="81"/>
      <c r="G96" s="81"/>
      <c r="H96" s="81"/>
      <c r="I96" s="111"/>
      <c r="J96" s="111"/>
      <c r="K96" s="81"/>
      <c r="L96" s="81"/>
      <c r="M96" s="81"/>
      <c r="N96" s="81"/>
      <c r="O96" s="81"/>
      <c r="P96" s="81"/>
      <c r="Q96" s="81"/>
      <c r="R96" s="81"/>
    </row>
    <row r="97" spans="2:18" x14ac:dyDescent="0.2">
      <c r="B97" s="172"/>
      <c r="C97" s="172"/>
      <c r="D97" s="172"/>
      <c r="E97" s="172"/>
      <c r="F97" s="81"/>
      <c r="G97" s="81"/>
      <c r="H97" s="81"/>
      <c r="I97" s="111"/>
      <c r="J97" s="111"/>
      <c r="K97" s="81"/>
      <c r="L97" s="81"/>
      <c r="M97" s="81"/>
      <c r="N97" s="81"/>
      <c r="O97" s="81"/>
      <c r="P97" s="81"/>
      <c r="Q97" s="81"/>
      <c r="R97" s="81"/>
    </row>
    <row r="98" spans="2:18" x14ac:dyDescent="0.2">
      <c r="B98" s="172"/>
      <c r="C98" s="172"/>
      <c r="D98" s="172"/>
      <c r="E98" s="172"/>
      <c r="F98" s="81"/>
      <c r="G98" s="81"/>
      <c r="H98" s="81"/>
      <c r="I98" s="111"/>
      <c r="J98" s="111"/>
      <c r="K98" s="81"/>
      <c r="L98" s="81"/>
      <c r="M98" s="81"/>
      <c r="N98" s="81"/>
      <c r="O98" s="81"/>
      <c r="P98" s="81"/>
      <c r="Q98" s="81"/>
      <c r="R98" s="81"/>
    </row>
    <row r="99" spans="2:18" x14ac:dyDescent="0.2">
      <c r="B99" s="172"/>
      <c r="C99" s="172"/>
      <c r="D99" s="172"/>
      <c r="E99" s="172"/>
      <c r="F99" s="81"/>
      <c r="G99" s="81"/>
      <c r="H99" s="81"/>
      <c r="I99" s="111"/>
      <c r="J99" s="111"/>
      <c r="K99" s="81"/>
      <c r="L99" s="81"/>
      <c r="M99" s="81"/>
      <c r="N99" s="81"/>
      <c r="O99" s="81"/>
      <c r="P99" s="81"/>
      <c r="Q99" s="81"/>
      <c r="R99" s="81"/>
    </row>
    <row r="100" spans="2:18" x14ac:dyDescent="0.2">
      <c r="B100" s="172"/>
      <c r="C100" s="172"/>
      <c r="D100" s="172"/>
      <c r="E100" s="172"/>
      <c r="F100" s="81"/>
      <c r="G100" s="81"/>
      <c r="H100" s="81"/>
      <c r="I100" s="111"/>
      <c r="J100" s="111"/>
      <c r="K100" s="81"/>
      <c r="L100" s="81"/>
      <c r="M100" s="81"/>
      <c r="N100" s="81"/>
      <c r="O100" s="81"/>
      <c r="P100" s="81"/>
      <c r="Q100" s="81"/>
      <c r="R100" s="81"/>
    </row>
    <row r="101" spans="2:18" x14ac:dyDescent="0.2">
      <c r="B101" s="172"/>
      <c r="C101" s="172"/>
      <c r="D101" s="172"/>
      <c r="E101" s="172"/>
      <c r="F101" s="81"/>
      <c r="G101" s="81"/>
      <c r="H101" s="81"/>
      <c r="I101" s="111"/>
      <c r="J101" s="111"/>
      <c r="K101" s="81"/>
      <c r="L101" s="81"/>
      <c r="M101" s="81"/>
      <c r="N101" s="81"/>
      <c r="O101" s="81"/>
      <c r="P101" s="81"/>
      <c r="Q101" s="81"/>
      <c r="R101" s="81"/>
    </row>
    <row r="102" spans="2:18" x14ac:dyDescent="0.2">
      <c r="B102" s="172"/>
      <c r="C102" s="172"/>
      <c r="D102" s="172"/>
      <c r="E102" s="172"/>
      <c r="F102" s="81"/>
      <c r="G102" s="81"/>
      <c r="H102" s="81"/>
      <c r="I102" s="111"/>
      <c r="J102" s="111"/>
      <c r="K102" s="81"/>
      <c r="L102" s="81"/>
      <c r="M102" s="81"/>
      <c r="N102" s="81"/>
      <c r="O102" s="81"/>
      <c r="P102" s="81"/>
      <c r="Q102" s="81"/>
      <c r="R102" s="81"/>
    </row>
    <row r="103" spans="2:18" x14ac:dyDescent="0.2">
      <c r="B103" s="172"/>
      <c r="C103" s="172"/>
      <c r="D103" s="172"/>
      <c r="E103" s="172"/>
      <c r="F103" s="81"/>
      <c r="G103" s="81"/>
      <c r="H103" s="81"/>
      <c r="I103" s="111"/>
      <c r="J103" s="111"/>
      <c r="K103" s="81"/>
      <c r="L103" s="81"/>
      <c r="M103" s="81"/>
      <c r="N103" s="81"/>
      <c r="O103" s="81"/>
      <c r="P103" s="81"/>
      <c r="Q103" s="81"/>
      <c r="R103" s="81"/>
    </row>
    <row r="104" spans="2:18" x14ac:dyDescent="0.2">
      <c r="B104" s="172"/>
      <c r="C104" s="172"/>
      <c r="D104" s="172"/>
      <c r="E104" s="172"/>
      <c r="F104" s="81"/>
      <c r="G104" s="81"/>
      <c r="H104" s="81"/>
      <c r="I104" s="111"/>
      <c r="J104" s="111"/>
      <c r="K104" s="81"/>
      <c r="L104" s="81"/>
      <c r="M104" s="81"/>
      <c r="N104" s="81"/>
      <c r="O104" s="81"/>
      <c r="P104" s="81"/>
      <c r="Q104" s="81"/>
      <c r="R104" s="81"/>
    </row>
    <row r="105" spans="2:18" x14ac:dyDescent="0.2">
      <c r="B105" s="172"/>
      <c r="C105" s="172"/>
      <c r="D105" s="172"/>
      <c r="E105" s="172"/>
      <c r="F105" s="81"/>
      <c r="G105" s="81"/>
      <c r="H105" s="81"/>
      <c r="I105" s="111"/>
      <c r="J105" s="111"/>
      <c r="K105" s="81"/>
      <c r="L105" s="81"/>
      <c r="M105" s="81"/>
      <c r="N105" s="81"/>
      <c r="O105" s="81"/>
      <c r="P105" s="81"/>
      <c r="Q105" s="81"/>
      <c r="R105" s="81"/>
    </row>
    <row r="106" spans="2:18" x14ac:dyDescent="0.2">
      <c r="B106" s="172"/>
      <c r="C106" s="172"/>
      <c r="D106" s="172"/>
      <c r="E106" s="172"/>
      <c r="F106" s="81"/>
      <c r="G106" s="81"/>
      <c r="H106" s="81"/>
      <c r="I106" s="111"/>
      <c r="J106" s="111"/>
      <c r="K106" s="81"/>
      <c r="L106" s="81"/>
      <c r="M106" s="81"/>
      <c r="N106" s="81"/>
      <c r="O106" s="81"/>
      <c r="P106" s="81"/>
      <c r="Q106" s="81"/>
      <c r="R106" s="81"/>
    </row>
    <row r="107" spans="2:18" x14ac:dyDescent="0.2">
      <c r="B107" s="172"/>
      <c r="C107" s="172"/>
      <c r="D107" s="172"/>
      <c r="E107" s="172"/>
      <c r="F107" s="81"/>
      <c r="G107" s="81"/>
      <c r="H107" s="81"/>
      <c r="I107" s="111"/>
      <c r="J107" s="111"/>
      <c r="K107" s="81"/>
      <c r="L107" s="81"/>
      <c r="M107" s="81"/>
      <c r="N107" s="81"/>
      <c r="O107" s="81"/>
      <c r="P107" s="81"/>
      <c r="Q107" s="81"/>
      <c r="R107" s="81"/>
    </row>
    <row r="108" spans="2:18" x14ac:dyDescent="0.2">
      <c r="B108" s="172"/>
      <c r="C108" s="172"/>
      <c r="D108" s="172"/>
      <c r="E108" s="172"/>
      <c r="F108" s="81"/>
      <c r="G108" s="81"/>
      <c r="H108" s="81"/>
      <c r="I108" s="111"/>
      <c r="J108" s="111"/>
      <c r="K108" s="81"/>
      <c r="L108" s="81"/>
      <c r="M108" s="81"/>
      <c r="N108" s="81"/>
      <c r="O108" s="81"/>
      <c r="P108" s="81"/>
      <c r="Q108" s="81"/>
      <c r="R108" s="81"/>
    </row>
    <row r="109" spans="2:18" x14ac:dyDescent="0.2">
      <c r="B109" s="172"/>
      <c r="C109" s="172"/>
      <c r="D109" s="172"/>
      <c r="E109" s="172"/>
      <c r="F109" s="81"/>
      <c r="G109" s="81"/>
      <c r="H109" s="81"/>
      <c r="I109" s="111"/>
      <c r="J109" s="111"/>
      <c r="K109" s="81"/>
      <c r="L109" s="81"/>
      <c r="M109" s="81"/>
      <c r="N109" s="81"/>
      <c r="O109" s="81"/>
      <c r="P109" s="81"/>
      <c r="Q109" s="81"/>
      <c r="R109" s="81"/>
    </row>
    <row r="110" spans="2:18" x14ac:dyDescent="0.2">
      <c r="B110" s="172"/>
      <c r="C110" s="172"/>
      <c r="D110" s="172"/>
      <c r="E110" s="172"/>
      <c r="F110" s="81"/>
      <c r="G110" s="81"/>
      <c r="H110" s="81"/>
      <c r="I110" s="111"/>
      <c r="J110" s="111"/>
      <c r="K110" s="81"/>
      <c r="L110" s="81"/>
      <c r="M110" s="81"/>
      <c r="N110" s="81"/>
      <c r="O110" s="81"/>
      <c r="P110" s="81"/>
      <c r="Q110" s="81"/>
      <c r="R110" s="81"/>
    </row>
    <row r="111" spans="2:18" x14ac:dyDescent="0.2">
      <c r="B111" s="172"/>
      <c r="C111" s="172"/>
      <c r="D111" s="172"/>
      <c r="E111" s="172"/>
      <c r="F111" s="81"/>
      <c r="G111" s="81"/>
      <c r="H111" s="81"/>
      <c r="I111" s="111"/>
      <c r="J111" s="111"/>
      <c r="K111" s="81"/>
      <c r="L111" s="81"/>
      <c r="M111" s="81"/>
      <c r="N111" s="81"/>
      <c r="O111" s="81"/>
      <c r="P111" s="81"/>
      <c r="Q111" s="81"/>
      <c r="R111" s="81"/>
    </row>
    <row r="112" spans="2:18" x14ac:dyDescent="0.2">
      <c r="B112" s="172"/>
      <c r="C112" s="172"/>
      <c r="D112" s="172"/>
      <c r="E112" s="172"/>
      <c r="F112" s="81"/>
      <c r="G112" s="81"/>
      <c r="H112" s="81"/>
      <c r="I112" s="111"/>
      <c r="J112" s="111"/>
      <c r="K112" s="81"/>
      <c r="L112" s="81"/>
      <c r="M112" s="81"/>
      <c r="N112" s="81"/>
      <c r="O112" s="81"/>
      <c r="P112" s="81"/>
      <c r="Q112" s="81"/>
      <c r="R112" s="81"/>
    </row>
    <row r="113" spans="2:18" x14ac:dyDescent="0.2">
      <c r="B113" s="172"/>
      <c r="C113" s="172"/>
      <c r="D113" s="172"/>
      <c r="E113" s="172"/>
      <c r="F113" s="81"/>
      <c r="G113" s="81"/>
      <c r="H113" s="81"/>
      <c r="I113" s="111"/>
      <c r="J113" s="111"/>
      <c r="K113" s="81"/>
      <c r="L113" s="81"/>
      <c r="M113" s="81"/>
      <c r="N113" s="81"/>
      <c r="O113" s="81"/>
      <c r="P113" s="81"/>
      <c r="Q113" s="81"/>
      <c r="R113" s="81"/>
    </row>
    <row r="114" spans="2:18" x14ac:dyDescent="0.2">
      <c r="B114" s="172"/>
      <c r="C114" s="172"/>
      <c r="D114" s="172"/>
      <c r="E114" s="172"/>
      <c r="F114" s="81"/>
      <c r="G114" s="81"/>
      <c r="H114" s="81"/>
      <c r="I114" s="111"/>
      <c r="J114" s="111"/>
      <c r="K114" s="81"/>
      <c r="L114" s="81"/>
      <c r="M114" s="81"/>
      <c r="N114" s="81"/>
      <c r="O114" s="81"/>
      <c r="P114" s="81"/>
      <c r="Q114" s="81"/>
      <c r="R114" s="81"/>
    </row>
    <row r="115" spans="2:18" x14ac:dyDescent="0.2">
      <c r="B115" s="172"/>
      <c r="C115" s="172"/>
      <c r="D115" s="172"/>
      <c r="E115" s="172"/>
      <c r="F115" s="81"/>
      <c r="G115" s="81"/>
      <c r="H115" s="81"/>
      <c r="I115" s="111"/>
      <c r="J115" s="111"/>
      <c r="K115" s="81"/>
      <c r="L115" s="81"/>
      <c r="M115" s="81"/>
      <c r="N115" s="81"/>
      <c r="O115" s="81"/>
      <c r="P115" s="81"/>
      <c r="Q115" s="81"/>
      <c r="R115" s="81"/>
    </row>
    <row r="116" spans="2:18" x14ac:dyDescent="0.2">
      <c r="B116" s="172"/>
      <c r="C116" s="172"/>
      <c r="D116" s="172"/>
      <c r="E116" s="172"/>
      <c r="F116" s="81"/>
      <c r="G116" s="81"/>
      <c r="H116" s="81"/>
      <c r="I116" s="111"/>
      <c r="J116" s="111"/>
      <c r="K116" s="81"/>
      <c r="L116" s="81"/>
      <c r="M116" s="81"/>
      <c r="N116" s="81"/>
      <c r="O116" s="81"/>
      <c r="P116" s="81"/>
      <c r="Q116" s="81"/>
      <c r="R116" s="81"/>
    </row>
    <row r="117" spans="2:18" x14ac:dyDescent="0.2">
      <c r="B117" s="172"/>
      <c r="C117" s="172"/>
      <c r="D117" s="172"/>
      <c r="E117" s="172"/>
      <c r="F117" s="81"/>
      <c r="G117" s="81"/>
      <c r="H117" s="81"/>
      <c r="I117" s="111"/>
      <c r="J117" s="111"/>
      <c r="K117" s="81"/>
      <c r="L117" s="81"/>
      <c r="M117" s="81"/>
      <c r="N117" s="81"/>
      <c r="O117" s="81"/>
      <c r="P117" s="81"/>
      <c r="Q117" s="81"/>
      <c r="R117" s="81"/>
    </row>
    <row r="118" spans="2:18" x14ac:dyDescent="0.2">
      <c r="B118" s="172"/>
      <c r="C118" s="172"/>
      <c r="D118" s="172"/>
      <c r="E118" s="172"/>
      <c r="F118" s="81"/>
      <c r="G118" s="81"/>
      <c r="H118" s="81"/>
      <c r="I118" s="111"/>
      <c r="J118" s="111"/>
      <c r="K118" s="81"/>
      <c r="L118" s="81"/>
      <c r="M118" s="81"/>
      <c r="N118" s="81"/>
      <c r="O118" s="81"/>
      <c r="P118" s="81"/>
      <c r="Q118" s="81"/>
      <c r="R118" s="81"/>
    </row>
    <row r="119" spans="2:18" x14ac:dyDescent="0.2">
      <c r="B119" s="172"/>
      <c r="C119" s="172"/>
      <c r="D119" s="172"/>
      <c r="E119" s="172"/>
      <c r="F119" s="81"/>
      <c r="G119" s="81"/>
      <c r="H119" s="81"/>
      <c r="I119" s="111"/>
      <c r="J119" s="111"/>
      <c r="K119" s="81"/>
      <c r="L119" s="81"/>
      <c r="M119" s="81"/>
      <c r="N119" s="81"/>
      <c r="O119" s="81"/>
      <c r="P119" s="81"/>
      <c r="Q119" s="81"/>
      <c r="R119" s="81"/>
    </row>
    <row r="120" spans="2:18" x14ac:dyDescent="0.2">
      <c r="B120" s="172"/>
      <c r="C120" s="172"/>
      <c r="D120" s="172"/>
      <c r="E120" s="172"/>
      <c r="F120" s="81"/>
      <c r="G120" s="81"/>
      <c r="H120" s="81"/>
      <c r="I120" s="111"/>
      <c r="J120" s="111"/>
      <c r="K120" s="81"/>
      <c r="L120" s="81"/>
      <c r="M120" s="81"/>
      <c r="N120" s="81"/>
      <c r="O120" s="81"/>
      <c r="P120" s="81"/>
      <c r="Q120" s="81"/>
      <c r="R120" s="81"/>
    </row>
    <row r="121" spans="2:18" x14ac:dyDescent="0.2">
      <c r="B121" s="172"/>
      <c r="C121" s="172"/>
      <c r="D121" s="172"/>
      <c r="E121" s="172"/>
      <c r="F121" s="81"/>
      <c r="G121" s="81"/>
      <c r="H121" s="81"/>
      <c r="I121" s="111"/>
      <c r="J121" s="111"/>
      <c r="K121" s="81"/>
      <c r="L121" s="81"/>
      <c r="M121" s="81"/>
      <c r="N121" s="81"/>
      <c r="O121" s="81"/>
      <c r="P121" s="81"/>
      <c r="Q121" s="81"/>
      <c r="R121" s="81"/>
    </row>
    <row r="122" spans="2:18" x14ac:dyDescent="0.2">
      <c r="B122" s="172"/>
      <c r="C122" s="172"/>
      <c r="D122" s="172"/>
      <c r="E122" s="172"/>
      <c r="F122" s="81"/>
      <c r="G122" s="81"/>
      <c r="H122" s="81"/>
      <c r="I122" s="111"/>
      <c r="J122" s="111"/>
      <c r="K122" s="81"/>
      <c r="L122" s="81"/>
      <c r="M122" s="81"/>
      <c r="N122" s="81"/>
      <c r="O122" s="81"/>
      <c r="P122" s="81"/>
      <c r="Q122" s="81"/>
      <c r="R122" s="81"/>
    </row>
    <row r="123" spans="2:18" x14ac:dyDescent="0.2">
      <c r="B123" s="172"/>
      <c r="C123" s="172"/>
      <c r="D123" s="172"/>
      <c r="E123" s="172"/>
      <c r="F123" s="81"/>
      <c r="G123" s="81"/>
      <c r="H123" s="81"/>
      <c r="I123" s="111"/>
      <c r="J123" s="111"/>
      <c r="K123" s="81"/>
      <c r="L123" s="81"/>
      <c r="M123" s="81"/>
      <c r="N123" s="81"/>
      <c r="O123" s="81"/>
      <c r="P123" s="81"/>
      <c r="Q123" s="81"/>
      <c r="R123" s="81"/>
    </row>
    <row r="124" spans="2:18" x14ac:dyDescent="0.2">
      <c r="B124" s="172"/>
      <c r="C124" s="172"/>
      <c r="D124" s="172"/>
      <c r="E124" s="172"/>
      <c r="F124" s="81"/>
      <c r="G124" s="81"/>
      <c r="H124" s="81"/>
      <c r="I124" s="111"/>
      <c r="J124" s="111"/>
      <c r="K124" s="81"/>
      <c r="L124" s="81"/>
      <c r="M124" s="81"/>
      <c r="N124" s="81"/>
      <c r="O124" s="81"/>
      <c r="P124" s="81"/>
      <c r="Q124" s="81"/>
      <c r="R124" s="81"/>
    </row>
    <row r="125" spans="2:18" x14ac:dyDescent="0.2">
      <c r="B125" s="172"/>
      <c r="C125" s="172"/>
      <c r="D125" s="172"/>
      <c r="E125" s="172"/>
      <c r="F125" s="81"/>
      <c r="G125" s="81"/>
      <c r="H125" s="81"/>
      <c r="I125" s="111"/>
      <c r="J125" s="111"/>
      <c r="K125" s="81"/>
      <c r="L125" s="81"/>
      <c r="M125" s="81"/>
      <c r="N125" s="81"/>
      <c r="O125" s="81"/>
      <c r="P125" s="81"/>
      <c r="Q125" s="81"/>
      <c r="R125" s="81"/>
    </row>
    <row r="126" spans="2:18" x14ac:dyDescent="0.2">
      <c r="B126" s="172"/>
      <c r="C126" s="172"/>
      <c r="D126" s="172"/>
      <c r="E126" s="172"/>
      <c r="F126" s="81"/>
      <c r="G126" s="81"/>
      <c r="H126" s="81"/>
      <c r="I126" s="111"/>
      <c r="J126" s="111"/>
      <c r="K126" s="81"/>
      <c r="L126" s="81"/>
      <c r="M126" s="81"/>
      <c r="N126" s="81"/>
      <c r="O126" s="81"/>
      <c r="P126" s="81"/>
      <c r="Q126" s="81"/>
      <c r="R126" s="81"/>
    </row>
    <row r="127" spans="2:18" x14ac:dyDescent="0.2">
      <c r="B127" s="172"/>
      <c r="C127" s="172"/>
      <c r="D127" s="172"/>
      <c r="E127" s="172"/>
      <c r="F127" s="81"/>
      <c r="G127" s="81"/>
      <c r="H127" s="81"/>
      <c r="I127" s="111"/>
      <c r="J127" s="111"/>
      <c r="K127" s="81"/>
      <c r="L127" s="81"/>
      <c r="M127" s="81"/>
      <c r="N127" s="81"/>
      <c r="O127" s="81"/>
      <c r="P127" s="81"/>
      <c r="Q127" s="81"/>
      <c r="R127" s="81"/>
    </row>
    <row r="128" spans="2:18" x14ac:dyDescent="0.2">
      <c r="B128" s="172"/>
      <c r="C128" s="172"/>
      <c r="D128" s="172"/>
      <c r="E128" s="172"/>
      <c r="F128" s="81"/>
      <c r="G128" s="81"/>
      <c r="H128" s="81"/>
      <c r="I128" s="111"/>
      <c r="J128" s="111"/>
      <c r="K128" s="81"/>
      <c r="L128" s="81"/>
      <c r="M128" s="81"/>
      <c r="N128" s="81"/>
      <c r="O128" s="81"/>
      <c r="P128" s="81"/>
      <c r="Q128" s="81"/>
      <c r="R128" s="81"/>
    </row>
    <row r="129" spans="2:18" x14ac:dyDescent="0.2">
      <c r="B129" s="172"/>
      <c r="C129" s="172"/>
      <c r="D129" s="172"/>
      <c r="E129" s="172"/>
      <c r="F129" s="81"/>
      <c r="G129" s="81"/>
      <c r="H129" s="81"/>
      <c r="I129" s="111"/>
      <c r="J129" s="111"/>
      <c r="K129" s="81"/>
      <c r="L129" s="81"/>
      <c r="M129" s="81"/>
      <c r="N129" s="81"/>
      <c r="O129" s="81"/>
      <c r="P129" s="81"/>
      <c r="Q129" s="81"/>
      <c r="R129" s="81"/>
    </row>
    <row r="130" spans="2:18" x14ac:dyDescent="0.2">
      <c r="B130" s="172"/>
      <c r="C130" s="172"/>
      <c r="D130" s="172"/>
      <c r="E130" s="172"/>
      <c r="F130" s="81"/>
      <c r="G130" s="81"/>
      <c r="H130" s="81"/>
      <c r="I130" s="111"/>
      <c r="J130" s="111"/>
      <c r="K130" s="81"/>
      <c r="L130" s="81"/>
      <c r="M130" s="81"/>
      <c r="N130" s="81"/>
      <c r="O130" s="81"/>
      <c r="P130" s="81"/>
      <c r="Q130" s="81"/>
      <c r="R130" s="81"/>
    </row>
    <row r="131" spans="2:18" x14ac:dyDescent="0.2">
      <c r="B131" s="172"/>
      <c r="C131" s="172"/>
      <c r="D131" s="172"/>
      <c r="E131" s="172"/>
      <c r="F131" s="81"/>
      <c r="G131" s="81"/>
      <c r="H131" s="81"/>
      <c r="I131" s="111"/>
      <c r="J131" s="111"/>
      <c r="K131" s="81"/>
      <c r="L131" s="81"/>
      <c r="M131" s="81"/>
      <c r="N131" s="81"/>
      <c r="O131" s="81"/>
      <c r="P131" s="81"/>
      <c r="Q131" s="81"/>
      <c r="R131" s="81"/>
    </row>
    <row r="132" spans="2:18" x14ac:dyDescent="0.2">
      <c r="B132" s="172"/>
      <c r="C132" s="172"/>
      <c r="D132" s="172"/>
      <c r="E132" s="172"/>
      <c r="F132" s="81"/>
      <c r="G132" s="81"/>
      <c r="H132" s="81"/>
      <c r="I132" s="111"/>
      <c r="J132" s="111"/>
      <c r="K132" s="81"/>
      <c r="L132" s="81"/>
      <c r="M132" s="81"/>
      <c r="N132" s="81"/>
      <c r="O132" s="81"/>
      <c r="P132" s="81"/>
      <c r="Q132" s="81"/>
      <c r="R132" s="81"/>
    </row>
    <row r="133" spans="2:18" x14ac:dyDescent="0.2">
      <c r="B133" s="172"/>
      <c r="C133" s="172"/>
      <c r="D133" s="172"/>
      <c r="E133" s="172"/>
      <c r="F133" s="81"/>
      <c r="G133" s="81"/>
      <c r="H133" s="81"/>
      <c r="I133" s="111"/>
      <c r="J133" s="111"/>
      <c r="K133" s="81"/>
      <c r="L133" s="81"/>
      <c r="M133" s="81"/>
      <c r="N133" s="81"/>
      <c r="O133" s="81"/>
      <c r="P133" s="81"/>
      <c r="Q133" s="81"/>
      <c r="R133" s="81"/>
    </row>
    <row r="134" spans="2:18" x14ac:dyDescent="0.2">
      <c r="B134" s="172"/>
      <c r="C134" s="172"/>
      <c r="D134" s="172"/>
      <c r="E134" s="172"/>
      <c r="F134" s="81"/>
      <c r="G134" s="81"/>
      <c r="H134" s="81"/>
      <c r="I134" s="111"/>
      <c r="J134" s="111"/>
      <c r="K134" s="81"/>
      <c r="L134" s="81"/>
      <c r="M134" s="81"/>
      <c r="N134" s="81"/>
      <c r="O134" s="81"/>
      <c r="P134" s="81"/>
      <c r="Q134" s="81"/>
      <c r="R134" s="81"/>
    </row>
    <row r="135" spans="2:18" x14ac:dyDescent="0.2">
      <c r="B135" s="172"/>
      <c r="C135" s="172"/>
      <c r="D135" s="172"/>
      <c r="E135" s="172"/>
      <c r="F135" s="81"/>
      <c r="G135" s="81"/>
      <c r="H135" s="81"/>
      <c r="I135" s="111"/>
      <c r="J135" s="111"/>
      <c r="K135" s="81"/>
      <c r="L135" s="81"/>
      <c r="M135" s="81"/>
      <c r="N135" s="81"/>
      <c r="O135" s="81"/>
      <c r="P135" s="81"/>
      <c r="Q135" s="81"/>
      <c r="R135" s="81"/>
    </row>
    <row r="136" spans="2:18" x14ac:dyDescent="0.2">
      <c r="B136" s="172"/>
      <c r="C136" s="172"/>
      <c r="D136" s="172"/>
      <c r="E136" s="172"/>
      <c r="F136" s="81"/>
      <c r="G136" s="81"/>
      <c r="H136" s="81"/>
      <c r="I136" s="111"/>
      <c r="J136" s="111"/>
      <c r="K136" s="81"/>
      <c r="L136" s="81"/>
      <c r="M136" s="81"/>
      <c r="N136" s="81"/>
      <c r="O136" s="81"/>
      <c r="P136" s="81"/>
      <c r="Q136" s="81"/>
      <c r="R136" s="81"/>
    </row>
    <row r="137" spans="2:18" x14ac:dyDescent="0.2">
      <c r="B137" s="172"/>
      <c r="C137" s="172"/>
      <c r="D137" s="172"/>
      <c r="E137" s="172"/>
      <c r="F137" s="81"/>
      <c r="G137" s="81"/>
      <c r="H137" s="81"/>
      <c r="I137" s="111"/>
      <c r="J137" s="111"/>
      <c r="K137" s="81"/>
      <c r="L137" s="81"/>
      <c r="M137" s="81"/>
      <c r="N137" s="81"/>
      <c r="O137" s="81"/>
      <c r="P137" s="81"/>
      <c r="Q137" s="81"/>
      <c r="R137" s="81"/>
    </row>
    <row r="138" spans="2:18" x14ac:dyDescent="0.2">
      <c r="B138" s="172"/>
      <c r="C138" s="172"/>
      <c r="D138" s="172"/>
      <c r="E138" s="172"/>
      <c r="F138" s="81"/>
      <c r="G138" s="81"/>
      <c r="H138" s="81"/>
      <c r="I138" s="111"/>
      <c r="J138" s="111"/>
      <c r="K138" s="81"/>
      <c r="L138" s="81"/>
      <c r="M138" s="81"/>
      <c r="N138" s="81"/>
      <c r="O138" s="81"/>
      <c r="P138" s="81"/>
      <c r="Q138" s="81"/>
      <c r="R138" s="81"/>
    </row>
    <row r="139" spans="2:18" x14ac:dyDescent="0.2">
      <c r="B139" s="172"/>
      <c r="C139" s="172"/>
      <c r="D139" s="172"/>
      <c r="E139" s="172"/>
      <c r="F139" s="81"/>
      <c r="G139" s="81"/>
      <c r="H139" s="81"/>
      <c r="I139" s="111"/>
      <c r="J139" s="111"/>
      <c r="K139" s="81"/>
      <c r="L139" s="81"/>
      <c r="M139" s="81"/>
      <c r="N139" s="81"/>
      <c r="O139" s="81"/>
      <c r="P139" s="81"/>
      <c r="Q139" s="81"/>
      <c r="R139" s="81"/>
    </row>
    <row r="140" spans="2:18" x14ac:dyDescent="0.2">
      <c r="B140" s="172"/>
      <c r="C140" s="172"/>
      <c r="D140" s="172"/>
      <c r="E140" s="172"/>
      <c r="F140" s="81"/>
      <c r="G140" s="81"/>
      <c r="H140" s="81"/>
      <c r="I140" s="111"/>
      <c r="J140" s="111"/>
      <c r="K140" s="81"/>
      <c r="L140" s="81"/>
      <c r="M140" s="81"/>
      <c r="N140" s="81"/>
      <c r="O140" s="81"/>
      <c r="P140" s="81"/>
      <c r="Q140" s="81"/>
      <c r="R140" s="81"/>
    </row>
    <row r="141" spans="2:18" x14ac:dyDescent="0.2">
      <c r="B141" s="172"/>
      <c r="C141" s="172"/>
      <c r="D141" s="172"/>
      <c r="E141" s="172"/>
      <c r="F141" s="81"/>
      <c r="G141" s="81"/>
      <c r="H141" s="81"/>
      <c r="I141" s="111"/>
      <c r="J141" s="111"/>
      <c r="K141" s="81"/>
      <c r="L141" s="81"/>
      <c r="M141" s="81"/>
      <c r="N141" s="81"/>
      <c r="O141" s="81"/>
      <c r="P141" s="81"/>
      <c r="Q141" s="81"/>
      <c r="R141" s="81"/>
    </row>
    <row r="142" spans="2:18" x14ac:dyDescent="0.2">
      <c r="B142" s="172"/>
      <c r="C142" s="172"/>
      <c r="D142" s="172"/>
      <c r="E142" s="172"/>
      <c r="F142" s="81"/>
      <c r="G142" s="81"/>
      <c r="H142" s="81"/>
      <c r="I142" s="111"/>
      <c r="J142" s="111"/>
      <c r="K142" s="81"/>
      <c r="L142" s="81"/>
      <c r="M142" s="81"/>
      <c r="N142" s="81"/>
      <c r="O142" s="81"/>
      <c r="P142" s="81"/>
      <c r="Q142" s="81"/>
      <c r="R142" s="81"/>
    </row>
    <row r="143" spans="2:18" x14ac:dyDescent="0.2">
      <c r="B143" s="172"/>
      <c r="C143" s="172"/>
      <c r="D143" s="172"/>
      <c r="E143" s="172"/>
      <c r="F143" s="81"/>
      <c r="G143" s="81"/>
      <c r="H143" s="81"/>
      <c r="I143" s="111"/>
      <c r="J143" s="111"/>
      <c r="K143" s="81"/>
      <c r="L143" s="81"/>
      <c r="M143" s="81"/>
      <c r="N143" s="81"/>
      <c r="O143" s="81"/>
      <c r="P143" s="81"/>
      <c r="Q143" s="81"/>
      <c r="R143" s="81"/>
    </row>
    <row r="144" spans="2:18" x14ac:dyDescent="0.2">
      <c r="B144" s="172"/>
      <c r="C144" s="172"/>
      <c r="D144" s="172"/>
      <c r="E144" s="172"/>
      <c r="F144" s="81"/>
      <c r="G144" s="81"/>
      <c r="H144" s="81"/>
      <c r="I144" s="111"/>
      <c r="J144" s="111"/>
      <c r="K144" s="81"/>
      <c r="L144" s="81"/>
      <c r="M144" s="81"/>
      <c r="N144" s="81"/>
      <c r="O144" s="81"/>
      <c r="P144" s="81"/>
      <c r="Q144" s="81"/>
      <c r="R144" s="81"/>
    </row>
    <row r="145" spans="2:18" x14ac:dyDescent="0.2">
      <c r="B145" s="172"/>
      <c r="C145" s="172"/>
      <c r="D145" s="172"/>
      <c r="E145" s="172"/>
      <c r="F145" s="81"/>
      <c r="G145" s="81"/>
      <c r="H145" s="81"/>
      <c r="I145" s="111"/>
      <c r="J145" s="111"/>
      <c r="K145" s="81"/>
      <c r="L145" s="81"/>
      <c r="M145" s="81"/>
      <c r="N145" s="81"/>
      <c r="O145" s="81"/>
      <c r="P145" s="81"/>
      <c r="Q145" s="81"/>
      <c r="R145" s="81"/>
    </row>
    <row r="146" spans="2:18" x14ac:dyDescent="0.2">
      <c r="B146" s="172"/>
      <c r="C146" s="172"/>
      <c r="D146" s="172"/>
      <c r="E146" s="172"/>
      <c r="F146" s="81"/>
      <c r="G146" s="81"/>
      <c r="H146" s="81"/>
      <c r="I146" s="111"/>
      <c r="J146" s="111"/>
      <c r="K146" s="81"/>
      <c r="L146" s="81"/>
      <c r="M146" s="81"/>
      <c r="N146" s="81"/>
      <c r="O146" s="81"/>
      <c r="P146" s="81"/>
      <c r="Q146" s="81"/>
      <c r="R146" s="81"/>
    </row>
    <row r="147" spans="2:18" x14ac:dyDescent="0.2">
      <c r="B147" s="172"/>
      <c r="C147" s="172"/>
      <c r="D147" s="172"/>
      <c r="E147" s="172"/>
      <c r="F147" s="81"/>
      <c r="G147" s="81"/>
      <c r="H147" s="81"/>
      <c r="I147" s="111"/>
      <c r="J147" s="111"/>
      <c r="K147" s="81"/>
      <c r="L147" s="81"/>
      <c r="M147" s="81"/>
      <c r="N147" s="81"/>
      <c r="O147" s="81"/>
      <c r="P147" s="81"/>
      <c r="Q147" s="81"/>
      <c r="R147" s="81"/>
    </row>
    <row r="148" spans="2:18" x14ac:dyDescent="0.2">
      <c r="B148" s="172"/>
      <c r="C148" s="172"/>
      <c r="D148" s="172"/>
      <c r="E148" s="172"/>
      <c r="F148" s="81"/>
      <c r="G148" s="81"/>
      <c r="H148" s="81"/>
      <c r="I148" s="111"/>
      <c r="J148" s="111"/>
      <c r="K148" s="81"/>
      <c r="L148" s="81"/>
      <c r="M148" s="81"/>
      <c r="N148" s="81"/>
      <c r="O148" s="81"/>
      <c r="P148" s="81"/>
      <c r="Q148" s="81"/>
      <c r="R148" s="81"/>
    </row>
    <row r="149" spans="2:18" x14ac:dyDescent="0.2">
      <c r="B149" s="172"/>
      <c r="C149" s="172"/>
      <c r="D149" s="172"/>
      <c r="E149" s="172"/>
      <c r="F149" s="81"/>
      <c r="G149" s="81"/>
      <c r="H149" s="81"/>
      <c r="I149" s="111"/>
      <c r="J149" s="111"/>
      <c r="K149" s="81"/>
      <c r="L149" s="81"/>
      <c r="M149" s="81"/>
      <c r="N149" s="81"/>
      <c r="O149" s="81"/>
      <c r="P149" s="81"/>
      <c r="Q149" s="81"/>
      <c r="R149" s="81"/>
    </row>
    <row r="150" spans="2:18" x14ac:dyDescent="0.2">
      <c r="B150" s="172"/>
      <c r="C150" s="172"/>
      <c r="D150" s="172"/>
      <c r="E150" s="172"/>
      <c r="F150" s="81"/>
      <c r="G150" s="81"/>
      <c r="H150" s="81"/>
      <c r="I150" s="111"/>
      <c r="J150" s="111"/>
      <c r="K150" s="81"/>
      <c r="L150" s="81"/>
      <c r="M150" s="81"/>
      <c r="N150" s="81"/>
      <c r="O150" s="81"/>
      <c r="P150" s="81"/>
      <c r="Q150" s="81"/>
      <c r="R150" s="81"/>
    </row>
    <row r="151" spans="2:18" x14ac:dyDescent="0.2">
      <c r="B151" s="172"/>
      <c r="C151" s="172"/>
      <c r="D151" s="172"/>
      <c r="E151" s="172"/>
      <c r="F151" s="81"/>
      <c r="G151" s="81"/>
      <c r="H151" s="81"/>
      <c r="I151" s="111"/>
      <c r="J151" s="111"/>
      <c r="K151" s="81"/>
      <c r="L151" s="81"/>
      <c r="M151" s="81"/>
      <c r="N151" s="81"/>
      <c r="O151" s="81"/>
      <c r="P151" s="81"/>
      <c r="Q151" s="81"/>
      <c r="R151" s="81"/>
    </row>
    <row r="152" spans="2:18" x14ac:dyDescent="0.2">
      <c r="B152" s="172"/>
      <c r="C152" s="172"/>
      <c r="D152" s="172"/>
      <c r="E152" s="172"/>
      <c r="F152" s="81"/>
      <c r="G152" s="81"/>
      <c r="H152" s="81"/>
      <c r="I152" s="111"/>
      <c r="J152" s="111"/>
      <c r="K152" s="81"/>
      <c r="L152" s="81"/>
      <c r="M152" s="81"/>
      <c r="N152" s="81"/>
      <c r="O152" s="81"/>
      <c r="P152" s="81"/>
      <c r="Q152" s="81"/>
      <c r="R152" s="81"/>
    </row>
    <row r="153" spans="2:18" x14ac:dyDescent="0.2">
      <c r="B153" s="172"/>
      <c r="C153" s="172"/>
      <c r="D153" s="172"/>
      <c r="E153" s="172"/>
      <c r="F153" s="81"/>
      <c r="G153" s="81"/>
      <c r="H153" s="81"/>
      <c r="I153" s="111"/>
      <c r="J153" s="111"/>
      <c r="K153" s="81"/>
      <c r="L153" s="81"/>
      <c r="M153" s="81"/>
      <c r="N153" s="81"/>
      <c r="O153" s="81"/>
      <c r="P153" s="81"/>
      <c r="Q153" s="81"/>
      <c r="R153" s="81"/>
    </row>
    <row r="154" spans="2:18" x14ac:dyDescent="0.2">
      <c r="B154" s="172"/>
      <c r="C154" s="172"/>
      <c r="D154" s="172"/>
      <c r="E154" s="172"/>
      <c r="F154" s="81"/>
      <c r="G154" s="81"/>
      <c r="H154" s="81"/>
      <c r="I154" s="111"/>
      <c r="J154" s="111"/>
      <c r="K154" s="81"/>
      <c r="L154" s="81"/>
      <c r="M154" s="81"/>
      <c r="N154" s="81"/>
      <c r="O154" s="81"/>
      <c r="P154" s="81"/>
      <c r="Q154" s="81"/>
      <c r="R154" s="81"/>
    </row>
    <row r="155" spans="2:18" x14ac:dyDescent="0.2">
      <c r="B155" s="172"/>
      <c r="C155" s="172"/>
      <c r="D155" s="172"/>
      <c r="E155" s="172"/>
      <c r="F155" s="81"/>
      <c r="G155" s="81"/>
      <c r="H155" s="81"/>
      <c r="I155" s="111"/>
      <c r="J155" s="111"/>
      <c r="K155" s="81"/>
      <c r="L155" s="81"/>
      <c r="M155" s="81"/>
      <c r="N155" s="81"/>
      <c r="O155" s="81"/>
      <c r="P155" s="81"/>
      <c r="Q155" s="81"/>
      <c r="R155" s="81"/>
    </row>
    <row r="156" spans="2:18" x14ac:dyDescent="0.2">
      <c r="B156" s="172"/>
      <c r="C156" s="172"/>
      <c r="D156" s="172"/>
      <c r="E156" s="172"/>
      <c r="F156" s="81"/>
      <c r="G156" s="81"/>
      <c r="H156" s="81"/>
      <c r="I156" s="111"/>
      <c r="J156" s="111"/>
      <c r="K156" s="81"/>
      <c r="L156" s="81"/>
      <c r="M156" s="81"/>
      <c r="N156" s="81"/>
      <c r="O156" s="81"/>
      <c r="P156" s="81"/>
      <c r="Q156" s="81"/>
      <c r="R156" s="81"/>
    </row>
    <row r="157" spans="2:18" x14ac:dyDescent="0.2">
      <c r="B157" s="172"/>
      <c r="C157" s="172"/>
      <c r="D157" s="172"/>
      <c r="E157" s="172"/>
      <c r="F157" s="81"/>
      <c r="G157" s="81"/>
      <c r="H157" s="81"/>
      <c r="I157" s="111"/>
      <c r="J157" s="111"/>
      <c r="K157" s="81"/>
      <c r="L157" s="81"/>
      <c r="M157" s="81"/>
      <c r="N157" s="81"/>
      <c r="O157" s="81"/>
      <c r="P157" s="81"/>
      <c r="Q157" s="81"/>
      <c r="R157" s="81"/>
    </row>
    <row r="158" spans="2:18" x14ac:dyDescent="0.2">
      <c r="B158" s="172"/>
      <c r="C158" s="172"/>
      <c r="D158" s="172"/>
      <c r="E158" s="172"/>
      <c r="F158" s="81"/>
      <c r="G158" s="81"/>
      <c r="H158" s="81"/>
      <c r="I158" s="111"/>
      <c r="J158" s="111"/>
      <c r="K158" s="81"/>
      <c r="L158" s="81"/>
      <c r="M158" s="81"/>
      <c r="N158" s="81"/>
      <c r="O158" s="81"/>
      <c r="P158" s="81"/>
      <c r="Q158" s="81"/>
      <c r="R158" s="81"/>
    </row>
    <row r="159" spans="2:18" x14ac:dyDescent="0.2">
      <c r="B159" s="172"/>
      <c r="C159" s="172"/>
      <c r="D159" s="172"/>
      <c r="E159" s="172"/>
      <c r="F159" s="81"/>
      <c r="G159" s="81"/>
      <c r="H159" s="81"/>
      <c r="I159" s="111"/>
      <c r="J159" s="111"/>
      <c r="K159" s="81"/>
      <c r="L159" s="81"/>
      <c r="M159" s="81"/>
      <c r="N159" s="81"/>
      <c r="O159" s="81"/>
      <c r="P159" s="81"/>
      <c r="Q159" s="81"/>
      <c r="R159" s="81"/>
    </row>
    <row r="160" spans="2:18" x14ac:dyDescent="0.2">
      <c r="B160" s="172"/>
      <c r="C160" s="172"/>
      <c r="D160" s="172"/>
      <c r="E160" s="172"/>
      <c r="F160" s="81"/>
      <c r="G160" s="81"/>
      <c r="H160" s="81"/>
      <c r="I160" s="111"/>
      <c r="J160" s="111"/>
      <c r="K160" s="81"/>
      <c r="L160" s="81"/>
      <c r="M160" s="81"/>
      <c r="N160" s="81"/>
      <c r="O160" s="81"/>
      <c r="P160" s="81"/>
      <c r="Q160" s="81"/>
      <c r="R160" s="81"/>
    </row>
    <row r="161" spans="2:18" x14ac:dyDescent="0.2">
      <c r="B161" s="172"/>
      <c r="C161" s="172"/>
      <c r="D161" s="172"/>
      <c r="E161" s="172"/>
      <c r="F161" s="81"/>
      <c r="G161" s="81"/>
      <c r="H161" s="81"/>
      <c r="I161" s="111"/>
      <c r="J161" s="111"/>
      <c r="K161" s="81"/>
      <c r="L161" s="81"/>
      <c r="M161" s="81"/>
      <c r="N161" s="81"/>
      <c r="O161" s="81"/>
      <c r="P161" s="81"/>
      <c r="Q161" s="81"/>
      <c r="R161" s="81"/>
    </row>
    <row r="162" spans="2:18" x14ac:dyDescent="0.2">
      <c r="B162" s="172"/>
      <c r="C162" s="172"/>
      <c r="D162" s="172"/>
      <c r="E162" s="172"/>
      <c r="F162" s="81"/>
      <c r="G162" s="81"/>
      <c r="H162" s="81"/>
      <c r="I162" s="111"/>
      <c r="J162" s="111"/>
      <c r="K162" s="81"/>
      <c r="L162" s="81"/>
      <c r="M162" s="81"/>
      <c r="N162" s="81"/>
      <c r="O162" s="81"/>
      <c r="P162" s="81"/>
      <c r="Q162" s="81"/>
      <c r="R162" s="81"/>
    </row>
    <row r="163" spans="2:18" x14ac:dyDescent="0.2">
      <c r="B163" s="172"/>
      <c r="C163" s="172"/>
      <c r="D163" s="172"/>
      <c r="E163" s="172"/>
      <c r="F163" s="81"/>
      <c r="G163" s="81"/>
      <c r="H163" s="81"/>
      <c r="I163" s="111"/>
      <c r="J163" s="111"/>
      <c r="K163" s="81"/>
      <c r="L163" s="81"/>
      <c r="M163" s="81"/>
      <c r="N163" s="81"/>
      <c r="O163" s="81"/>
      <c r="P163" s="81"/>
      <c r="Q163" s="81"/>
      <c r="R163" s="81"/>
    </row>
    <row r="164" spans="2:18" x14ac:dyDescent="0.2">
      <c r="B164" s="172"/>
      <c r="C164" s="172"/>
      <c r="D164" s="172"/>
      <c r="E164" s="172"/>
      <c r="F164" s="81"/>
      <c r="G164" s="81"/>
      <c r="H164" s="81"/>
      <c r="I164" s="111"/>
      <c r="J164" s="111"/>
      <c r="K164" s="81"/>
      <c r="L164" s="81"/>
      <c r="M164" s="81"/>
      <c r="N164" s="81"/>
      <c r="O164" s="81"/>
      <c r="P164" s="81"/>
      <c r="Q164" s="81"/>
      <c r="R164" s="81"/>
    </row>
    <row r="165" spans="2:18" x14ac:dyDescent="0.2">
      <c r="B165" s="172"/>
      <c r="C165" s="172"/>
      <c r="D165" s="172"/>
      <c r="E165" s="172"/>
      <c r="F165" s="81"/>
      <c r="G165" s="81"/>
      <c r="H165" s="81"/>
      <c r="I165" s="111"/>
      <c r="J165" s="111"/>
      <c r="K165" s="81"/>
      <c r="L165" s="81"/>
      <c r="M165" s="81"/>
      <c r="N165" s="81"/>
      <c r="O165" s="81"/>
      <c r="P165" s="81"/>
      <c r="Q165" s="81"/>
      <c r="R165" s="81"/>
    </row>
    <row r="166" spans="2:18" x14ac:dyDescent="0.2">
      <c r="B166" s="172"/>
      <c r="C166" s="172"/>
      <c r="D166" s="172"/>
      <c r="E166" s="172"/>
      <c r="F166" s="81"/>
      <c r="G166" s="81"/>
      <c r="H166" s="81"/>
      <c r="I166" s="111"/>
      <c r="J166" s="111"/>
      <c r="K166" s="81"/>
      <c r="L166" s="81"/>
      <c r="M166" s="81"/>
      <c r="N166" s="81"/>
      <c r="O166" s="81"/>
      <c r="P166" s="81"/>
      <c r="Q166" s="81"/>
      <c r="R166" s="81"/>
    </row>
    <row r="167" spans="2:18" x14ac:dyDescent="0.2">
      <c r="B167" s="172"/>
      <c r="C167" s="172"/>
      <c r="D167" s="172"/>
      <c r="E167" s="172"/>
      <c r="F167" s="81"/>
      <c r="G167" s="81"/>
      <c r="H167" s="81"/>
      <c r="I167" s="111"/>
      <c r="J167" s="111"/>
      <c r="K167" s="81"/>
      <c r="L167" s="81"/>
      <c r="M167" s="81"/>
      <c r="N167" s="81"/>
      <c r="O167" s="81"/>
      <c r="P167" s="81"/>
      <c r="Q167" s="81"/>
      <c r="R167" s="81"/>
    </row>
    <row r="168" spans="2:18" x14ac:dyDescent="0.2">
      <c r="B168" s="172"/>
      <c r="C168" s="172"/>
      <c r="D168" s="172"/>
      <c r="E168" s="172"/>
      <c r="F168" s="81"/>
      <c r="G168" s="81"/>
      <c r="H168" s="81"/>
      <c r="I168" s="111"/>
      <c r="J168" s="111"/>
      <c r="K168" s="81"/>
      <c r="L168" s="81"/>
      <c r="M168" s="81"/>
      <c r="N168" s="81"/>
      <c r="O168" s="81"/>
      <c r="P168" s="81"/>
      <c r="Q168" s="81"/>
      <c r="R168" s="81"/>
    </row>
    <row r="169" spans="2:18" x14ac:dyDescent="0.2">
      <c r="B169" s="172"/>
      <c r="C169" s="172"/>
      <c r="D169" s="172"/>
      <c r="E169" s="172"/>
      <c r="F169" s="81"/>
      <c r="G169" s="81"/>
      <c r="H169" s="81"/>
      <c r="I169" s="111"/>
      <c r="J169" s="111"/>
      <c r="K169" s="81"/>
      <c r="L169" s="81"/>
      <c r="M169" s="81"/>
      <c r="N169" s="81"/>
      <c r="O169" s="81"/>
      <c r="P169" s="81"/>
      <c r="Q169" s="81"/>
      <c r="R169" s="81"/>
    </row>
    <row r="170" spans="2:18" x14ac:dyDescent="0.2">
      <c r="B170" s="172"/>
      <c r="C170" s="172"/>
      <c r="D170" s="172"/>
      <c r="E170" s="172"/>
      <c r="F170" s="81"/>
      <c r="G170" s="81"/>
      <c r="H170" s="81"/>
      <c r="I170" s="111"/>
      <c r="J170" s="111"/>
      <c r="K170" s="81"/>
      <c r="L170" s="81"/>
      <c r="M170" s="81"/>
      <c r="N170" s="81"/>
      <c r="O170" s="81"/>
      <c r="P170" s="81"/>
      <c r="Q170" s="81"/>
      <c r="R170" s="81"/>
    </row>
    <row r="171" spans="2:18" x14ac:dyDescent="0.2">
      <c r="B171" s="172"/>
      <c r="C171" s="172"/>
      <c r="D171" s="172"/>
      <c r="E171" s="172"/>
      <c r="F171" s="81"/>
      <c r="G171" s="81"/>
      <c r="H171" s="81"/>
      <c r="I171" s="111"/>
      <c r="J171" s="111"/>
      <c r="K171" s="81"/>
      <c r="L171" s="81"/>
      <c r="M171" s="81"/>
      <c r="N171" s="81"/>
      <c r="O171" s="81"/>
      <c r="P171" s="81"/>
      <c r="Q171" s="81"/>
      <c r="R171" s="81"/>
    </row>
    <row r="172" spans="2:18" x14ac:dyDescent="0.2">
      <c r="B172" s="172"/>
      <c r="C172" s="172"/>
      <c r="D172" s="172"/>
      <c r="E172" s="172"/>
      <c r="F172" s="81"/>
      <c r="G172" s="81"/>
      <c r="H172" s="81"/>
      <c r="I172" s="111"/>
      <c r="J172" s="111"/>
      <c r="K172" s="81"/>
      <c r="L172" s="81"/>
      <c r="M172" s="81"/>
      <c r="N172" s="81"/>
      <c r="O172" s="81"/>
      <c r="P172" s="81"/>
      <c r="Q172" s="81"/>
      <c r="R172" s="81"/>
    </row>
    <row r="173" spans="2:18" x14ac:dyDescent="0.2">
      <c r="B173" s="172"/>
      <c r="C173" s="172"/>
      <c r="D173" s="172"/>
      <c r="E173" s="172"/>
      <c r="F173" s="81"/>
      <c r="G173" s="81"/>
      <c r="H173" s="81"/>
      <c r="I173" s="111"/>
      <c r="J173" s="111"/>
      <c r="K173" s="81"/>
      <c r="L173" s="81"/>
      <c r="M173" s="81"/>
      <c r="N173" s="81"/>
      <c r="O173" s="81"/>
      <c r="P173" s="81"/>
      <c r="Q173" s="81"/>
      <c r="R173" s="81"/>
    </row>
    <row r="174" spans="2:18" x14ac:dyDescent="0.2">
      <c r="B174" s="172"/>
      <c r="C174" s="172"/>
      <c r="D174" s="172"/>
      <c r="E174" s="172"/>
      <c r="F174" s="81"/>
      <c r="G174" s="81"/>
      <c r="H174" s="81"/>
      <c r="I174" s="111"/>
      <c r="J174" s="111"/>
      <c r="K174" s="81"/>
      <c r="L174" s="81"/>
      <c r="M174" s="81"/>
      <c r="N174" s="81"/>
      <c r="O174" s="81"/>
      <c r="P174" s="81"/>
      <c r="Q174" s="81"/>
      <c r="R174" s="81"/>
    </row>
    <row r="175" spans="2:18" x14ac:dyDescent="0.2">
      <c r="B175" s="172"/>
      <c r="C175" s="172"/>
      <c r="D175" s="172"/>
      <c r="E175" s="172"/>
      <c r="F175" s="81"/>
      <c r="G175" s="81"/>
      <c r="H175" s="81"/>
      <c r="I175" s="111"/>
      <c r="J175" s="111"/>
      <c r="K175" s="81"/>
      <c r="L175" s="81"/>
      <c r="M175" s="81"/>
      <c r="N175" s="81"/>
      <c r="O175" s="81"/>
      <c r="P175" s="81"/>
      <c r="Q175" s="81"/>
      <c r="R175" s="81"/>
    </row>
    <row r="176" spans="2:18" x14ac:dyDescent="0.2">
      <c r="B176" s="172"/>
      <c r="C176" s="172"/>
      <c r="D176" s="172"/>
      <c r="E176" s="172"/>
      <c r="F176" s="81"/>
      <c r="G176" s="81"/>
      <c r="H176" s="81"/>
      <c r="I176" s="111"/>
      <c r="J176" s="111"/>
      <c r="K176" s="81"/>
      <c r="L176" s="81"/>
      <c r="M176" s="81"/>
      <c r="N176" s="81"/>
      <c r="O176" s="81"/>
      <c r="P176" s="81"/>
      <c r="Q176" s="81"/>
      <c r="R176" s="81"/>
    </row>
    <row r="177" spans="2:18" x14ac:dyDescent="0.2">
      <c r="B177" s="172"/>
      <c r="C177" s="172"/>
      <c r="D177" s="172"/>
      <c r="E177" s="172"/>
      <c r="F177" s="81"/>
      <c r="G177" s="81"/>
      <c r="H177" s="81"/>
      <c r="I177" s="111"/>
      <c r="J177" s="111"/>
      <c r="K177" s="81"/>
      <c r="L177" s="81"/>
      <c r="M177" s="81"/>
      <c r="N177" s="81"/>
      <c r="O177" s="81"/>
      <c r="P177" s="81"/>
      <c r="Q177" s="81"/>
      <c r="R177" s="81"/>
    </row>
    <row r="178" spans="2:18" x14ac:dyDescent="0.2">
      <c r="B178" s="172"/>
      <c r="C178" s="172"/>
      <c r="D178" s="172"/>
      <c r="E178" s="172"/>
      <c r="F178" s="81"/>
      <c r="G178" s="81"/>
      <c r="H178" s="81"/>
      <c r="I178" s="111"/>
      <c r="J178" s="111"/>
      <c r="K178" s="81"/>
      <c r="L178" s="81"/>
      <c r="M178" s="81"/>
      <c r="N178" s="81"/>
      <c r="O178" s="81"/>
      <c r="P178" s="81"/>
      <c r="Q178" s="81"/>
      <c r="R178" s="81"/>
    </row>
    <row r="179" spans="2:18" x14ac:dyDescent="0.2">
      <c r="B179" s="172"/>
      <c r="C179" s="172"/>
      <c r="D179" s="172"/>
      <c r="E179" s="172"/>
      <c r="F179" s="81"/>
      <c r="G179" s="81"/>
      <c r="H179" s="81"/>
      <c r="I179" s="111"/>
      <c r="J179" s="111"/>
      <c r="K179" s="81"/>
      <c r="L179" s="81"/>
      <c r="M179" s="81"/>
      <c r="N179" s="81"/>
      <c r="O179" s="81"/>
      <c r="P179" s="81"/>
      <c r="Q179" s="81"/>
      <c r="R179" s="81"/>
    </row>
    <row r="180" spans="2:18" x14ac:dyDescent="0.2">
      <c r="B180" s="172"/>
      <c r="C180" s="172"/>
      <c r="D180" s="172"/>
      <c r="E180" s="172"/>
      <c r="F180" s="81"/>
      <c r="G180" s="81"/>
      <c r="H180" s="81"/>
      <c r="I180" s="111"/>
      <c r="J180" s="111"/>
      <c r="K180" s="81"/>
      <c r="L180" s="81"/>
      <c r="M180" s="81"/>
      <c r="N180" s="81"/>
      <c r="O180" s="81"/>
      <c r="P180" s="81"/>
      <c r="Q180" s="81"/>
      <c r="R180" s="81"/>
    </row>
    <row r="181" spans="2:18" x14ac:dyDescent="0.2">
      <c r="B181" s="172"/>
      <c r="C181" s="172"/>
      <c r="D181" s="172"/>
      <c r="E181" s="172"/>
      <c r="F181" s="81"/>
      <c r="G181" s="81"/>
      <c r="H181" s="81"/>
      <c r="I181" s="111"/>
      <c r="J181" s="111"/>
      <c r="K181" s="81"/>
      <c r="L181" s="81"/>
      <c r="M181" s="81"/>
      <c r="N181" s="81"/>
      <c r="O181" s="81"/>
      <c r="P181" s="81"/>
      <c r="Q181" s="81"/>
      <c r="R181" s="81"/>
    </row>
    <row r="182" spans="2:18" x14ac:dyDescent="0.2">
      <c r="B182" s="172"/>
      <c r="C182" s="172"/>
      <c r="D182" s="172"/>
      <c r="E182" s="172"/>
      <c r="F182" s="81"/>
      <c r="G182" s="81"/>
      <c r="H182" s="81"/>
      <c r="I182" s="111"/>
      <c r="J182" s="111"/>
      <c r="K182" s="81"/>
      <c r="L182" s="81"/>
      <c r="M182" s="81"/>
      <c r="N182" s="81"/>
      <c r="O182" s="81"/>
      <c r="P182" s="81"/>
      <c r="Q182" s="81"/>
      <c r="R182" s="81"/>
    </row>
    <row r="183" spans="2:18" x14ac:dyDescent="0.2">
      <c r="B183" s="172"/>
      <c r="C183" s="172"/>
      <c r="D183" s="172"/>
      <c r="E183" s="172"/>
      <c r="F183" s="81"/>
      <c r="G183" s="81"/>
      <c r="H183" s="81"/>
      <c r="I183" s="111"/>
      <c r="J183" s="111"/>
      <c r="K183" s="81"/>
      <c r="L183" s="81"/>
      <c r="M183" s="81"/>
      <c r="N183" s="81"/>
      <c r="O183" s="81"/>
      <c r="P183" s="81"/>
      <c r="Q183" s="81"/>
      <c r="R183" s="81"/>
    </row>
    <row r="184" spans="2:18" x14ac:dyDescent="0.2">
      <c r="B184" s="172"/>
      <c r="C184" s="172"/>
      <c r="D184" s="172"/>
      <c r="E184" s="172"/>
      <c r="F184" s="81"/>
      <c r="G184" s="81"/>
      <c r="H184" s="81"/>
      <c r="I184" s="111"/>
      <c r="J184" s="111"/>
      <c r="K184" s="81"/>
      <c r="L184" s="81"/>
      <c r="M184" s="81"/>
      <c r="N184" s="81"/>
      <c r="O184" s="81"/>
      <c r="P184" s="81"/>
      <c r="Q184" s="81"/>
      <c r="R184" s="81"/>
    </row>
    <row r="185" spans="2:18" x14ac:dyDescent="0.2">
      <c r="B185" s="172"/>
      <c r="C185" s="172"/>
      <c r="D185" s="172"/>
      <c r="E185" s="172"/>
      <c r="F185" s="81"/>
      <c r="G185" s="81"/>
      <c r="H185" s="81"/>
      <c r="I185" s="111"/>
      <c r="J185" s="111"/>
      <c r="K185" s="81"/>
      <c r="L185" s="81"/>
      <c r="M185" s="81"/>
      <c r="N185" s="81"/>
      <c r="O185" s="81"/>
      <c r="P185" s="81"/>
      <c r="Q185" s="81"/>
      <c r="R185" s="81"/>
    </row>
    <row r="186" spans="2:18" x14ac:dyDescent="0.2">
      <c r="B186" s="172"/>
      <c r="C186" s="172"/>
      <c r="D186" s="172"/>
      <c r="E186" s="172"/>
      <c r="F186" s="81"/>
      <c r="G186" s="81"/>
      <c r="H186" s="81"/>
      <c r="I186" s="111"/>
      <c r="J186" s="111"/>
      <c r="K186" s="81"/>
      <c r="L186" s="81"/>
      <c r="M186" s="81"/>
      <c r="N186" s="81"/>
      <c r="O186" s="81"/>
      <c r="P186" s="81"/>
      <c r="Q186" s="81"/>
      <c r="R186" s="81"/>
    </row>
    <row r="187" spans="2:18" x14ac:dyDescent="0.2">
      <c r="B187" s="172"/>
      <c r="C187" s="172"/>
      <c r="D187" s="172"/>
      <c r="E187" s="172"/>
      <c r="F187" s="81"/>
      <c r="G187" s="81"/>
      <c r="H187" s="81"/>
      <c r="I187" s="111"/>
      <c r="J187" s="111"/>
      <c r="K187" s="81"/>
      <c r="L187" s="81"/>
      <c r="M187" s="81"/>
      <c r="N187" s="81"/>
      <c r="O187" s="81"/>
      <c r="P187" s="81"/>
      <c r="Q187" s="81"/>
      <c r="R187" s="81"/>
    </row>
    <row r="188" spans="2:18" x14ac:dyDescent="0.2">
      <c r="B188" s="172"/>
      <c r="C188" s="172"/>
      <c r="D188" s="172"/>
      <c r="E188" s="172"/>
      <c r="F188" s="81"/>
      <c r="G188" s="81"/>
      <c r="H188" s="81"/>
      <c r="I188" s="111"/>
      <c r="J188" s="111"/>
      <c r="K188" s="81"/>
      <c r="L188" s="81"/>
      <c r="M188" s="81"/>
      <c r="N188" s="81"/>
      <c r="O188" s="81"/>
      <c r="P188" s="81"/>
      <c r="Q188" s="81"/>
      <c r="R188" s="81"/>
    </row>
    <row r="189" spans="2:18" x14ac:dyDescent="0.2">
      <c r="B189" s="172"/>
      <c r="C189" s="172"/>
      <c r="D189" s="172"/>
      <c r="E189" s="172"/>
      <c r="F189" s="81"/>
      <c r="G189" s="81"/>
      <c r="H189" s="81"/>
      <c r="I189" s="111"/>
      <c r="J189" s="111"/>
      <c r="K189" s="81"/>
      <c r="L189" s="81"/>
      <c r="M189" s="81"/>
      <c r="N189" s="81"/>
      <c r="O189" s="81"/>
      <c r="P189" s="81"/>
      <c r="Q189" s="81"/>
      <c r="R189" s="81"/>
    </row>
    <row r="190" spans="2:18" x14ac:dyDescent="0.2">
      <c r="B190" s="172"/>
      <c r="C190" s="172"/>
      <c r="D190" s="172"/>
      <c r="E190" s="172"/>
      <c r="F190" s="81"/>
      <c r="G190" s="81"/>
      <c r="H190" s="81"/>
      <c r="I190" s="111"/>
      <c r="J190" s="111"/>
      <c r="K190" s="81"/>
      <c r="L190" s="81"/>
      <c r="M190" s="81"/>
      <c r="N190" s="81"/>
      <c r="O190" s="81"/>
      <c r="P190" s="81"/>
      <c r="Q190" s="81"/>
      <c r="R190" s="81"/>
    </row>
    <row r="191" spans="2:18" x14ac:dyDescent="0.2">
      <c r="B191" s="172"/>
      <c r="C191" s="172"/>
      <c r="D191" s="172"/>
      <c r="E191" s="172"/>
      <c r="F191" s="81"/>
      <c r="G191" s="81"/>
      <c r="H191" s="81"/>
      <c r="I191" s="111"/>
      <c r="J191" s="111"/>
      <c r="K191" s="81"/>
      <c r="L191" s="81"/>
      <c r="M191" s="81"/>
      <c r="N191" s="81"/>
      <c r="O191" s="81"/>
      <c r="P191" s="81"/>
      <c r="Q191" s="81"/>
      <c r="R191" s="81"/>
    </row>
    <row r="192" spans="2:18" x14ac:dyDescent="0.2">
      <c r="B192" s="172"/>
      <c r="C192" s="172"/>
      <c r="D192" s="172"/>
      <c r="E192" s="172"/>
      <c r="F192" s="81"/>
      <c r="G192" s="81"/>
      <c r="H192" s="81"/>
      <c r="I192" s="111"/>
      <c r="J192" s="111"/>
      <c r="K192" s="81"/>
      <c r="L192" s="81"/>
      <c r="M192" s="81"/>
      <c r="N192" s="81"/>
      <c r="O192" s="81"/>
      <c r="P192" s="81"/>
      <c r="Q192" s="81"/>
      <c r="R192" s="81"/>
    </row>
    <row r="193" spans="2:18" x14ac:dyDescent="0.2">
      <c r="B193" s="172"/>
      <c r="C193" s="172"/>
      <c r="D193" s="172"/>
      <c r="E193" s="172"/>
      <c r="F193" s="81"/>
      <c r="G193" s="81"/>
      <c r="H193" s="81"/>
      <c r="I193" s="111"/>
      <c r="J193" s="111"/>
      <c r="K193" s="81"/>
      <c r="L193" s="81"/>
      <c r="M193" s="81"/>
      <c r="N193" s="81"/>
      <c r="O193" s="81"/>
      <c r="P193" s="81"/>
      <c r="Q193" s="81"/>
      <c r="R193" s="81"/>
    </row>
    <row r="194" spans="2:18" x14ac:dyDescent="0.2">
      <c r="B194" s="172"/>
      <c r="C194" s="172"/>
      <c r="D194" s="172"/>
      <c r="E194" s="172"/>
      <c r="F194" s="81"/>
      <c r="G194" s="81"/>
      <c r="H194" s="81"/>
      <c r="I194" s="111"/>
      <c r="J194" s="111"/>
      <c r="K194" s="81"/>
      <c r="L194" s="81"/>
      <c r="M194" s="81"/>
      <c r="N194" s="81"/>
      <c r="O194" s="81"/>
      <c r="P194" s="81"/>
      <c r="Q194" s="81"/>
      <c r="R194" s="81"/>
    </row>
    <row r="195" spans="2:18" x14ac:dyDescent="0.2">
      <c r="B195" s="172"/>
      <c r="C195" s="172"/>
      <c r="D195" s="172"/>
      <c r="E195" s="172"/>
      <c r="F195" s="81"/>
      <c r="G195" s="81"/>
      <c r="H195" s="81"/>
      <c r="I195" s="111"/>
      <c r="J195" s="111"/>
      <c r="K195" s="81"/>
      <c r="L195" s="81"/>
      <c r="M195" s="81"/>
      <c r="N195" s="81"/>
      <c r="O195" s="81"/>
      <c r="P195" s="81"/>
      <c r="Q195" s="81"/>
      <c r="R195" s="81"/>
    </row>
    <row r="196" spans="2:18" x14ac:dyDescent="0.2">
      <c r="B196" s="172"/>
      <c r="C196" s="172"/>
      <c r="D196" s="172"/>
      <c r="E196" s="172"/>
      <c r="F196" s="81"/>
      <c r="G196" s="81"/>
      <c r="H196" s="81"/>
      <c r="I196" s="111"/>
      <c r="J196" s="111"/>
      <c r="K196" s="81"/>
      <c r="L196" s="81"/>
      <c r="M196" s="81"/>
      <c r="N196" s="81"/>
      <c r="O196" s="81"/>
      <c r="P196" s="81"/>
      <c r="Q196" s="81"/>
      <c r="R196" s="81"/>
    </row>
    <row r="197" spans="2:18" x14ac:dyDescent="0.2">
      <c r="B197" s="172"/>
      <c r="C197" s="172"/>
      <c r="D197" s="172"/>
      <c r="E197" s="172"/>
      <c r="F197" s="81"/>
      <c r="G197" s="81"/>
      <c r="H197" s="81"/>
      <c r="I197" s="111"/>
      <c r="J197" s="111"/>
      <c r="K197" s="81"/>
      <c r="L197" s="81"/>
      <c r="M197" s="81"/>
      <c r="N197" s="81"/>
      <c r="O197" s="81"/>
      <c r="P197" s="81"/>
      <c r="Q197" s="81"/>
      <c r="R197" s="81"/>
    </row>
    <row r="198" spans="2:18" x14ac:dyDescent="0.2">
      <c r="B198" s="172"/>
      <c r="C198" s="172"/>
      <c r="D198" s="172"/>
      <c r="E198" s="172"/>
      <c r="F198" s="81"/>
      <c r="G198" s="81"/>
      <c r="H198" s="81"/>
      <c r="I198" s="111"/>
      <c r="J198" s="111"/>
      <c r="K198" s="81"/>
      <c r="L198" s="81"/>
      <c r="M198" s="81"/>
      <c r="N198" s="81"/>
      <c r="O198" s="81"/>
      <c r="P198" s="81"/>
      <c r="Q198" s="81"/>
      <c r="R198" s="81"/>
    </row>
    <row r="199" spans="2:18" x14ac:dyDescent="0.2">
      <c r="B199" s="172"/>
      <c r="C199" s="172"/>
      <c r="D199" s="172"/>
      <c r="E199" s="172"/>
      <c r="F199" s="81"/>
      <c r="G199" s="81"/>
      <c r="H199" s="81"/>
      <c r="I199" s="111"/>
      <c r="J199" s="111"/>
      <c r="K199" s="81"/>
      <c r="L199" s="81"/>
      <c r="M199" s="81"/>
      <c r="N199" s="81"/>
      <c r="O199" s="81"/>
      <c r="P199" s="81"/>
      <c r="Q199" s="81"/>
      <c r="R199" s="81"/>
    </row>
    <row r="200" spans="2:18" x14ac:dyDescent="0.2">
      <c r="B200" s="172"/>
      <c r="C200" s="172"/>
      <c r="D200" s="172"/>
      <c r="E200" s="172"/>
      <c r="F200" s="81"/>
      <c r="G200" s="81"/>
      <c r="H200" s="81"/>
      <c r="I200" s="111"/>
      <c r="J200" s="111"/>
      <c r="K200" s="81"/>
      <c r="L200" s="81"/>
      <c r="M200" s="81"/>
      <c r="N200" s="81"/>
      <c r="O200" s="81"/>
      <c r="P200" s="81"/>
      <c r="Q200" s="81"/>
      <c r="R200" s="81"/>
    </row>
    <row r="201" spans="2:18" x14ac:dyDescent="0.2">
      <c r="B201" s="172"/>
      <c r="C201" s="172"/>
      <c r="D201" s="172"/>
      <c r="E201" s="172"/>
      <c r="F201" s="81"/>
      <c r="G201" s="81"/>
      <c r="H201" s="81"/>
      <c r="I201" s="111"/>
      <c r="J201" s="111"/>
      <c r="K201" s="81"/>
      <c r="L201" s="81"/>
      <c r="M201" s="81"/>
      <c r="N201" s="81"/>
      <c r="O201" s="81"/>
      <c r="P201" s="81"/>
      <c r="Q201" s="81"/>
      <c r="R201" s="81"/>
    </row>
    <row r="202" spans="2:18" x14ac:dyDescent="0.2">
      <c r="B202" s="172"/>
      <c r="C202" s="172"/>
      <c r="D202" s="172"/>
      <c r="E202" s="172"/>
      <c r="F202" s="81"/>
      <c r="G202" s="81"/>
      <c r="H202" s="81"/>
      <c r="I202" s="111"/>
      <c r="J202" s="111"/>
      <c r="K202" s="81"/>
      <c r="L202" s="81"/>
      <c r="M202" s="81"/>
      <c r="N202" s="81"/>
      <c r="O202" s="81"/>
      <c r="P202" s="81"/>
      <c r="Q202" s="81"/>
      <c r="R202" s="81"/>
    </row>
    <row r="203" spans="2:18" x14ac:dyDescent="0.2">
      <c r="B203" s="172"/>
      <c r="C203" s="172"/>
      <c r="D203" s="172"/>
      <c r="E203" s="172"/>
      <c r="F203" s="81"/>
      <c r="G203" s="81"/>
      <c r="H203" s="81"/>
      <c r="I203" s="111"/>
      <c r="J203" s="111"/>
      <c r="K203" s="81"/>
      <c r="L203" s="81"/>
      <c r="M203" s="81"/>
      <c r="N203" s="81"/>
      <c r="O203" s="81"/>
      <c r="P203" s="81"/>
      <c r="Q203" s="81"/>
      <c r="R203" s="81"/>
    </row>
    <row r="204" spans="2:18" x14ac:dyDescent="0.2">
      <c r="B204" s="172"/>
      <c r="C204" s="172"/>
      <c r="D204" s="172"/>
      <c r="E204" s="172"/>
      <c r="F204" s="81"/>
      <c r="G204" s="81"/>
      <c r="H204" s="81"/>
      <c r="I204" s="111"/>
      <c r="J204" s="111"/>
      <c r="K204" s="81"/>
      <c r="L204" s="81"/>
      <c r="M204" s="81"/>
      <c r="N204" s="81"/>
      <c r="O204" s="81"/>
      <c r="P204" s="81"/>
      <c r="Q204" s="81"/>
      <c r="R204" s="81"/>
    </row>
    <row r="205" spans="2:18" x14ac:dyDescent="0.2">
      <c r="B205" s="172"/>
      <c r="C205" s="172"/>
      <c r="D205" s="172"/>
      <c r="E205" s="172"/>
      <c r="F205" s="81"/>
      <c r="G205" s="81"/>
      <c r="H205" s="81"/>
      <c r="I205" s="111"/>
      <c r="J205" s="111"/>
      <c r="K205" s="81"/>
      <c r="L205" s="81"/>
      <c r="M205" s="81"/>
      <c r="N205" s="81"/>
      <c r="O205" s="81"/>
      <c r="P205" s="81"/>
      <c r="Q205" s="81"/>
      <c r="R205" s="81"/>
    </row>
    <row r="206" spans="2:18" x14ac:dyDescent="0.2">
      <c r="B206" s="172"/>
      <c r="C206" s="172"/>
      <c r="D206" s="172"/>
      <c r="E206" s="172"/>
      <c r="F206" s="81"/>
      <c r="G206" s="81"/>
      <c r="H206" s="81"/>
      <c r="I206" s="111"/>
      <c r="J206" s="111"/>
      <c r="K206" s="81"/>
      <c r="L206" s="81"/>
      <c r="M206" s="81"/>
      <c r="N206" s="81"/>
      <c r="O206" s="81"/>
      <c r="P206" s="81"/>
      <c r="Q206" s="81"/>
      <c r="R206" s="81"/>
    </row>
    <row r="207" spans="2:18" x14ac:dyDescent="0.2">
      <c r="B207" s="172"/>
      <c r="C207" s="172"/>
      <c r="D207" s="172"/>
      <c r="E207" s="172"/>
      <c r="F207" s="81"/>
      <c r="G207" s="81"/>
      <c r="H207" s="81"/>
      <c r="I207" s="111"/>
      <c r="J207" s="111"/>
      <c r="K207" s="81"/>
      <c r="L207" s="81"/>
      <c r="M207" s="81"/>
      <c r="N207" s="81"/>
      <c r="O207" s="81"/>
      <c r="P207" s="81"/>
      <c r="Q207" s="81"/>
      <c r="R207" s="81"/>
    </row>
    <row r="208" spans="2:18" x14ac:dyDescent="0.2">
      <c r="B208" s="172"/>
      <c r="C208" s="172"/>
      <c r="D208" s="172"/>
      <c r="E208" s="172"/>
      <c r="F208" s="81"/>
      <c r="G208" s="81"/>
      <c r="H208" s="81"/>
      <c r="I208" s="111"/>
      <c r="J208" s="111"/>
      <c r="K208" s="81"/>
      <c r="L208" s="81"/>
      <c r="M208" s="81"/>
      <c r="N208" s="81"/>
      <c r="O208" s="81"/>
      <c r="P208" s="81"/>
      <c r="Q208" s="81"/>
      <c r="R208" s="81"/>
    </row>
    <row r="209" spans="2:18" x14ac:dyDescent="0.2">
      <c r="B209" s="172"/>
      <c r="C209" s="172"/>
      <c r="D209" s="172"/>
      <c r="E209" s="172"/>
      <c r="F209" s="81"/>
      <c r="G209" s="81"/>
      <c r="H209" s="81"/>
      <c r="I209" s="111"/>
      <c r="J209" s="111"/>
      <c r="K209" s="81"/>
      <c r="L209" s="81"/>
      <c r="M209" s="81"/>
      <c r="N209" s="81"/>
      <c r="O209" s="81"/>
      <c r="P209" s="81"/>
      <c r="Q209" s="81"/>
      <c r="R209" s="81"/>
    </row>
    <row r="210" spans="2:18" x14ac:dyDescent="0.2">
      <c r="B210" s="172"/>
      <c r="C210" s="172"/>
      <c r="D210" s="172"/>
      <c r="E210" s="172"/>
      <c r="F210" s="81"/>
      <c r="G210" s="81"/>
      <c r="H210" s="81"/>
      <c r="I210" s="111"/>
      <c r="J210" s="111"/>
      <c r="K210" s="81"/>
      <c r="L210" s="81"/>
      <c r="M210" s="81"/>
      <c r="N210" s="81"/>
      <c r="O210" s="81"/>
      <c r="P210" s="81"/>
      <c r="Q210" s="81"/>
      <c r="R210" s="81"/>
    </row>
    <row r="211" spans="2:18" x14ac:dyDescent="0.2">
      <c r="B211" s="172"/>
      <c r="C211" s="172"/>
      <c r="D211" s="172"/>
      <c r="E211" s="172"/>
      <c r="F211" s="81"/>
      <c r="G211" s="81"/>
      <c r="H211" s="81"/>
      <c r="I211" s="111"/>
      <c r="J211" s="111"/>
      <c r="K211" s="81"/>
      <c r="L211" s="81"/>
      <c r="M211" s="81"/>
      <c r="N211" s="81"/>
      <c r="O211" s="81"/>
      <c r="P211" s="81"/>
      <c r="Q211" s="81"/>
      <c r="R211" s="81"/>
    </row>
    <row r="212" spans="2:18" x14ac:dyDescent="0.2">
      <c r="B212" s="172"/>
      <c r="C212" s="172"/>
      <c r="D212" s="172"/>
      <c r="E212" s="172"/>
      <c r="F212" s="81"/>
      <c r="G212" s="81"/>
      <c r="H212" s="81"/>
      <c r="I212" s="111"/>
      <c r="J212" s="111"/>
      <c r="K212" s="81"/>
      <c r="L212" s="81"/>
      <c r="M212" s="81"/>
      <c r="N212" s="81"/>
      <c r="O212" s="81"/>
      <c r="P212" s="81"/>
      <c r="Q212" s="81"/>
      <c r="R212" s="81"/>
    </row>
    <row r="213" spans="2:18" x14ac:dyDescent="0.2">
      <c r="B213" s="172"/>
      <c r="C213" s="172"/>
      <c r="D213" s="172"/>
      <c r="E213" s="172"/>
      <c r="F213" s="81"/>
      <c r="G213" s="81"/>
      <c r="H213" s="81"/>
      <c r="I213" s="111"/>
      <c r="J213" s="111"/>
      <c r="K213" s="81"/>
      <c r="L213" s="81"/>
      <c r="M213" s="81"/>
      <c r="N213" s="81"/>
      <c r="O213" s="81"/>
      <c r="P213" s="81"/>
      <c r="Q213" s="81"/>
      <c r="R213" s="81"/>
    </row>
    <row r="214" spans="2:18" x14ac:dyDescent="0.2">
      <c r="B214" s="172"/>
      <c r="C214" s="172"/>
      <c r="D214" s="172"/>
      <c r="E214" s="172"/>
      <c r="F214" s="81"/>
      <c r="G214" s="81"/>
      <c r="H214" s="81"/>
      <c r="I214" s="111"/>
      <c r="J214" s="111"/>
      <c r="K214" s="81"/>
      <c r="L214" s="81"/>
      <c r="M214" s="81"/>
      <c r="N214" s="81"/>
      <c r="O214" s="81"/>
      <c r="P214" s="81"/>
      <c r="Q214" s="81"/>
      <c r="R214" s="81"/>
    </row>
    <row r="215" spans="2:18" x14ac:dyDescent="0.2">
      <c r="B215" s="172"/>
      <c r="C215" s="172"/>
      <c r="D215" s="172"/>
      <c r="E215" s="172"/>
      <c r="F215" s="81"/>
      <c r="G215" s="81"/>
      <c r="H215" s="81"/>
      <c r="I215" s="111"/>
      <c r="J215" s="111"/>
      <c r="K215" s="81"/>
      <c r="L215" s="81"/>
      <c r="M215" s="81"/>
      <c r="N215" s="81"/>
      <c r="O215" s="81"/>
      <c r="P215" s="81"/>
      <c r="Q215" s="81"/>
      <c r="R215" s="81"/>
    </row>
    <row r="216" spans="2:18" x14ac:dyDescent="0.2">
      <c r="B216" s="172"/>
      <c r="C216" s="172"/>
      <c r="D216" s="172"/>
      <c r="E216" s="172"/>
      <c r="F216" s="81"/>
      <c r="G216" s="81"/>
      <c r="H216" s="81"/>
      <c r="I216" s="111"/>
      <c r="J216" s="111"/>
      <c r="K216" s="81"/>
      <c r="L216" s="81"/>
      <c r="M216" s="81"/>
      <c r="N216" s="81"/>
      <c r="O216" s="81"/>
      <c r="P216" s="81"/>
      <c r="Q216" s="81"/>
      <c r="R216" s="81"/>
    </row>
    <row r="217" spans="2:18" x14ac:dyDescent="0.2">
      <c r="B217" s="172"/>
      <c r="C217" s="172"/>
      <c r="D217" s="172"/>
      <c r="E217" s="172"/>
      <c r="F217" s="81"/>
      <c r="G217" s="81"/>
      <c r="H217" s="81"/>
      <c r="I217" s="111"/>
      <c r="J217" s="111"/>
      <c r="K217" s="81"/>
      <c r="L217" s="81"/>
      <c r="M217" s="81"/>
      <c r="N217" s="81"/>
      <c r="O217" s="81"/>
      <c r="P217" s="81"/>
      <c r="Q217" s="81"/>
      <c r="R217" s="81"/>
    </row>
  </sheetData>
  <mergeCells count="3">
    <mergeCell ref="A3:E3"/>
    <mergeCell ref="A5:E5"/>
    <mergeCell ref="A4:H4"/>
  </mergeCells>
  <printOptions horizontalCentered="1" verticalCentered="1"/>
  <pageMargins left="0.35" right="0.25" top="0.98425196850393704" bottom="0.54" header="0.511811023622047" footer="0.511811023622047"/>
  <pageSetup paperSize="9" scale="61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92" bestFit="1" customWidth="1"/>
    <col min="2" max="2" width="10.5703125" style="92" bestFit="1" customWidth="1"/>
    <col min="3" max="3" width="11.42578125" style="92" bestFit="1" customWidth="1"/>
    <col min="4" max="4" width="6.28515625" style="92" bestFit="1" customWidth="1"/>
    <col min="5" max="5" width="7.5703125" style="92" hidden="1" customWidth="1"/>
    <col min="6" max="16384" width="9.140625" style="92"/>
  </cols>
  <sheetData>
    <row r="2" spans="1:20" ht="36.75" customHeight="1" x14ac:dyDescent="0.3">
      <c r="A2" s="279" t="s">
        <v>66</v>
      </c>
      <c r="B2" s="280"/>
      <c r="C2" s="280"/>
      <c r="D2" s="280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</row>
    <row r="3" spans="1:20" x14ac:dyDescent="0.2">
      <c r="A3" s="54"/>
    </row>
    <row r="5" spans="1:20" s="61" customFormat="1" x14ac:dyDescent="0.2">
      <c r="D5" s="113"/>
    </row>
    <row r="6" spans="1:20" s="252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92" bestFit="1" customWidth="1"/>
    <col min="2" max="2" width="10.5703125" style="92" bestFit="1" customWidth="1"/>
    <col min="3" max="3" width="11.42578125" style="92" bestFit="1" customWidth="1"/>
    <col min="4" max="4" width="6.28515625" style="92" bestFit="1" customWidth="1"/>
    <col min="5" max="5" width="7.5703125" style="92" hidden="1" customWidth="1"/>
    <col min="6" max="16384" width="9.140625" style="92"/>
  </cols>
  <sheetData>
    <row r="2" spans="1:20" ht="35.25" customHeight="1" x14ac:dyDescent="0.3">
      <c r="A2" s="279" t="s">
        <v>75</v>
      </c>
      <c r="B2" s="280"/>
      <c r="C2" s="280"/>
      <c r="D2" s="280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</row>
    <row r="3" spans="1:20" x14ac:dyDescent="0.2">
      <c r="A3" s="54"/>
    </row>
    <row r="5" spans="1:20" s="61" customFormat="1" x14ac:dyDescent="0.2">
      <c r="D5" s="113"/>
    </row>
    <row r="6" spans="1:20" s="252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outlinePr applyStyles="1" summaryBelow="0"/>
    <pageSetUpPr fitToPage="1"/>
  </sheetPr>
  <dimension ref="A2:T5"/>
  <sheetViews>
    <sheetView workbookViewId="0">
      <selection activeCell="A4" sqref="A4:IV4"/>
    </sheetView>
  </sheetViews>
  <sheetFormatPr defaultRowHeight="12.75" x14ac:dyDescent="0.2"/>
  <cols>
    <col min="1" max="1" width="77.28515625" style="92" bestFit="1" customWidth="1"/>
    <col min="2" max="7" width="8.7109375" style="92" bestFit="1" customWidth="1"/>
    <col min="8" max="8" width="7.5703125" style="92" hidden="1" customWidth="1"/>
    <col min="9" max="16384" width="9.140625" style="92"/>
  </cols>
  <sheetData>
    <row r="2" spans="1:20" ht="18.75" x14ac:dyDescent="0.3">
      <c r="A2" s="5" t="s">
        <v>180</v>
      </c>
      <c r="B2" s="280"/>
      <c r="C2" s="280"/>
      <c r="D2" s="280"/>
      <c r="E2" s="280"/>
      <c r="F2" s="280"/>
      <c r="G2" s="280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</row>
    <row r="3" spans="1:20" x14ac:dyDescent="0.2">
      <c r="A3" s="54"/>
    </row>
    <row r="4" spans="1:20" s="61" customFormat="1" x14ac:dyDescent="0.2">
      <c r="G4" s="113" t="s">
        <v>173</v>
      </c>
    </row>
    <row r="5" spans="1:20" s="252" customFormat="1" x14ac:dyDescent="0.2"/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9">
    <pageSetUpPr fitToPage="1"/>
  </sheetPr>
  <dimension ref="A8"/>
  <sheetViews>
    <sheetView workbookViewId="0">
      <selection activeCell="A8" sqref="A8:IV8"/>
    </sheetView>
  </sheetViews>
  <sheetFormatPr defaultRowHeight="12.75" x14ac:dyDescent="0.2"/>
  <sheetData>
    <row r="8" s="98" customFormat="1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indexed="14"/>
  </sheetPr>
  <dimension ref="A1:G12"/>
  <sheetViews>
    <sheetView workbookViewId="0">
      <selection activeCell="A8" sqref="A8"/>
    </sheetView>
  </sheetViews>
  <sheetFormatPr defaultRowHeight="12.75" x14ac:dyDescent="0.2"/>
  <cols>
    <col min="1" max="1" width="15.140625" customWidth="1"/>
    <col min="2" max="2" width="17" customWidth="1"/>
    <col min="3" max="6" width="15.140625" bestFit="1" customWidth="1"/>
    <col min="7" max="7" width="11" bestFit="1" customWidth="1"/>
  </cols>
  <sheetData>
    <row r="1" spans="1:7" x14ac:dyDescent="0.2">
      <c r="A1" t="s">
        <v>198</v>
      </c>
    </row>
    <row r="3" spans="1:7" x14ac:dyDescent="0.2">
      <c r="A3" t="s">
        <v>122</v>
      </c>
      <c r="B3" s="163">
        <v>43496</v>
      </c>
      <c r="C3" s="163">
        <f>DREPORTDATE</f>
        <v>43496</v>
      </c>
    </row>
    <row r="4" spans="1:7" x14ac:dyDescent="0.2">
      <c r="A4" t="s">
        <v>9</v>
      </c>
      <c r="B4">
        <v>1000000000</v>
      </c>
      <c r="C4" t="str">
        <f t="shared" ref="C4:E4" si="0">IF($A$9="UKR",C6,C7 )</f>
        <v>млрд. дол. США</v>
      </c>
      <c r="D4" t="str">
        <f t="shared" si="0"/>
        <v>млрд. грн</v>
      </c>
      <c r="E4" t="str">
        <f t="shared" si="0"/>
        <v>млрд. одиниць</v>
      </c>
      <c r="F4">
        <f>1000000000/DDELIMER</f>
        <v>1</v>
      </c>
      <c r="G4">
        <f>IF($B$4=1,1000000000,IF($B$4=1000,1000000,IF($B$4=1000000,1000,IF($B$4=1000000000,1))))</f>
        <v>1</v>
      </c>
    </row>
    <row r="5" spans="1:7" x14ac:dyDescent="0.2">
      <c r="A5" t="s">
        <v>18</v>
      </c>
      <c r="B5" t="s">
        <v>20</v>
      </c>
    </row>
    <row r="6" spans="1:7" x14ac:dyDescent="0.2">
      <c r="C6" t="str">
        <f>IF($B$4=1,"дол. США",IF($B$4=1000,"тис. дол. США",IF($B$4=1000000,"млн. дол. США",IF($B$4=1000000000,"млрд. дол. США"))))</f>
        <v>млрд. дол. США</v>
      </c>
      <c r="D6" t="str">
        <f>IF($B$4=1,"грн",IF($B$4=1000,"тис. грн",IF($B$4=1000000,"млн. грн",IF($B$4=1000000000,"млрд. грн"))))</f>
        <v>млрд. грн</v>
      </c>
      <c r="E6" t="str">
        <f>IF($B$4=1,"одиниць",IF($B$4=1000,"тис. одиниць",IF($B$4=1000000,"млн. одиниць",IF($B$4=1000000000,"млрд. одиниць"))))</f>
        <v>млрд. одиниць</v>
      </c>
    </row>
    <row r="7" spans="1:7" x14ac:dyDescent="0.2">
      <c r="C7" t="str">
        <f>IF($B$4=1,"дол. США",IF($B$4=1000,"th USD",IF($B$4=1000000,"ml USD",IF($B$4=1000000000,"bn USD"))))</f>
        <v>bn USD</v>
      </c>
      <c r="D7" t="str">
        <f>IF($B$4=1,"грн",IF($B$4=1000,"th UAH",IF($B$4=1000000,"ml UAH",IF($B$4=1000000000,"bn UAH"))))</f>
        <v>bn UAH</v>
      </c>
      <c r="E7" t="str">
        <f>IF($B$4=1,"одиниць",IF($B$4=1000,"th units",IF($B$4=1000000,"ml units",IF($B$4=1000000000,"bn units"))))</f>
        <v>bn units</v>
      </c>
    </row>
    <row r="8" spans="1:7" x14ac:dyDescent="0.2">
      <c r="A8" t="s">
        <v>70</v>
      </c>
    </row>
    <row r="9" spans="1:7" x14ac:dyDescent="0.2">
      <c r="A9" t="s">
        <v>133</v>
      </c>
    </row>
    <row r="12" spans="1:7" x14ac:dyDescent="0.2">
      <c r="A12">
        <v>1000000000</v>
      </c>
    </row>
  </sheetData>
  <pageMargins left="0.75" right="0.75" top="1" bottom="1" header="0.5" footer="0.5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pageSetUpPr fitToPage="1"/>
  </sheetPr>
  <dimension ref="A7:A8"/>
  <sheetViews>
    <sheetView workbookViewId="0">
      <selection activeCell="A7" sqref="A7:IV7"/>
    </sheetView>
  </sheetViews>
  <sheetFormatPr defaultRowHeight="12.75" x14ac:dyDescent="0.2"/>
  <sheetData>
    <row r="7" s="11" customFormat="1" x14ac:dyDescent="0.2"/>
    <row r="8" s="60" customFormat="1" ht="11.25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indexed="57"/>
    <outlinePr applyStyles="1" summaryBelow="0"/>
    <pageSetUpPr fitToPage="1"/>
  </sheetPr>
  <dimension ref="A1:H180"/>
  <sheetViews>
    <sheetView topLeftCell="A67" workbookViewId="0">
      <selection activeCell="A73" sqref="A73:A105"/>
    </sheetView>
  </sheetViews>
  <sheetFormatPr defaultRowHeight="11.25" outlineLevelRow="3" x14ac:dyDescent="0.2"/>
  <cols>
    <col min="1" max="1" width="52" style="130" customWidth="1"/>
    <col min="2" max="3" width="16.28515625" style="219" customWidth="1"/>
    <col min="4" max="16384" width="9.140625" style="130"/>
  </cols>
  <sheetData>
    <row r="1" spans="1:8" s="92" customFormat="1" ht="18.75" x14ac:dyDescent="0.2">
      <c r="A1" s="5"/>
      <c r="B1" s="5"/>
      <c r="C1" s="5"/>
    </row>
    <row r="2" spans="1:8" s="92" customFormat="1" ht="18.75" x14ac:dyDescent="0.2">
      <c r="A2" s="5" t="s">
        <v>199</v>
      </c>
      <c r="B2" s="5"/>
      <c r="C2" s="5"/>
      <c r="D2" s="137"/>
      <c r="E2" s="137"/>
      <c r="F2" s="137"/>
      <c r="G2" s="137"/>
      <c r="H2" s="137"/>
    </row>
    <row r="3" spans="1:8" s="92" customFormat="1" ht="12.75" x14ac:dyDescent="0.2">
      <c r="A3" s="54"/>
      <c r="B3" s="208"/>
      <c r="C3" s="208"/>
    </row>
    <row r="4" spans="1:8" s="61" customFormat="1" ht="12.75" x14ac:dyDescent="0.2">
      <c r="B4" s="150"/>
      <c r="C4" s="150" t="s">
        <v>200</v>
      </c>
    </row>
    <row r="5" spans="1:8" s="16" customFormat="1" ht="12.75" x14ac:dyDescent="0.2">
      <c r="A5" s="170"/>
      <c r="B5" s="210">
        <v>43465</v>
      </c>
      <c r="C5" s="210">
        <v>43496</v>
      </c>
    </row>
    <row r="6" spans="1:8" s="104" customFormat="1" ht="31.5" x14ac:dyDescent="0.2">
      <c r="A6" s="125" t="s">
        <v>201</v>
      </c>
      <c r="B6" s="100">
        <f t="shared" ref="B6" si="0">B$7+B$73</f>
        <v>2168.42156766371</v>
      </c>
      <c r="C6" s="100">
        <v>2171.9168198795201</v>
      </c>
    </row>
    <row r="7" spans="1:8" s="26" customFormat="1" ht="15" x14ac:dyDescent="0.25">
      <c r="A7" s="261" t="s">
        <v>202</v>
      </c>
      <c r="B7" s="262">
        <f t="shared" ref="B7:C7" si="1">B$8+B$47</f>
        <v>1860.2910955850798</v>
      </c>
      <c r="C7" s="262">
        <f t="shared" si="1"/>
        <v>1866.5542963732801</v>
      </c>
    </row>
    <row r="8" spans="1:8" s="169" customFormat="1" ht="15" outlineLevel="1" x14ac:dyDescent="0.2">
      <c r="A8" s="263" t="s">
        <v>203</v>
      </c>
      <c r="B8" s="192">
        <f t="shared" ref="B8:C8" si="2">B$9+B$45</f>
        <v>761.09019182404984</v>
      </c>
      <c r="C8" s="192">
        <f t="shared" si="2"/>
        <v>764.65661187315004</v>
      </c>
    </row>
    <row r="9" spans="1:8" s="171" customFormat="1" ht="14.25" outlineLevel="2" x14ac:dyDescent="0.25">
      <c r="A9" s="177" t="s">
        <v>204</v>
      </c>
      <c r="B9" s="177">
        <f t="shared" ref="B9" si="3">SUM(B$10:B$44)</f>
        <v>758.84189894138979</v>
      </c>
      <c r="C9" s="177">
        <v>762.40831899048999</v>
      </c>
    </row>
    <row r="10" spans="1:8" s="127" customFormat="1" ht="12.75" outlineLevel="3" x14ac:dyDescent="0.2">
      <c r="A10" s="264" t="s">
        <v>205</v>
      </c>
      <c r="B10" s="245">
        <v>11.731711274649999</v>
      </c>
      <c r="C10" s="245">
        <v>0</v>
      </c>
    </row>
    <row r="11" spans="1:8" ht="12.75" outlineLevel="3" x14ac:dyDescent="0.2">
      <c r="A11" s="264" t="s">
        <v>206</v>
      </c>
      <c r="B11" s="195">
        <v>62.650438999999999</v>
      </c>
      <c r="C11" s="195">
        <v>62.650438999999999</v>
      </c>
      <c r="D11" s="117"/>
      <c r="E11" s="117"/>
      <c r="F11" s="117"/>
    </row>
    <row r="12" spans="1:8" ht="12.75" outlineLevel="3" x14ac:dyDescent="0.2">
      <c r="A12" s="265" t="s">
        <v>207</v>
      </c>
      <c r="B12" s="195">
        <v>19.033000000000001</v>
      </c>
      <c r="C12" s="195">
        <v>19.033000000000001</v>
      </c>
      <c r="D12" s="117"/>
      <c r="E12" s="117"/>
      <c r="F12" s="117"/>
    </row>
    <row r="13" spans="1:8" ht="12.75" outlineLevel="3" x14ac:dyDescent="0.2">
      <c r="A13" s="265" t="s">
        <v>208</v>
      </c>
      <c r="B13" s="195">
        <v>19.159217458000001</v>
      </c>
      <c r="C13" s="195">
        <v>17.98596826839</v>
      </c>
      <c r="D13" s="117"/>
      <c r="E13" s="117"/>
      <c r="F13" s="117"/>
    </row>
    <row r="14" spans="1:8" ht="12.75" outlineLevel="3" x14ac:dyDescent="0.2">
      <c r="A14" s="265" t="s">
        <v>209</v>
      </c>
      <c r="B14" s="195">
        <v>36.5</v>
      </c>
      <c r="C14" s="195">
        <v>36.5</v>
      </c>
      <c r="D14" s="117"/>
      <c r="E14" s="117"/>
      <c r="F14" s="117"/>
    </row>
    <row r="15" spans="1:8" ht="12.75" outlineLevel="3" x14ac:dyDescent="0.2">
      <c r="A15" s="265" t="s">
        <v>210</v>
      </c>
      <c r="B15" s="195">
        <v>28.700001</v>
      </c>
      <c r="C15" s="195">
        <v>28.700001</v>
      </c>
      <c r="D15" s="117"/>
      <c r="E15" s="117"/>
      <c r="F15" s="117"/>
    </row>
    <row r="16" spans="1:8" ht="12.75" outlineLevel="3" x14ac:dyDescent="0.2">
      <c r="A16" s="265" t="s">
        <v>211</v>
      </c>
      <c r="B16" s="195">
        <v>46.9</v>
      </c>
      <c r="C16" s="195">
        <v>46.9</v>
      </c>
      <c r="D16" s="117"/>
      <c r="E16" s="117"/>
      <c r="F16" s="117"/>
    </row>
    <row r="17" spans="1:6" ht="12.75" outlineLevel="3" x14ac:dyDescent="0.2">
      <c r="A17" s="265" t="s">
        <v>212</v>
      </c>
      <c r="B17" s="195">
        <v>93.438657000000006</v>
      </c>
      <c r="C17" s="195">
        <v>93.438657000000006</v>
      </c>
      <c r="D17" s="117"/>
      <c r="E17" s="117"/>
      <c r="F17" s="117"/>
    </row>
    <row r="18" spans="1:6" ht="12.75" outlineLevel="3" x14ac:dyDescent="0.2">
      <c r="A18" s="265" t="s">
        <v>213</v>
      </c>
      <c r="B18" s="195">
        <v>12.097744</v>
      </c>
      <c r="C18" s="195">
        <v>12.097744</v>
      </c>
      <c r="D18" s="117"/>
      <c r="E18" s="117"/>
      <c r="F18" s="117"/>
    </row>
    <row r="19" spans="1:6" ht="12.75" outlineLevel="3" x14ac:dyDescent="0.2">
      <c r="A19" s="265" t="s">
        <v>214</v>
      </c>
      <c r="B19" s="195">
        <v>12.097744</v>
      </c>
      <c r="C19" s="195">
        <v>12.097744</v>
      </c>
      <c r="D19" s="117"/>
      <c r="E19" s="117"/>
      <c r="F19" s="117"/>
    </row>
    <row r="20" spans="1:6" ht="12.75" outlineLevel="3" x14ac:dyDescent="0.2">
      <c r="A20" s="265" t="s">
        <v>215</v>
      </c>
      <c r="B20" s="195">
        <v>37.421561873549997</v>
      </c>
      <c r="C20" s="195">
        <v>37.716767139650003</v>
      </c>
      <c r="D20" s="117"/>
      <c r="E20" s="117"/>
      <c r="F20" s="117"/>
    </row>
    <row r="21" spans="1:6" ht="12.75" outlineLevel="3" x14ac:dyDescent="0.2">
      <c r="A21" s="265" t="s">
        <v>216</v>
      </c>
      <c r="B21" s="195">
        <v>12.097744</v>
      </c>
      <c r="C21" s="195">
        <v>12.097744</v>
      </c>
      <c r="D21" s="117"/>
      <c r="E21" s="117"/>
      <c r="F21" s="117"/>
    </row>
    <row r="22" spans="1:6" ht="12.75" outlineLevel="3" x14ac:dyDescent="0.2">
      <c r="A22" s="265" t="s">
        <v>217</v>
      </c>
      <c r="B22" s="195">
        <v>12.097744</v>
      </c>
      <c r="C22" s="195">
        <v>12.097744</v>
      </c>
      <c r="D22" s="117"/>
      <c r="E22" s="117"/>
      <c r="F22" s="117"/>
    </row>
    <row r="23" spans="1:6" ht="12.75" outlineLevel="3" x14ac:dyDescent="0.2">
      <c r="A23" s="265" t="s">
        <v>218</v>
      </c>
      <c r="B23" s="195">
        <v>19.184152653999998</v>
      </c>
      <c r="C23" s="195">
        <v>22.059128236700001</v>
      </c>
      <c r="D23" s="117"/>
      <c r="E23" s="117"/>
      <c r="F23" s="117"/>
    </row>
    <row r="24" spans="1:6" ht="12.75" outlineLevel="3" x14ac:dyDescent="0.2">
      <c r="A24" s="265" t="s">
        <v>219</v>
      </c>
      <c r="B24" s="195">
        <v>12.097744</v>
      </c>
      <c r="C24" s="195">
        <v>12.097744</v>
      </c>
      <c r="D24" s="117"/>
      <c r="E24" s="117"/>
      <c r="F24" s="117"/>
    </row>
    <row r="25" spans="1:6" ht="12.75" outlineLevel="3" x14ac:dyDescent="0.2">
      <c r="A25" s="265" t="s">
        <v>220</v>
      </c>
      <c r="B25" s="195">
        <v>12.097744</v>
      </c>
      <c r="C25" s="195">
        <v>12.097744</v>
      </c>
      <c r="D25" s="117"/>
      <c r="E25" s="117"/>
      <c r="F25" s="117"/>
    </row>
    <row r="26" spans="1:6" ht="12.75" outlineLevel="3" x14ac:dyDescent="0.2">
      <c r="A26" s="265" t="s">
        <v>221</v>
      </c>
      <c r="B26" s="195">
        <v>12.097744</v>
      </c>
      <c r="C26" s="195">
        <v>12.097744</v>
      </c>
      <c r="D26" s="117"/>
      <c r="E26" s="117"/>
      <c r="F26" s="117"/>
    </row>
    <row r="27" spans="1:6" ht="12.75" outlineLevel="3" x14ac:dyDescent="0.2">
      <c r="A27" s="265" t="s">
        <v>222</v>
      </c>
      <c r="B27" s="195">
        <v>12.097744</v>
      </c>
      <c r="C27" s="195">
        <v>12.097744</v>
      </c>
      <c r="D27" s="117"/>
      <c r="E27" s="117"/>
      <c r="F27" s="117"/>
    </row>
    <row r="28" spans="1:6" ht="12.75" outlineLevel="3" x14ac:dyDescent="0.2">
      <c r="A28" s="265" t="s">
        <v>223</v>
      </c>
      <c r="B28" s="195">
        <v>12.097744</v>
      </c>
      <c r="C28" s="195">
        <v>12.097744</v>
      </c>
      <c r="D28" s="117"/>
      <c r="E28" s="117"/>
      <c r="F28" s="117"/>
    </row>
    <row r="29" spans="1:6" ht="12.75" outlineLevel="3" x14ac:dyDescent="0.2">
      <c r="A29" s="265" t="s">
        <v>224</v>
      </c>
      <c r="B29" s="195">
        <v>12.097744</v>
      </c>
      <c r="C29" s="195">
        <v>12.097744</v>
      </c>
      <c r="D29" s="117"/>
      <c r="E29" s="117"/>
      <c r="F29" s="117"/>
    </row>
    <row r="30" spans="1:6" ht="12.75" outlineLevel="3" x14ac:dyDescent="0.2">
      <c r="A30" s="265" t="s">
        <v>225</v>
      </c>
      <c r="B30" s="195">
        <v>12.097744</v>
      </c>
      <c r="C30" s="195">
        <v>12.097744</v>
      </c>
      <c r="D30" s="117"/>
      <c r="E30" s="117"/>
      <c r="F30" s="117"/>
    </row>
    <row r="31" spans="1:6" ht="12.75" outlineLevel="3" x14ac:dyDescent="0.2">
      <c r="A31" s="265" t="s">
        <v>226</v>
      </c>
      <c r="B31" s="195">
        <v>12.097744</v>
      </c>
      <c r="C31" s="195">
        <v>12.097744</v>
      </c>
      <c r="D31" s="117"/>
      <c r="E31" s="117"/>
      <c r="F31" s="117"/>
    </row>
    <row r="32" spans="1:6" ht="12.75" outlineLevel="3" x14ac:dyDescent="0.2">
      <c r="A32" s="265" t="s">
        <v>227</v>
      </c>
      <c r="B32" s="195">
        <v>12.097744</v>
      </c>
      <c r="C32" s="195">
        <v>12.097744</v>
      </c>
      <c r="D32" s="117"/>
      <c r="E32" s="117"/>
      <c r="F32" s="117"/>
    </row>
    <row r="33" spans="1:6" ht="12.75" outlineLevel="3" x14ac:dyDescent="0.2">
      <c r="A33" s="265" t="s">
        <v>228</v>
      </c>
      <c r="B33" s="195">
        <v>12.097744</v>
      </c>
      <c r="C33" s="195">
        <v>12.097744</v>
      </c>
      <c r="D33" s="117"/>
      <c r="E33" s="117"/>
      <c r="F33" s="117"/>
    </row>
    <row r="34" spans="1:6" ht="12.75" outlineLevel="3" x14ac:dyDescent="0.2">
      <c r="A34" s="265" t="s">
        <v>229</v>
      </c>
      <c r="B34" s="195">
        <v>6.6407129999999999</v>
      </c>
      <c r="C34" s="195">
        <v>30.290571715159999</v>
      </c>
      <c r="D34" s="117"/>
      <c r="E34" s="117"/>
      <c r="F34" s="117"/>
    </row>
    <row r="35" spans="1:6" ht="12.75" outlineLevel="3" x14ac:dyDescent="0.2">
      <c r="A35" s="265" t="s">
        <v>230</v>
      </c>
      <c r="B35" s="195">
        <v>62.88869382435</v>
      </c>
      <c r="C35" s="195">
        <v>63.355086535550001</v>
      </c>
      <c r="D35" s="117"/>
      <c r="E35" s="117"/>
      <c r="F35" s="117"/>
    </row>
    <row r="36" spans="1:6" ht="12.75" outlineLevel="3" x14ac:dyDescent="0.2">
      <c r="A36" s="265" t="s">
        <v>231</v>
      </c>
      <c r="B36" s="195">
        <v>12.097751000000001</v>
      </c>
      <c r="C36" s="195">
        <v>12.097751000000001</v>
      </c>
      <c r="D36" s="117"/>
      <c r="E36" s="117"/>
      <c r="F36" s="117"/>
    </row>
    <row r="37" spans="1:6" ht="12.75" outlineLevel="3" x14ac:dyDescent="0.2">
      <c r="A37" s="265" t="s">
        <v>232</v>
      </c>
      <c r="B37" s="195">
        <v>0.03</v>
      </c>
      <c r="C37" s="195">
        <v>0.03</v>
      </c>
      <c r="D37" s="117"/>
      <c r="E37" s="117"/>
      <c r="F37" s="117"/>
    </row>
    <row r="38" spans="1:6" ht="12.75" outlineLevel="3" x14ac:dyDescent="0.2">
      <c r="A38" s="265" t="s">
        <v>233</v>
      </c>
      <c r="B38" s="195">
        <v>39.370320200000002</v>
      </c>
      <c r="C38" s="195">
        <v>30.3731604</v>
      </c>
      <c r="D38" s="117"/>
      <c r="E38" s="117"/>
      <c r="F38" s="117"/>
    </row>
    <row r="39" spans="1:6" ht="12.75" outlineLevel="3" x14ac:dyDescent="0.2">
      <c r="A39" s="265" t="s">
        <v>234</v>
      </c>
      <c r="B39" s="195">
        <v>8.97352198956</v>
      </c>
      <c r="C39" s="195">
        <v>7.0676736657800001</v>
      </c>
      <c r="D39" s="117"/>
      <c r="E39" s="117"/>
      <c r="F39" s="117"/>
    </row>
    <row r="40" spans="1:6" ht="12.75" outlineLevel="3" x14ac:dyDescent="0.2">
      <c r="A40" s="265" t="s">
        <v>235</v>
      </c>
      <c r="B40" s="195">
        <v>5.8000999999999996</v>
      </c>
      <c r="C40" s="195">
        <v>5.8000999999999996</v>
      </c>
      <c r="D40" s="117"/>
      <c r="E40" s="117"/>
      <c r="F40" s="117"/>
    </row>
    <row r="41" spans="1:6" ht="12.75" outlineLevel="3" x14ac:dyDescent="0.2">
      <c r="A41" s="265" t="s">
        <v>236</v>
      </c>
      <c r="B41" s="195">
        <v>17.873328999999998</v>
      </c>
      <c r="C41" s="195">
        <v>17.873328999999998</v>
      </c>
      <c r="D41" s="117"/>
      <c r="E41" s="117"/>
      <c r="F41" s="117"/>
    </row>
    <row r="42" spans="1:6" ht="12.75" outlineLevel="3" x14ac:dyDescent="0.2">
      <c r="A42" s="265" t="s">
        <v>237</v>
      </c>
      <c r="B42" s="195">
        <v>17.5</v>
      </c>
      <c r="C42" s="195">
        <v>17.5</v>
      </c>
      <c r="D42" s="117"/>
      <c r="E42" s="117"/>
      <c r="F42" s="117"/>
    </row>
    <row r="43" spans="1:6" ht="12.75" outlineLevel="3" x14ac:dyDescent="0.2">
      <c r="A43" s="265" t="s">
        <v>238</v>
      </c>
      <c r="B43" s="195">
        <v>24.18031366728</v>
      </c>
      <c r="C43" s="195">
        <v>24.268270029260002</v>
      </c>
      <c r="D43" s="117"/>
      <c r="E43" s="117"/>
      <c r="F43" s="117"/>
    </row>
    <row r="44" spans="1:6" ht="12.75" outlineLevel="3" x14ac:dyDescent="0.2">
      <c r="A44" s="265" t="s">
        <v>239</v>
      </c>
      <c r="B44" s="195">
        <v>19.399999999999999</v>
      </c>
      <c r="C44" s="195">
        <v>19.399999999999999</v>
      </c>
      <c r="D44" s="117"/>
      <c r="E44" s="117"/>
      <c r="F44" s="117"/>
    </row>
    <row r="45" spans="1:6" ht="12.75" outlineLevel="2" x14ac:dyDescent="0.2">
      <c r="A45" s="119" t="s">
        <v>270</v>
      </c>
      <c r="B45" s="175">
        <f t="shared" ref="B45" si="4">SUM(B$46:B$46)</f>
        <v>2.2482928826599999</v>
      </c>
      <c r="C45" s="175">
        <v>2.2482928826599999</v>
      </c>
      <c r="D45" s="117"/>
      <c r="E45" s="117"/>
      <c r="F45" s="117"/>
    </row>
    <row r="46" spans="1:6" ht="12.75" outlineLevel="3" x14ac:dyDescent="0.2">
      <c r="A46" s="266" t="s">
        <v>288</v>
      </c>
      <c r="B46" s="195">
        <v>2.2482928826599999</v>
      </c>
      <c r="C46" s="195">
        <v>2.2482928826599999</v>
      </c>
      <c r="D46" s="117"/>
      <c r="E46" s="117"/>
      <c r="F46" s="117"/>
    </row>
    <row r="47" spans="1:6" ht="15" outlineLevel="1" x14ac:dyDescent="0.25">
      <c r="A47" s="141" t="s">
        <v>240</v>
      </c>
      <c r="B47" s="147">
        <f t="shared" ref="B47:C47" si="5">B$48+B$55+B$61+B$64+B$71</f>
        <v>1099.2009037610301</v>
      </c>
      <c r="C47" s="147">
        <f t="shared" si="5"/>
        <v>1101.89768450013</v>
      </c>
      <c r="D47" s="117"/>
      <c r="E47" s="117"/>
      <c r="F47" s="117"/>
    </row>
    <row r="48" spans="1:6" ht="12.75" outlineLevel="2" x14ac:dyDescent="0.2">
      <c r="A48" s="119" t="s">
        <v>241</v>
      </c>
      <c r="B48" s="175">
        <f t="shared" ref="B48" si="6">SUM(B$49:B$54)</f>
        <v>370.82150240537999</v>
      </c>
      <c r="C48" s="175">
        <v>371.07331065199998</v>
      </c>
      <c r="D48" s="117"/>
      <c r="E48" s="117"/>
      <c r="F48" s="117"/>
    </row>
    <row r="49" spans="1:6" ht="12.75" outlineLevel="3" x14ac:dyDescent="0.2">
      <c r="A49" s="99" t="s">
        <v>242</v>
      </c>
      <c r="B49" s="195">
        <v>104.97379678</v>
      </c>
      <c r="C49" s="195">
        <v>104.9991249</v>
      </c>
      <c r="D49" s="117"/>
      <c r="E49" s="117"/>
      <c r="F49" s="117"/>
    </row>
    <row r="50" spans="1:6" ht="12.75" outlineLevel="3" x14ac:dyDescent="0.2">
      <c r="A50" s="99" t="s">
        <v>243</v>
      </c>
      <c r="B50" s="195">
        <v>15.99855313966</v>
      </c>
      <c r="C50" s="195">
        <v>16.00241327701</v>
      </c>
      <c r="D50" s="117"/>
      <c r="E50" s="117"/>
      <c r="F50" s="117"/>
    </row>
    <row r="51" spans="1:6" ht="12.75" outlineLevel="3" x14ac:dyDescent="0.2">
      <c r="A51" s="99" t="s">
        <v>244</v>
      </c>
      <c r="B51" s="195">
        <v>18.849402313100001</v>
      </c>
      <c r="C51" s="195">
        <v>18.853950304480001</v>
      </c>
      <c r="D51" s="117"/>
      <c r="E51" s="117"/>
      <c r="F51" s="117"/>
    </row>
    <row r="52" spans="1:6" ht="12.75" outlineLevel="3" x14ac:dyDescent="0.2">
      <c r="A52" s="99" t="s">
        <v>245</v>
      </c>
      <c r="B52" s="195">
        <v>135.05662434153999</v>
      </c>
      <c r="C52" s="195">
        <v>134.33891045065999</v>
      </c>
      <c r="D52" s="117"/>
      <c r="E52" s="117"/>
      <c r="F52" s="117"/>
    </row>
    <row r="53" spans="1:6" ht="12.75" outlineLevel="3" x14ac:dyDescent="0.2">
      <c r="A53" s="99" t="s">
        <v>246</v>
      </c>
      <c r="B53" s="195">
        <v>95.545237728559997</v>
      </c>
      <c r="C53" s="195">
        <v>96.45951796944</v>
      </c>
      <c r="D53" s="117"/>
      <c r="E53" s="117"/>
      <c r="F53" s="117"/>
    </row>
    <row r="54" spans="1:6" ht="12.75" outlineLevel="3" x14ac:dyDescent="0.2">
      <c r="A54" s="99" t="s">
        <v>247</v>
      </c>
      <c r="B54" s="195">
        <v>0.39788810252000001</v>
      </c>
      <c r="C54" s="195">
        <v>0.41939375040999999</v>
      </c>
      <c r="D54" s="117"/>
      <c r="E54" s="117"/>
      <c r="F54" s="117"/>
    </row>
    <row r="55" spans="1:6" ht="12.75" outlineLevel="2" x14ac:dyDescent="0.2">
      <c r="A55" s="119" t="s">
        <v>248</v>
      </c>
      <c r="B55" s="175">
        <f t="shared" ref="B55" si="7">SUM(B$56:B$60)</f>
        <v>47.931220623000002</v>
      </c>
      <c r="C55" s="175">
        <v>48.409840344629998</v>
      </c>
      <c r="D55" s="117"/>
      <c r="E55" s="117"/>
      <c r="F55" s="117"/>
    </row>
    <row r="56" spans="1:6" ht="12.75" outlineLevel="3" x14ac:dyDescent="0.2">
      <c r="A56" s="99" t="s">
        <v>249</v>
      </c>
      <c r="B56" s="195">
        <v>8.1307875999999997</v>
      </c>
      <c r="C56" s="195">
        <v>8.3970059999999993</v>
      </c>
      <c r="D56" s="117"/>
      <c r="E56" s="117"/>
      <c r="F56" s="117"/>
    </row>
    <row r="57" spans="1:6" ht="12.75" outlineLevel="3" x14ac:dyDescent="0.2">
      <c r="A57" s="99" t="s">
        <v>250</v>
      </c>
      <c r="B57" s="195">
        <v>7.1863010601399999</v>
      </c>
      <c r="C57" s="195">
        <v>7.1880349737499998</v>
      </c>
      <c r="D57" s="117"/>
      <c r="E57" s="117"/>
      <c r="F57" s="117"/>
    </row>
    <row r="58" spans="1:6" ht="12.75" outlineLevel="3" x14ac:dyDescent="0.2">
      <c r="A58" s="99" t="s">
        <v>251</v>
      </c>
      <c r="B58" s="195">
        <v>16.775096997630001</v>
      </c>
      <c r="C58" s="195">
        <v>16.81584746863</v>
      </c>
      <c r="D58" s="117"/>
      <c r="E58" s="117"/>
      <c r="F58" s="117"/>
    </row>
    <row r="59" spans="1:6" ht="12.75" outlineLevel="3" x14ac:dyDescent="0.2">
      <c r="A59" s="99" t="s">
        <v>252</v>
      </c>
      <c r="B59" s="195">
        <v>0.13144382978999999</v>
      </c>
      <c r="C59" s="195">
        <v>0.13176313631</v>
      </c>
      <c r="D59" s="117"/>
      <c r="E59" s="117"/>
      <c r="F59" s="117"/>
    </row>
    <row r="60" spans="1:6" ht="12.75" outlineLevel="3" x14ac:dyDescent="0.2">
      <c r="A60" s="99" t="s">
        <v>253</v>
      </c>
      <c r="B60" s="195">
        <v>15.70759113544</v>
      </c>
      <c r="C60" s="195">
        <v>15.87718876594</v>
      </c>
      <c r="D60" s="117"/>
      <c r="E60" s="117"/>
      <c r="F60" s="117"/>
    </row>
    <row r="61" spans="1:6" ht="12.75" outlineLevel="2" x14ac:dyDescent="0.2">
      <c r="A61" s="119" t="s">
        <v>254</v>
      </c>
      <c r="B61" s="175">
        <f t="shared" ref="B61" si="8">SUM(B$62:B$63)</f>
        <v>11.079828836580001</v>
      </c>
      <c r="C61" s="175">
        <v>11.08250218215</v>
      </c>
      <c r="D61" s="117"/>
      <c r="E61" s="117"/>
      <c r="F61" s="117"/>
    </row>
    <row r="62" spans="1:6" ht="12.75" outlineLevel="3" x14ac:dyDescent="0.2">
      <c r="A62" s="99" t="s">
        <v>171</v>
      </c>
      <c r="B62" s="195">
        <v>1.6215184999999999E-3</v>
      </c>
      <c r="C62" s="195">
        <v>1.62190975E-3</v>
      </c>
      <c r="D62" s="117"/>
      <c r="E62" s="117"/>
      <c r="F62" s="117"/>
    </row>
    <row r="63" spans="1:6" ht="12.75" outlineLevel="3" x14ac:dyDescent="0.2">
      <c r="A63" s="266" t="s">
        <v>191</v>
      </c>
      <c r="B63" s="195">
        <v>11.07820731808</v>
      </c>
      <c r="C63" s="195">
        <v>11.0808802724</v>
      </c>
      <c r="D63" s="117"/>
      <c r="E63" s="117"/>
      <c r="F63" s="117"/>
    </row>
    <row r="64" spans="1:6" ht="12.75" outlineLevel="2" x14ac:dyDescent="0.2">
      <c r="A64" s="119" t="s">
        <v>255</v>
      </c>
      <c r="B64" s="175">
        <f t="shared" ref="B64" si="9">SUM(B$65:B$70)</f>
        <v>622.07978618407003</v>
      </c>
      <c r="C64" s="175">
        <v>623.59095743335001</v>
      </c>
      <c r="D64" s="117"/>
      <c r="E64" s="117"/>
      <c r="F64" s="117"/>
    </row>
    <row r="65" spans="1:6" ht="12.75" outlineLevel="3" x14ac:dyDescent="0.2">
      <c r="A65" s="99" t="s">
        <v>256</v>
      </c>
      <c r="B65" s="195">
        <v>83.064791999999997</v>
      </c>
      <c r="C65" s="195">
        <v>83.266575000000003</v>
      </c>
      <c r="D65" s="117"/>
      <c r="E65" s="117"/>
      <c r="F65" s="117"/>
    </row>
    <row r="66" spans="1:6" ht="12.75" outlineLevel="3" x14ac:dyDescent="0.2">
      <c r="A66" s="99" t="s">
        <v>257</v>
      </c>
      <c r="B66" s="195">
        <v>27.688264</v>
      </c>
      <c r="C66" s="195">
        <v>27.755524999999999</v>
      </c>
      <c r="D66" s="117"/>
      <c r="E66" s="117"/>
      <c r="F66" s="117"/>
    </row>
    <row r="67" spans="1:6" ht="12.75" outlineLevel="3" x14ac:dyDescent="0.2">
      <c r="A67" s="99" t="s">
        <v>258</v>
      </c>
      <c r="B67" s="195">
        <v>345.19714618406999</v>
      </c>
      <c r="C67" s="195">
        <v>346.03570743335001</v>
      </c>
      <c r="D67" s="117"/>
      <c r="E67" s="117"/>
      <c r="F67" s="117"/>
    </row>
    <row r="68" spans="1:6" ht="12.75" outlineLevel="3" x14ac:dyDescent="0.2">
      <c r="A68" s="99" t="s">
        <v>259</v>
      </c>
      <c r="B68" s="195">
        <v>27.688264</v>
      </c>
      <c r="C68" s="195">
        <v>27.755524999999999</v>
      </c>
      <c r="D68" s="117"/>
      <c r="E68" s="117"/>
      <c r="F68" s="117"/>
    </row>
    <row r="69" spans="1:6" ht="12.75" outlineLevel="3" x14ac:dyDescent="0.2">
      <c r="A69" s="99" t="s">
        <v>260</v>
      </c>
      <c r="B69" s="195">
        <v>83.064791999999997</v>
      </c>
      <c r="C69" s="195">
        <v>83.266575000000003</v>
      </c>
      <c r="D69" s="117"/>
      <c r="E69" s="117"/>
      <c r="F69" s="117"/>
    </row>
    <row r="70" spans="1:6" ht="12.75" outlineLevel="3" x14ac:dyDescent="0.2">
      <c r="A70" s="266" t="s">
        <v>261</v>
      </c>
      <c r="B70" s="195">
        <v>55.376528</v>
      </c>
      <c r="C70" s="195">
        <v>55.511049999999997</v>
      </c>
      <c r="D70" s="117"/>
      <c r="E70" s="117"/>
      <c r="F70" s="117"/>
    </row>
    <row r="71" spans="1:6" ht="12.75" outlineLevel="2" x14ac:dyDescent="0.2">
      <c r="A71" s="119" t="s">
        <v>262</v>
      </c>
      <c r="B71" s="175">
        <f t="shared" ref="B71" si="10">SUM(B$72:B$72)</f>
        <v>47.288565712</v>
      </c>
      <c r="C71" s="175">
        <v>47.741073888000003</v>
      </c>
      <c r="D71" s="117"/>
      <c r="E71" s="117"/>
      <c r="F71" s="117"/>
    </row>
    <row r="72" spans="1:6" ht="12.75" outlineLevel="3" x14ac:dyDescent="0.2">
      <c r="A72" s="99" t="s">
        <v>246</v>
      </c>
      <c r="B72" s="195">
        <v>47.288565712</v>
      </c>
      <c r="C72" s="195">
        <v>47.741073888000003</v>
      </c>
      <c r="D72" s="117"/>
      <c r="E72" s="117"/>
      <c r="F72" s="117"/>
    </row>
    <row r="73" spans="1:6" ht="15" x14ac:dyDescent="0.25">
      <c r="A73" s="136" t="s">
        <v>263</v>
      </c>
      <c r="B73" s="107">
        <f t="shared" ref="B73:C73" si="11">B$74+B$86</f>
        <v>308.13047207863002</v>
      </c>
      <c r="C73" s="107">
        <f t="shared" si="11"/>
        <v>305.36252350624</v>
      </c>
      <c r="D73" s="117"/>
      <c r="E73" s="117"/>
      <c r="F73" s="117"/>
    </row>
    <row r="74" spans="1:6" ht="15" outlineLevel="1" x14ac:dyDescent="0.25">
      <c r="A74" s="141" t="s">
        <v>203</v>
      </c>
      <c r="B74" s="147">
        <f t="shared" ref="B74:C74" si="12">B$75+B$80+B$84</f>
        <v>10.320351852449999</v>
      </c>
      <c r="C74" s="147">
        <f t="shared" si="12"/>
        <v>10.192840403289999</v>
      </c>
      <c r="D74" s="117"/>
      <c r="E74" s="117"/>
      <c r="F74" s="117"/>
    </row>
    <row r="75" spans="1:6" ht="12.75" outlineLevel="2" x14ac:dyDescent="0.2">
      <c r="A75" s="119" t="s">
        <v>264</v>
      </c>
      <c r="B75" s="175">
        <f t="shared" ref="B75" si="13">SUM(B$76:B$79)</f>
        <v>6.0000115999999997</v>
      </c>
      <c r="C75" s="175">
        <v>6.0000115999999997</v>
      </c>
      <c r="D75" s="117"/>
      <c r="E75" s="117"/>
      <c r="F75" s="117"/>
    </row>
    <row r="76" spans="1:6" ht="12.75" outlineLevel="3" x14ac:dyDescent="0.2">
      <c r="A76" s="99" t="s">
        <v>265</v>
      </c>
      <c r="B76" s="195">
        <v>1.1600000000000001E-5</v>
      </c>
      <c r="C76" s="195">
        <v>1.1600000000000001E-5</v>
      </c>
      <c r="D76" s="117"/>
      <c r="E76" s="117"/>
      <c r="F76" s="117"/>
    </row>
    <row r="77" spans="1:6" ht="12.75" outlineLevel="3" x14ac:dyDescent="0.2">
      <c r="A77" s="99" t="s">
        <v>266</v>
      </c>
      <c r="B77" s="195">
        <v>1</v>
      </c>
      <c r="C77" s="195">
        <v>1</v>
      </c>
      <c r="D77" s="117"/>
      <c r="E77" s="117"/>
      <c r="F77" s="117"/>
    </row>
    <row r="78" spans="1:6" ht="12.75" outlineLevel="3" x14ac:dyDescent="0.2">
      <c r="A78" s="99" t="s">
        <v>268</v>
      </c>
      <c r="B78" s="195">
        <v>3</v>
      </c>
      <c r="C78" s="195">
        <v>3</v>
      </c>
      <c r="D78" s="117"/>
      <c r="E78" s="117"/>
      <c r="F78" s="117"/>
    </row>
    <row r="79" spans="1:6" ht="12.75" outlineLevel="3" x14ac:dyDescent="0.2">
      <c r="A79" s="99" t="s">
        <v>269</v>
      </c>
      <c r="B79" s="195">
        <v>2</v>
      </c>
      <c r="C79" s="195">
        <v>2</v>
      </c>
      <c r="D79" s="117"/>
      <c r="E79" s="117"/>
      <c r="F79" s="117"/>
    </row>
    <row r="80" spans="1:6" ht="12.75" outlineLevel="2" x14ac:dyDescent="0.2">
      <c r="A80" s="119" t="s">
        <v>270</v>
      </c>
      <c r="B80" s="175">
        <f t="shared" ref="B80" si="14">SUM(B$81:B$83)</f>
        <v>4.3193856024499997</v>
      </c>
      <c r="C80" s="175">
        <v>4.1918741532899997</v>
      </c>
      <c r="D80" s="117"/>
      <c r="E80" s="117"/>
      <c r="F80" s="117"/>
    </row>
    <row r="81" spans="1:6" ht="12.75" outlineLevel="3" x14ac:dyDescent="0.2">
      <c r="A81" s="99" t="s">
        <v>271</v>
      </c>
      <c r="B81" s="195">
        <v>0.96711474372999995</v>
      </c>
      <c r="C81" s="195">
        <v>0.88627314268000001</v>
      </c>
      <c r="D81" s="117"/>
      <c r="E81" s="117"/>
      <c r="F81" s="117"/>
    </row>
    <row r="82" spans="1:6" ht="12.75" outlineLevel="3" x14ac:dyDescent="0.2">
      <c r="A82" s="99" t="s">
        <v>272</v>
      </c>
      <c r="B82" s="195">
        <v>3.2781614977000002</v>
      </c>
      <c r="C82" s="195">
        <v>3.2353249148700001</v>
      </c>
      <c r="D82" s="117"/>
      <c r="E82" s="117"/>
      <c r="F82" s="117"/>
    </row>
    <row r="83" spans="1:6" ht="12.75" outlineLevel="3" x14ac:dyDescent="0.2">
      <c r="A83" s="99" t="s">
        <v>273</v>
      </c>
      <c r="B83" s="195">
        <v>7.410936102E-2</v>
      </c>
      <c r="C83" s="195">
        <v>7.0276095740000002E-2</v>
      </c>
      <c r="D83" s="117"/>
      <c r="E83" s="117"/>
      <c r="F83" s="117"/>
    </row>
    <row r="84" spans="1:6" ht="12.75" outlineLevel="2" x14ac:dyDescent="0.2">
      <c r="A84" s="119" t="s">
        <v>274</v>
      </c>
      <c r="B84" s="175">
        <f t="shared" ref="B84" si="15">SUM(B$85:B$85)</f>
        <v>9.5465000000000003E-4</v>
      </c>
      <c r="C84" s="175">
        <v>9.5465000000000003E-4</v>
      </c>
      <c r="D84" s="117"/>
      <c r="E84" s="117"/>
      <c r="F84" s="117"/>
    </row>
    <row r="85" spans="1:6" ht="12.75" outlineLevel="3" x14ac:dyDescent="0.2">
      <c r="A85" s="99" t="s">
        <v>275</v>
      </c>
      <c r="B85" s="195">
        <v>9.5465000000000003E-4</v>
      </c>
      <c r="C85" s="195">
        <v>9.5465000000000003E-4</v>
      </c>
      <c r="D85" s="117"/>
      <c r="E85" s="117"/>
      <c r="F85" s="117"/>
    </row>
    <row r="86" spans="1:6" ht="15" outlineLevel="1" x14ac:dyDescent="0.25">
      <c r="A86" s="141" t="s">
        <v>240</v>
      </c>
      <c r="B86" s="147">
        <f t="shared" ref="B86:C86" si="16">B$87+B$93+B$95+B$103+B$104</f>
        <v>297.81012022618</v>
      </c>
      <c r="C86" s="147">
        <f t="shared" si="16"/>
        <v>295.16968310294999</v>
      </c>
      <c r="D86" s="117"/>
      <c r="E86" s="117"/>
      <c r="F86" s="117"/>
    </row>
    <row r="87" spans="1:6" ht="12.75" outlineLevel="2" x14ac:dyDescent="0.2">
      <c r="A87" s="119" t="s">
        <v>241</v>
      </c>
      <c r="B87" s="175">
        <f t="shared" ref="B87" si="17">SUM(B$88:B$92)</f>
        <v>236.99304515757001</v>
      </c>
      <c r="C87" s="175">
        <v>239.48644105167</v>
      </c>
      <c r="D87" s="117"/>
      <c r="E87" s="117"/>
      <c r="F87" s="117"/>
    </row>
    <row r="88" spans="1:6" ht="12.75" outlineLevel="3" x14ac:dyDescent="0.2">
      <c r="A88" s="99" t="s">
        <v>276</v>
      </c>
      <c r="B88" s="195">
        <v>3.1714137999999998</v>
      </c>
      <c r="C88" s="195">
        <v>3.1721789999999999</v>
      </c>
      <c r="D88" s="117"/>
      <c r="E88" s="117"/>
      <c r="F88" s="117"/>
    </row>
    <row r="89" spans="1:6" ht="12.75" outlineLevel="3" x14ac:dyDescent="0.2">
      <c r="A89" s="99" t="s">
        <v>243</v>
      </c>
      <c r="B89" s="195">
        <v>5.7115437652300001</v>
      </c>
      <c r="C89" s="195">
        <v>5.8410307773700003</v>
      </c>
      <c r="D89" s="117"/>
      <c r="E89" s="117"/>
      <c r="F89" s="117"/>
    </row>
    <row r="90" spans="1:6" ht="12.75" outlineLevel="3" x14ac:dyDescent="0.2">
      <c r="A90" s="99" t="s">
        <v>244</v>
      </c>
      <c r="B90" s="195">
        <v>1.553992762</v>
      </c>
      <c r="C90" s="195">
        <v>1.55436771</v>
      </c>
      <c r="D90" s="117"/>
      <c r="E90" s="117"/>
      <c r="F90" s="117"/>
    </row>
    <row r="91" spans="1:6" ht="12.75" outlineLevel="3" x14ac:dyDescent="0.2">
      <c r="A91" s="99" t="s">
        <v>245</v>
      </c>
      <c r="B91" s="195">
        <v>12.655384744099999</v>
      </c>
      <c r="C91" s="195">
        <v>12.97131998441</v>
      </c>
      <c r="D91" s="117"/>
      <c r="E91" s="117"/>
      <c r="F91" s="117"/>
    </row>
    <row r="92" spans="1:6" ht="12.75" outlineLevel="3" x14ac:dyDescent="0.2">
      <c r="A92" s="99" t="s">
        <v>246</v>
      </c>
      <c r="B92" s="195">
        <v>213.90071008624</v>
      </c>
      <c r="C92" s="195">
        <v>215.94754357989001</v>
      </c>
      <c r="D92" s="117"/>
      <c r="E92" s="117"/>
      <c r="F92" s="117"/>
    </row>
    <row r="93" spans="1:6" ht="12.75" outlineLevel="2" x14ac:dyDescent="0.2">
      <c r="A93" s="119" t="s">
        <v>248</v>
      </c>
      <c r="B93" s="175">
        <f t="shared" ref="B93" si="18">SUM(B$94:B$94)</f>
        <v>1.3494962667799999</v>
      </c>
      <c r="C93" s="175">
        <v>0.67638724674999995</v>
      </c>
      <c r="D93" s="117"/>
      <c r="E93" s="117"/>
      <c r="F93" s="117"/>
    </row>
    <row r="94" spans="1:6" ht="12.75" outlineLevel="3" x14ac:dyDescent="0.2">
      <c r="A94" s="99" t="s">
        <v>249</v>
      </c>
      <c r="B94" s="195">
        <v>1.3494962667799999</v>
      </c>
      <c r="C94" s="195">
        <v>0.67638724674999995</v>
      </c>
      <c r="D94" s="117"/>
      <c r="E94" s="117"/>
      <c r="F94" s="117"/>
    </row>
    <row r="95" spans="1:6" ht="12.75" outlineLevel="2" x14ac:dyDescent="0.2">
      <c r="A95" s="119" t="s">
        <v>254</v>
      </c>
      <c r="B95" s="175">
        <f t="shared" ref="B95" si="19">SUM(B$96:B$102)</f>
        <v>56.331306893259999</v>
      </c>
      <c r="C95" s="175">
        <v>51.840571652020003</v>
      </c>
      <c r="D95" s="117"/>
      <c r="E95" s="117"/>
      <c r="F95" s="117"/>
    </row>
    <row r="96" spans="1:6" ht="12.75" outlineLevel="3" x14ac:dyDescent="0.2">
      <c r="A96" s="99" t="s">
        <v>68</v>
      </c>
      <c r="B96" s="195">
        <v>2.21274739397</v>
      </c>
      <c r="C96" s="195">
        <v>2.21812265341</v>
      </c>
      <c r="D96" s="117"/>
      <c r="E96" s="117"/>
      <c r="F96" s="117"/>
    </row>
    <row r="97" spans="1:6" ht="12.75" outlineLevel="3" x14ac:dyDescent="0.2">
      <c r="A97" s="99" t="s">
        <v>157</v>
      </c>
      <c r="B97" s="195">
        <v>12.53187946503</v>
      </c>
      <c r="C97" s="195">
        <v>10.019645147069999</v>
      </c>
      <c r="D97" s="117"/>
      <c r="E97" s="117"/>
      <c r="F97" s="117"/>
    </row>
    <row r="98" spans="1:6" ht="12.75" outlineLevel="3" x14ac:dyDescent="0.2">
      <c r="A98" s="99" t="s">
        <v>191</v>
      </c>
      <c r="B98" s="195">
        <v>0.93949721320000001</v>
      </c>
      <c r="C98" s="195">
        <v>0.93972389547000001</v>
      </c>
      <c r="D98" s="117"/>
      <c r="E98" s="117"/>
      <c r="F98" s="117"/>
    </row>
    <row r="99" spans="1:6" ht="12.75" outlineLevel="3" x14ac:dyDescent="0.2">
      <c r="A99" s="99" t="s">
        <v>112</v>
      </c>
      <c r="B99" s="195">
        <v>0.53914034188000004</v>
      </c>
      <c r="C99" s="195">
        <v>0.53927042587999996</v>
      </c>
      <c r="D99" s="117"/>
      <c r="E99" s="117"/>
      <c r="F99" s="117"/>
    </row>
    <row r="100" spans="1:6" ht="12.75" outlineLevel="3" x14ac:dyDescent="0.2">
      <c r="A100" s="99" t="s">
        <v>277</v>
      </c>
      <c r="B100" s="195">
        <v>0.92257295648000004</v>
      </c>
      <c r="C100" s="195">
        <v>0.92481409299999995</v>
      </c>
      <c r="D100" s="117"/>
      <c r="E100" s="117"/>
      <c r="F100" s="117"/>
    </row>
    <row r="101" spans="1:6" ht="12.75" outlineLevel="3" x14ac:dyDescent="0.2">
      <c r="A101" s="99" t="s">
        <v>278</v>
      </c>
      <c r="B101" s="195">
        <v>37.379156399999999</v>
      </c>
      <c r="C101" s="195">
        <v>35.388294375000001</v>
      </c>
      <c r="D101" s="117"/>
      <c r="E101" s="117"/>
      <c r="F101" s="117"/>
    </row>
    <row r="102" spans="1:6" ht="12.75" outlineLevel="3" x14ac:dyDescent="0.2">
      <c r="A102" s="99" t="s">
        <v>279</v>
      </c>
      <c r="B102" s="195">
        <v>1.8063131227</v>
      </c>
      <c r="C102" s="195">
        <v>1.8107010621899999</v>
      </c>
      <c r="D102" s="117"/>
      <c r="E102" s="117"/>
      <c r="F102" s="117"/>
    </row>
    <row r="103" spans="1:6" ht="12.75" outlineLevel="2" x14ac:dyDescent="0.2">
      <c r="A103" s="119" t="s">
        <v>280</v>
      </c>
      <c r="B103" s="175"/>
      <c r="C103" s="175"/>
      <c r="D103" s="117"/>
      <c r="E103" s="117"/>
      <c r="F103" s="117"/>
    </row>
    <row r="104" spans="1:6" ht="12.75" outlineLevel="2" x14ac:dyDescent="0.2">
      <c r="A104" s="119" t="s">
        <v>262</v>
      </c>
      <c r="B104" s="175">
        <f t="shared" ref="B104" si="20">SUM(B$105:B$105)</f>
        <v>3.1362719085699999</v>
      </c>
      <c r="C104" s="175">
        <v>3.1662831525100001</v>
      </c>
      <c r="D104" s="117"/>
      <c r="E104" s="117"/>
      <c r="F104" s="117"/>
    </row>
    <row r="105" spans="1:6" ht="12.75" outlineLevel="3" x14ac:dyDescent="0.2">
      <c r="A105" s="99" t="s">
        <v>246</v>
      </c>
      <c r="B105" s="195">
        <v>3.1362719085699999</v>
      </c>
      <c r="C105" s="195">
        <v>3.1662831525100001</v>
      </c>
      <c r="D105" s="117"/>
      <c r="E105" s="117"/>
      <c r="F105" s="117"/>
    </row>
    <row r="106" spans="1:6" x14ac:dyDescent="0.2">
      <c r="B106" s="213"/>
      <c r="C106" s="213"/>
      <c r="D106" s="117"/>
      <c r="E106" s="117"/>
      <c r="F106" s="117"/>
    </row>
    <row r="107" spans="1:6" x14ac:dyDescent="0.2">
      <c r="B107" s="213"/>
      <c r="C107" s="213"/>
      <c r="D107" s="117"/>
      <c r="E107" s="117"/>
      <c r="F107" s="117"/>
    </row>
    <row r="108" spans="1:6" x14ac:dyDescent="0.2">
      <c r="B108" s="213"/>
      <c r="C108" s="213"/>
      <c r="D108" s="117"/>
      <c r="E108" s="117"/>
      <c r="F108" s="117"/>
    </row>
    <row r="109" spans="1:6" x14ac:dyDescent="0.2">
      <c r="B109" s="213"/>
      <c r="C109" s="213"/>
      <c r="D109" s="117"/>
      <c r="E109" s="117"/>
      <c r="F109" s="117"/>
    </row>
    <row r="110" spans="1:6" x14ac:dyDescent="0.2">
      <c r="B110" s="213"/>
      <c r="C110" s="213"/>
      <c r="D110" s="117"/>
      <c r="E110" s="117"/>
      <c r="F110" s="117"/>
    </row>
    <row r="111" spans="1:6" x14ac:dyDescent="0.2">
      <c r="B111" s="213"/>
      <c r="C111" s="213"/>
      <c r="D111" s="117"/>
      <c r="E111" s="117"/>
      <c r="F111" s="117"/>
    </row>
    <row r="112" spans="1:6" x14ac:dyDescent="0.2">
      <c r="B112" s="213"/>
      <c r="C112" s="213"/>
      <c r="D112" s="117"/>
      <c r="E112" s="117"/>
      <c r="F112" s="117"/>
    </row>
    <row r="113" spans="2:6" x14ac:dyDescent="0.2">
      <c r="B113" s="213"/>
      <c r="C113" s="213"/>
      <c r="D113" s="117"/>
      <c r="E113" s="117"/>
      <c r="F113" s="117"/>
    </row>
    <row r="114" spans="2:6" x14ac:dyDescent="0.2">
      <c r="B114" s="213"/>
      <c r="C114" s="213"/>
      <c r="D114" s="117"/>
      <c r="E114" s="117"/>
      <c r="F114" s="117"/>
    </row>
    <row r="115" spans="2:6" x14ac:dyDescent="0.2">
      <c r="B115" s="213"/>
      <c r="C115" s="213"/>
      <c r="D115" s="117"/>
      <c r="E115" s="117"/>
      <c r="F115" s="117"/>
    </row>
    <row r="116" spans="2:6" x14ac:dyDescent="0.2">
      <c r="B116" s="213"/>
      <c r="C116" s="213"/>
      <c r="D116" s="117"/>
      <c r="E116" s="117"/>
      <c r="F116" s="117"/>
    </row>
    <row r="117" spans="2:6" x14ac:dyDescent="0.2">
      <c r="B117" s="213"/>
      <c r="C117" s="213"/>
      <c r="D117" s="117"/>
      <c r="E117" s="117"/>
      <c r="F117" s="117"/>
    </row>
    <row r="118" spans="2:6" x14ac:dyDescent="0.2">
      <c r="B118" s="213"/>
      <c r="C118" s="213"/>
      <c r="D118" s="117"/>
      <c r="E118" s="117"/>
      <c r="F118" s="117"/>
    </row>
    <row r="119" spans="2:6" x14ac:dyDescent="0.2">
      <c r="B119" s="213"/>
      <c r="C119" s="213"/>
      <c r="D119" s="117"/>
      <c r="E119" s="117"/>
      <c r="F119" s="117"/>
    </row>
    <row r="120" spans="2:6" x14ac:dyDescent="0.2">
      <c r="B120" s="213"/>
      <c r="C120" s="213"/>
      <c r="D120" s="117"/>
      <c r="E120" s="117"/>
      <c r="F120" s="117"/>
    </row>
    <row r="121" spans="2:6" x14ac:dyDescent="0.2">
      <c r="B121" s="213"/>
      <c r="C121" s="213"/>
      <c r="D121" s="117"/>
      <c r="E121" s="117"/>
      <c r="F121" s="117"/>
    </row>
    <row r="122" spans="2:6" x14ac:dyDescent="0.2">
      <c r="B122" s="213"/>
      <c r="C122" s="213"/>
      <c r="D122" s="117"/>
      <c r="E122" s="117"/>
      <c r="F122" s="117"/>
    </row>
    <row r="123" spans="2:6" x14ac:dyDescent="0.2">
      <c r="B123" s="213"/>
      <c r="C123" s="213"/>
      <c r="D123" s="117"/>
      <c r="E123" s="117"/>
      <c r="F123" s="117"/>
    </row>
    <row r="124" spans="2:6" x14ac:dyDescent="0.2">
      <c r="B124" s="213"/>
      <c r="C124" s="213"/>
      <c r="D124" s="117"/>
      <c r="E124" s="117"/>
      <c r="F124" s="117"/>
    </row>
    <row r="125" spans="2:6" x14ac:dyDescent="0.2">
      <c r="B125" s="213"/>
      <c r="C125" s="213"/>
      <c r="D125" s="117"/>
      <c r="E125" s="117"/>
      <c r="F125" s="117"/>
    </row>
    <row r="126" spans="2:6" x14ac:dyDescent="0.2">
      <c r="B126" s="213"/>
      <c r="C126" s="213"/>
      <c r="D126" s="117"/>
      <c r="E126" s="117"/>
      <c r="F126" s="117"/>
    </row>
    <row r="127" spans="2:6" x14ac:dyDescent="0.2">
      <c r="B127" s="213"/>
      <c r="C127" s="213"/>
      <c r="D127" s="117"/>
      <c r="E127" s="117"/>
      <c r="F127" s="117"/>
    </row>
    <row r="128" spans="2:6" x14ac:dyDescent="0.2">
      <c r="B128" s="213"/>
      <c r="C128" s="213"/>
      <c r="D128" s="117"/>
      <c r="E128" s="117"/>
      <c r="F128" s="117"/>
    </row>
    <row r="129" spans="2:6" x14ac:dyDescent="0.2">
      <c r="B129" s="213"/>
      <c r="C129" s="213"/>
      <c r="D129" s="117"/>
      <c r="E129" s="117"/>
      <c r="F129" s="117"/>
    </row>
    <row r="130" spans="2:6" x14ac:dyDescent="0.2">
      <c r="B130" s="213"/>
      <c r="C130" s="213"/>
      <c r="D130" s="117"/>
      <c r="E130" s="117"/>
      <c r="F130" s="117"/>
    </row>
    <row r="131" spans="2:6" x14ac:dyDescent="0.2">
      <c r="B131" s="213"/>
      <c r="C131" s="213"/>
      <c r="D131" s="117"/>
      <c r="E131" s="117"/>
      <c r="F131" s="117"/>
    </row>
    <row r="132" spans="2:6" x14ac:dyDescent="0.2">
      <c r="B132" s="213"/>
      <c r="C132" s="213"/>
      <c r="D132" s="117"/>
      <c r="E132" s="117"/>
      <c r="F132" s="117"/>
    </row>
    <row r="133" spans="2:6" x14ac:dyDescent="0.2">
      <c r="B133" s="213"/>
      <c r="C133" s="213"/>
      <c r="D133" s="117"/>
      <c r="E133" s="117"/>
      <c r="F133" s="117"/>
    </row>
    <row r="134" spans="2:6" x14ac:dyDescent="0.2">
      <c r="B134" s="213"/>
      <c r="C134" s="213"/>
      <c r="D134" s="117"/>
      <c r="E134" s="117"/>
      <c r="F134" s="117"/>
    </row>
    <row r="135" spans="2:6" x14ac:dyDescent="0.2">
      <c r="B135" s="213"/>
      <c r="C135" s="213"/>
      <c r="D135" s="117"/>
      <c r="E135" s="117"/>
      <c r="F135" s="117"/>
    </row>
    <row r="136" spans="2:6" x14ac:dyDescent="0.2">
      <c r="B136" s="213"/>
      <c r="C136" s="213"/>
      <c r="D136" s="117"/>
      <c r="E136" s="117"/>
      <c r="F136" s="117"/>
    </row>
    <row r="137" spans="2:6" x14ac:dyDescent="0.2">
      <c r="B137" s="213"/>
      <c r="C137" s="213"/>
      <c r="D137" s="117"/>
      <c r="E137" s="117"/>
      <c r="F137" s="117"/>
    </row>
    <row r="138" spans="2:6" x14ac:dyDescent="0.2">
      <c r="B138" s="213"/>
      <c r="C138" s="213"/>
      <c r="D138" s="117"/>
      <c r="E138" s="117"/>
      <c r="F138" s="117"/>
    </row>
    <row r="139" spans="2:6" x14ac:dyDescent="0.2">
      <c r="B139" s="213"/>
      <c r="C139" s="213"/>
      <c r="D139" s="117"/>
      <c r="E139" s="117"/>
      <c r="F139" s="117"/>
    </row>
    <row r="140" spans="2:6" x14ac:dyDescent="0.2">
      <c r="B140" s="213"/>
      <c r="C140" s="213"/>
      <c r="D140" s="117"/>
      <c r="E140" s="117"/>
      <c r="F140" s="117"/>
    </row>
    <row r="141" spans="2:6" x14ac:dyDescent="0.2">
      <c r="B141" s="213"/>
      <c r="C141" s="213"/>
      <c r="D141" s="117"/>
      <c r="E141" s="117"/>
      <c r="F141" s="117"/>
    </row>
    <row r="142" spans="2:6" x14ac:dyDescent="0.2">
      <c r="B142" s="213"/>
      <c r="C142" s="213"/>
      <c r="D142" s="117"/>
      <c r="E142" s="117"/>
      <c r="F142" s="117"/>
    </row>
    <row r="143" spans="2:6" x14ac:dyDescent="0.2">
      <c r="B143" s="213"/>
      <c r="C143" s="213"/>
      <c r="D143" s="117"/>
      <c r="E143" s="117"/>
      <c r="F143" s="117"/>
    </row>
    <row r="144" spans="2:6" x14ac:dyDescent="0.2">
      <c r="B144" s="213"/>
      <c r="C144" s="213"/>
      <c r="D144" s="117"/>
      <c r="E144" s="117"/>
      <c r="F144" s="117"/>
    </row>
    <row r="145" spans="2:6" x14ac:dyDescent="0.2">
      <c r="B145" s="213"/>
      <c r="C145" s="213"/>
      <c r="D145" s="117"/>
      <c r="E145" s="117"/>
      <c r="F145" s="117"/>
    </row>
    <row r="146" spans="2:6" x14ac:dyDescent="0.2">
      <c r="B146" s="213"/>
      <c r="C146" s="213"/>
      <c r="D146" s="117"/>
      <c r="E146" s="117"/>
      <c r="F146" s="117"/>
    </row>
    <row r="147" spans="2:6" x14ac:dyDescent="0.2">
      <c r="B147" s="213"/>
      <c r="C147" s="213"/>
      <c r="D147" s="117"/>
      <c r="E147" s="117"/>
      <c r="F147" s="117"/>
    </row>
    <row r="148" spans="2:6" x14ac:dyDescent="0.2">
      <c r="B148" s="213"/>
      <c r="C148" s="213"/>
      <c r="D148" s="117"/>
      <c r="E148" s="117"/>
      <c r="F148" s="117"/>
    </row>
    <row r="149" spans="2:6" x14ac:dyDescent="0.2">
      <c r="B149" s="213"/>
      <c r="C149" s="213"/>
      <c r="D149" s="117"/>
      <c r="E149" s="117"/>
      <c r="F149" s="117"/>
    </row>
    <row r="150" spans="2:6" x14ac:dyDescent="0.2">
      <c r="B150" s="213"/>
      <c r="C150" s="213"/>
      <c r="D150" s="117"/>
      <c r="E150" s="117"/>
      <c r="F150" s="117"/>
    </row>
    <row r="151" spans="2:6" x14ac:dyDescent="0.2">
      <c r="B151" s="213"/>
      <c r="C151" s="213"/>
      <c r="D151" s="117"/>
      <c r="E151" s="117"/>
      <c r="F151" s="117"/>
    </row>
    <row r="152" spans="2:6" x14ac:dyDescent="0.2">
      <c r="B152" s="213"/>
      <c r="C152" s="213"/>
      <c r="D152" s="117"/>
      <c r="E152" s="117"/>
      <c r="F152" s="117"/>
    </row>
    <row r="153" spans="2:6" x14ac:dyDescent="0.2">
      <c r="B153" s="213"/>
      <c r="C153" s="213"/>
      <c r="D153" s="117"/>
      <c r="E153" s="117"/>
      <c r="F153" s="117"/>
    </row>
    <row r="154" spans="2:6" x14ac:dyDescent="0.2">
      <c r="B154" s="213"/>
      <c r="C154" s="213"/>
      <c r="D154" s="117"/>
      <c r="E154" s="117"/>
      <c r="F154" s="117"/>
    </row>
    <row r="155" spans="2:6" x14ac:dyDescent="0.2">
      <c r="B155" s="213"/>
      <c r="C155" s="213"/>
      <c r="D155" s="117"/>
      <c r="E155" s="117"/>
      <c r="F155" s="117"/>
    </row>
    <row r="156" spans="2:6" x14ac:dyDescent="0.2">
      <c r="B156" s="213"/>
      <c r="C156" s="213"/>
      <c r="D156" s="117"/>
      <c r="E156" s="117"/>
      <c r="F156" s="117"/>
    </row>
    <row r="157" spans="2:6" x14ac:dyDescent="0.2">
      <c r="B157" s="213"/>
      <c r="C157" s="213"/>
      <c r="D157" s="117"/>
      <c r="E157" s="117"/>
      <c r="F157" s="117"/>
    </row>
    <row r="158" spans="2:6" x14ac:dyDescent="0.2">
      <c r="B158" s="213"/>
      <c r="C158" s="213"/>
      <c r="D158" s="117"/>
      <c r="E158" s="117"/>
      <c r="F158" s="117"/>
    </row>
    <row r="159" spans="2:6" x14ac:dyDescent="0.2">
      <c r="B159" s="213"/>
      <c r="C159" s="213"/>
      <c r="D159" s="117"/>
      <c r="E159" s="117"/>
      <c r="F159" s="117"/>
    </row>
    <row r="160" spans="2:6" x14ac:dyDescent="0.2">
      <c r="B160" s="213"/>
      <c r="C160" s="213"/>
      <c r="D160" s="117"/>
      <c r="E160" s="117"/>
      <c r="F160" s="117"/>
    </row>
    <row r="161" spans="2:6" x14ac:dyDescent="0.2">
      <c r="B161" s="213"/>
      <c r="C161" s="213"/>
      <c r="D161" s="117"/>
      <c r="E161" s="117"/>
      <c r="F161" s="117"/>
    </row>
    <row r="162" spans="2:6" x14ac:dyDescent="0.2">
      <c r="B162" s="213"/>
      <c r="C162" s="213"/>
      <c r="D162" s="117"/>
      <c r="E162" s="117"/>
      <c r="F162" s="117"/>
    </row>
    <row r="163" spans="2:6" x14ac:dyDescent="0.2">
      <c r="B163" s="213"/>
      <c r="C163" s="213"/>
      <c r="D163" s="117"/>
      <c r="E163" s="117"/>
      <c r="F163" s="117"/>
    </row>
    <row r="164" spans="2:6" x14ac:dyDescent="0.2">
      <c r="B164" s="213"/>
      <c r="C164" s="213"/>
      <c r="D164" s="117"/>
      <c r="E164" s="117"/>
      <c r="F164" s="117"/>
    </row>
    <row r="165" spans="2:6" x14ac:dyDescent="0.2">
      <c r="B165" s="213"/>
      <c r="C165" s="213"/>
      <c r="D165" s="117"/>
      <c r="E165" s="117"/>
      <c r="F165" s="117"/>
    </row>
    <row r="166" spans="2:6" x14ac:dyDescent="0.2">
      <c r="B166" s="213"/>
      <c r="C166" s="213"/>
      <c r="D166" s="117"/>
      <c r="E166" s="117"/>
      <c r="F166" s="117"/>
    </row>
    <row r="167" spans="2:6" x14ac:dyDescent="0.2">
      <c r="B167" s="213"/>
      <c r="C167" s="213"/>
      <c r="D167" s="117"/>
      <c r="E167" s="117"/>
      <c r="F167" s="117"/>
    </row>
    <row r="168" spans="2:6" x14ac:dyDescent="0.2">
      <c r="B168" s="213"/>
      <c r="C168" s="213"/>
      <c r="D168" s="117"/>
      <c r="E168" s="117"/>
      <c r="F168" s="117"/>
    </row>
    <row r="169" spans="2:6" x14ac:dyDescent="0.2">
      <c r="B169" s="213"/>
      <c r="C169" s="213"/>
      <c r="D169" s="117"/>
      <c r="E169" s="117"/>
      <c r="F169" s="117"/>
    </row>
    <row r="170" spans="2:6" x14ac:dyDescent="0.2">
      <c r="B170" s="213"/>
      <c r="C170" s="213"/>
      <c r="D170" s="117"/>
      <c r="E170" s="117"/>
      <c r="F170" s="117"/>
    </row>
    <row r="171" spans="2:6" x14ac:dyDescent="0.2">
      <c r="B171" s="213"/>
      <c r="C171" s="213"/>
      <c r="D171" s="117"/>
      <c r="E171" s="117"/>
      <c r="F171" s="117"/>
    </row>
    <row r="172" spans="2:6" x14ac:dyDescent="0.2">
      <c r="B172" s="213"/>
      <c r="C172" s="213"/>
      <c r="D172" s="117"/>
      <c r="E172" s="117"/>
      <c r="F172" s="117"/>
    </row>
    <row r="173" spans="2:6" x14ac:dyDescent="0.2">
      <c r="B173" s="213"/>
      <c r="C173" s="213"/>
      <c r="D173" s="117"/>
      <c r="E173" s="117"/>
      <c r="F173" s="117"/>
    </row>
    <row r="174" spans="2:6" x14ac:dyDescent="0.2">
      <c r="B174" s="213"/>
      <c r="C174" s="213"/>
      <c r="D174" s="117"/>
      <c r="E174" s="117"/>
      <c r="F174" s="117"/>
    </row>
    <row r="175" spans="2:6" x14ac:dyDescent="0.2">
      <c r="B175" s="213"/>
      <c r="C175" s="213"/>
      <c r="D175" s="117"/>
      <c r="E175" s="117"/>
      <c r="F175" s="117"/>
    </row>
    <row r="176" spans="2:6" x14ac:dyDescent="0.2">
      <c r="B176" s="213"/>
      <c r="C176" s="213"/>
      <c r="D176" s="117"/>
      <c r="E176" s="117"/>
      <c r="F176" s="117"/>
    </row>
    <row r="177" spans="2:6" x14ac:dyDescent="0.2">
      <c r="B177" s="213"/>
      <c r="C177" s="213"/>
      <c r="D177" s="117"/>
      <c r="E177" s="117"/>
      <c r="F177" s="117"/>
    </row>
    <row r="178" spans="2:6" x14ac:dyDescent="0.2">
      <c r="B178" s="213"/>
      <c r="C178" s="213"/>
      <c r="D178" s="117"/>
      <c r="E178" s="117"/>
      <c r="F178" s="117"/>
    </row>
    <row r="179" spans="2:6" x14ac:dyDescent="0.2">
      <c r="B179" s="213"/>
      <c r="C179" s="213"/>
      <c r="D179" s="117"/>
      <c r="E179" s="117"/>
      <c r="F179" s="117"/>
    </row>
    <row r="180" spans="2:6" x14ac:dyDescent="0.2">
      <c r="B180" s="213"/>
      <c r="C180" s="213"/>
      <c r="D180" s="117"/>
      <c r="E180" s="117"/>
      <c r="F180" s="117"/>
    </row>
  </sheetData>
  <mergeCells count="2">
    <mergeCell ref="A2:C2"/>
    <mergeCell ref="A1:C1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indexed="57"/>
    <outlinePr applyStyles="1" summaryBelow="0"/>
    <pageSetUpPr fitToPage="1"/>
  </sheetPr>
  <dimension ref="A1:H180"/>
  <sheetViews>
    <sheetView workbookViewId="0">
      <selection activeCell="A45" sqref="A45:A46"/>
    </sheetView>
  </sheetViews>
  <sheetFormatPr defaultRowHeight="11.25" outlineLevelRow="3" x14ac:dyDescent="0.2"/>
  <cols>
    <col min="1" max="1" width="52" style="130" customWidth="1"/>
    <col min="2" max="3" width="15.140625" style="219" customWidth="1"/>
    <col min="4" max="16384" width="9.140625" style="130"/>
  </cols>
  <sheetData>
    <row r="1" spans="1:8" s="92" customFormat="1" ht="12.75" x14ac:dyDescent="0.2">
      <c r="B1" s="208"/>
      <c r="C1" s="208"/>
    </row>
    <row r="2" spans="1:8" s="92" customFormat="1" ht="18.75" x14ac:dyDescent="0.2">
      <c r="A2" s="5" t="s">
        <v>199</v>
      </c>
      <c r="B2" s="5"/>
      <c r="C2" s="5"/>
      <c r="D2" s="137"/>
      <c r="E2" s="137"/>
      <c r="F2" s="137"/>
      <c r="G2" s="137"/>
      <c r="H2" s="137"/>
    </row>
    <row r="3" spans="1:8" s="92" customFormat="1" ht="12.75" x14ac:dyDescent="0.2">
      <c r="A3" s="54"/>
      <c r="B3" s="208"/>
      <c r="C3" s="208"/>
    </row>
    <row r="4" spans="1:8" s="61" customFormat="1" ht="12.75" x14ac:dyDescent="0.2">
      <c r="B4" s="150"/>
      <c r="C4" s="150" t="s">
        <v>287</v>
      </c>
    </row>
    <row r="5" spans="1:8" s="16" customFormat="1" ht="12.75" x14ac:dyDescent="0.2">
      <c r="A5" s="170"/>
      <c r="B5" s="210">
        <v>43465</v>
      </c>
      <c r="C5" s="210">
        <v>43496</v>
      </c>
    </row>
    <row r="6" spans="1:8" s="104" customFormat="1" ht="31.5" x14ac:dyDescent="0.2">
      <c r="A6" s="70" t="s">
        <v>201</v>
      </c>
      <c r="B6" s="100">
        <f t="shared" ref="B6" si="0">B$7+B$73</f>
        <v>78.315547975910007</v>
      </c>
      <c r="C6" s="100">
        <v>78.251692946719999</v>
      </c>
    </row>
    <row r="7" spans="1:8" s="26" customFormat="1" ht="15" x14ac:dyDescent="0.2">
      <c r="A7" s="199" t="s">
        <v>202</v>
      </c>
      <c r="B7" s="27">
        <f t="shared" ref="B7:C7" si="1">B$8+B$47</f>
        <v>67.186989245060005</v>
      </c>
      <c r="C7" s="27">
        <f t="shared" si="1"/>
        <v>67.249828506909992</v>
      </c>
    </row>
    <row r="8" spans="1:8" s="169" customFormat="1" ht="15" outlineLevel="1" x14ac:dyDescent="0.2">
      <c r="A8" s="77" t="s">
        <v>203</v>
      </c>
      <c r="B8" s="192">
        <f t="shared" ref="B8:C8" si="2">B$9+B$45</f>
        <v>27.487826315950002</v>
      </c>
      <c r="C8" s="192">
        <f t="shared" si="2"/>
        <v>27.549708098469999</v>
      </c>
    </row>
    <row r="9" spans="1:8" s="171" customFormat="1" ht="12.75" outlineLevel="2" x14ac:dyDescent="0.2">
      <c r="A9" s="112" t="s">
        <v>204</v>
      </c>
      <c r="B9" s="38">
        <f t="shared" ref="B9" si="3">SUM(B$10:B$44)</f>
        <v>27.406626104820003</v>
      </c>
      <c r="C9" s="38">
        <v>27.46870466284</v>
      </c>
    </row>
    <row r="10" spans="1:8" s="127" customFormat="1" ht="12.75" outlineLevel="3" x14ac:dyDescent="0.2">
      <c r="A10" s="264" t="s">
        <v>205</v>
      </c>
      <c r="B10" s="245">
        <v>0.423707</v>
      </c>
      <c r="C10" s="245">
        <v>0</v>
      </c>
    </row>
    <row r="11" spans="1:8" ht="12.75" outlineLevel="3" x14ac:dyDescent="0.2">
      <c r="A11" s="264" t="s">
        <v>206</v>
      </c>
      <c r="B11" s="195">
        <v>2.2627073694200002</v>
      </c>
      <c r="C11" s="195">
        <v>2.25722406616</v>
      </c>
      <c r="D11" s="117"/>
      <c r="E11" s="117"/>
      <c r="F11" s="117"/>
    </row>
    <row r="12" spans="1:8" ht="12.75" outlineLevel="3" x14ac:dyDescent="0.2">
      <c r="A12" s="265" t="s">
        <v>207</v>
      </c>
      <c r="B12" s="195">
        <v>0.68740315390999995</v>
      </c>
      <c r="C12" s="195">
        <v>0.68573734417999999</v>
      </c>
      <c r="D12" s="117"/>
      <c r="E12" s="117"/>
      <c r="F12" s="117"/>
    </row>
    <row r="13" spans="1:8" ht="12.75" outlineLevel="3" x14ac:dyDescent="0.2">
      <c r="A13" s="265" t="s">
        <v>208</v>
      </c>
      <c r="B13" s="195">
        <v>0.69196167220000004</v>
      </c>
      <c r="C13" s="195">
        <v>0.64801398164000001</v>
      </c>
      <c r="D13" s="117"/>
      <c r="E13" s="117"/>
      <c r="F13" s="117"/>
    </row>
    <row r="14" spans="1:8" ht="12.75" outlineLevel="3" x14ac:dyDescent="0.2">
      <c r="A14" s="265" t="s">
        <v>209</v>
      </c>
      <c r="B14" s="195">
        <v>1.3182480490299999</v>
      </c>
      <c r="C14" s="195">
        <v>1.3150534893500001</v>
      </c>
      <c r="D14" s="117"/>
      <c r="E14" s="117"/>
      <c r="F14" s="117"/>
    </row>
    <row r="15" spans="1:8" ht="12.75" outlineLevel="3" x14ac:dyDescent="0.2">
      <c r="A15" s="265" t="s">
        <v>210</v>
      </c>
      <c r="B15" s="195">
        <v>1.0365402828900001</v>
      </c>
      <c r="C15" s="195">
        <v>1.0340283961600001</v>
      </c>
      <c r="D15" s="117"/>
      <c r="E15" s="117"/>
      <c r="F15" s="117"/>
    </row>
    <row r="16" spans="1:8" ht="12.75" outlineLevel="3" x14ac:dyDescent="0.2">
      <c r="A16" s="265" t="s">
        <v>211</v>
      </c>
      <c r="B16" s="195">
        <v>1.69385845206</v>
      </c>
      <c r="C16" s="195">
        <v>1.68975366168</v>
      </c>
      <c r="D16" s="117"/>
      <c r="E16" s="117"/>
      <c r="F16" s="117"/>
    </row>
    <row r="17" spans="1:6" ht="12.75" outlineLevel="3" x14ac:dyDescent="0.2">
      <c r="A17" s="265" t="s">
        <v>212</v>
      </c>
      <c r="B17" s="195">
        <v>3.3746665013200001</v>
      </c>
      <c r="C17" s="195">
        <v>3.3664885459899998</v>
      </c>
      <c r="D17" s="117"/>
      <c r="E17" s="117"/>
      <c r="F17" s="117"/>
    </row>
    <row r="18" spans="1:6" ht="12.75" outlineLevel="3" x14ac:dyDescent="0.2">
      <c r="A18" s="265" t="s">
        <v>213</v>
      </c>
      <c r="B18" s="195">
        <v>0.43692677880000003</v>
      </c>
      <c r="C18" s="195">
        <v>0.43586795781999998</v>
      </c>
      <c r="D18" s="117"/>
      <c r="E18" s="117"/>
      <c r="F18" s="117"/>
    </row>
    <row r="19" spans="1:6" ht="12.75" outlineLevel="3" x14ac:dyDescent="0.2">
      <c r="A19" s="265" t="s">
        <v>214</v>
      </c>
      <c r="B19" s="195">
        <v>0.43692677880000003</v>
      </c>
      <c r="C19" s="195">
        <v>0.43586795781999998</v>
      </c>
      <c r="D19" s="117"/>
      <c r="E19" s="117"/>
      <c r="F19" s="117"/>
    </row>
    <row r="20" spans="1:6" ht="12.75" outlineLevel="3" x14ac:dyDescent="0.2">
      <c r="A20" s="265" t="s">
        <v>215</v>
      </c>
      <c r="B20" s="195">
        <v>1.3515315323999999</v>
      </c>
      <c r="C20" s="195">
        <v>1.35889222559</v>
      </c>
      <c r="D20" s="117"/>
      <c r="E20" s="117"/>
      <c r="F20" s="117"/>
    </row>
    <row r="21" spans="1:6" ht="12.75" outlineLevel="3" x14ac:dyDescent="0.2">
      <c r="A21" s="265" t="s">
        <v>216</v>
      </c>
      <c r="B21" s="195">
        <v>0.43692677880000003</v>
      </c>
      <c r="C21" s="195">
        <v>0.43586795781999998</v>
      </c>
      <c r="D21" s="117"/>
      <c r="E21" s="117"/>
      <c r="F21" s="117"/>
    </row>
    <row r="22" spans="1:6" ht="12.75" outlineLevel="3" x14ac:dyDescent="0.2">
      <c r="A22" s="265" t="s">
        <v>217</v>
      </c>
      <c r="B22" s="195">
        <v>0.43692677880000003</v>
      </c>
      <c r="C22" s="195">
        <v>0.43586795781999998</v>
      </c>
      <c r="D22" s="117"/>
      <c r="E22" s="117"/>
      <c r="F22" s="117"/>
    </row>
    <row r="23" spans="1:6" ht="12.75" outlineLevel="3" x14ac:dyDescent="0.2">
      <c r="A23" s="265" t="s">
        <v>218</v>
      </c>
      <c r="B23" s="195">
        <v>0.69286224135999996</v>
      </c>
      <c r="C23" s="195">
        <v>0.79476530299000003</v>
      </c>
      <c r="D23" s="117"/>
      <c r="E23" s="117"/>
      <c r="F23" s="117"/>
    </row>
    <row r="24" spans="1:6" ht="12.75" outlineLevel="3" x14ac:dyDescent="0.2">
      <c r="A24" s="265" t="s">
        <v>219</v>
      </c>
      <c r="B24" s="195">
        <v>0.43692677880000003</v>
      </c>
      <c r="C24" s="195">
        <v>0.43586795781999998</v>
      </c>
      <c r="D24" s="117"/>
      <c r="E24" s="117"/>
      <c r="F24" s="117"/>
    </row>
    <row r="25" spans="1:6" ht="12.75" outlineLevel="3" x14ac:dyDescent="0.2">
      <c r="A25" s="265" t="s">
        <v>220</v>
      </c>
      <c r="B25" s="195">
        <v>0.43692677880000003</v>
      </c>
      <c r="C25" s="195">
        <v>0.43586795781999998</v>
      </c>
      <c r="D25" s="117"/>
      <c r="E25" s="117"/>
      <c r="F25" s="117"/>
    </row>
    <row r="26" spans="1:6" ht="12.75" outlineLevel="3" x14ac:dyDescent="0.2">
      <c r="A26" s="265" t="s">
        <v>221</v>
      </c>
      <c r="B26" s="195">
        <v>0.43692677880000003</v>
      </c>
      <c r="C26" s="195">
        <v>0.43586795781999998</v>
      </c>
      <c r="D26" s="117"/>
      <c r="E26" s="117"/>
      <c r="F26" s="117"/>
    </row>
    <row r="27" spans="1:6" ht="12.75" outlineLevel="3" x14ac:dyDescent="0.2">
      <c r="A27" s="265" t="s">
        <v>222</v>
      </c>
      <c r="B27" s="195">
        <v>0.43692677880000003</v>
      </c>
      <c r="C27" s="195">
        <v>0.43586795781999998</v>
      </c>
      <c r="D27" s="117"/>
      <c r="E27" s="117"/>
      <c r="F27" s="117"/>
    </row>
    <row r="28" spans="1:6" ht="12.75" outlineLevel="3" x14ac:dyDescent="0.2">
      <c r="A28" s="265" t="s">
        <v>223</v>
      </c>
      <c r="B28" s="195">
        <v>0.43692677880000003</v>
      </c>
      <c r="C28" s="195">
        <v>0.43586795781999998</v>
      </c>
      <c r="D28" s="117"/>
      <c r="E28" s="117"/>
      <c r="F28" s="117"/>
    </row>
    <row r="29" spans="1:6" ht="12.75" outlineLevel="3" x14ac:dyDescent="0.2">
      <c r="A29" s="265" t="s">
        <v>224</v>
      </c>
      <c r="B29" s="195">
        <v>0.43692677880000003</v>
      </c>
      <c r="C29" s="195">
        <v>0.43586795781999998</v>
      </c>
      <c r="D29" s="117"/>
      <c r="E29" s="117"/>
      <c r="F29" s="117"/>
    </row>
    <row r="30" spans="1:6" ht="12.75" outlineLevel="3" x14ac:dyDescent="0.2">
      <c r="A30" s="265" t="s">
        <v>225</v>
      </c>
      <c r="B30" s="195">
        <v>0.43692677880000003</v>
      </c>
      <c r="C30" s="195">
        <v>0.43586795781999998</v>
      </c>
      <c r="D30" s="117"/>
      <c r="E30" s="117"/>
      <c r="F30" s="117"/>
    </row>
    <row r="31" spans="1:6" ht="12.75" outlineLevel="3" x14ac:dyDescent="0.2">
      <c r="A31" s="265" t="s">
        <v>226</v>
      </c>
      <c r="B31" s="195">
        <v>0.43692677880000003</v>
      </c>
      <c r="C31" s="195">
        <v>0.43586795781999998</v>
      </c>
      <c r="D31" s="117"/>
      <c r="E31" s="117"/>
      <c r="F31" s="117"/>
    </row>
    <row r="32" spans="1:6" ht="12.75" outlineLevel="3" x14ac:dyDescent="0.2">
      <c r="A32" s="265" t="s">
        <v>227</v>
      </c>
      <c r="B32" s="195">
        <v>0.43692677880000003</v>
      </c>
      <c r="C32" s="195">
        <v>0.43586795781999998</v>
      </c>
      <c r="D32" s="117"/>
      <c r="E32" s="117"/>
      <c r="F32" s="117"/>
    </row>
    <row r="33" spans="1:6" ht="12.75" outlineLevel="3" x14ac:dyDescent="0.2">
      <c r="A33" s="265" t="s">
        <v>228</v>
      </c>
      <c r="B33" s="195">
        <v>0.43692677880000003</v>
      </c>
      <c r="C33" s="195">
        <v>0.43586795781999998</v>
      </c>
      <c r="D33" s="117"/>
      <c r="E33" s="117"/>
      <c r="F33" s="117"/>
    </row>
    <row r="34" spans="1:6" ht="12.75" outlineLevel="3" x14ac:dyDescent="0.2">
      <c r="A34" s="265" t="s">
        <v>229</v>
      </c>
      <c r="B34" s="195">
        <v>0.23983854674999999</v>
      </c>
      <c r="C34" s="195">
        <v>1.0913348501</v>
      </c>
      <c r="D34" s="117"/>
      <c r="E34" s="117"/>
      <c r="F34" s="117"/>
    </row>
    <row r="35" spans="1:6" ht="12.75" outlineLevel="3" x14ac:dyDescent="0.2">
      <c r="A35" s="265" t="s">
        <v>230</v>
      </c>
      <c r="B35" s="195">
        <v>2.2713122724199999</v>
      </c>
      <c r="C35" s="195">
        <v>2.2826117155599999</v>
      </c>
      <c r="D35" s="117"/>
      <c r="E35" s="117"/>
      <c r="F35" s="117"/>
    </row>
    <row r="36" spans="1:6" ht="12.75" outlineLevel="3" x14ac:dyDescent="0.2">
      <c r="A36" s="265" t="s">
        <v>231</v>
      </c>
      <c r="B36" s="195">
        <v>0.43692703161000002</v>
      </c>
      <c r="C36" s="195">
        <v>0.43586821001999998</v>
      </c>
      <c r="D36" s="117"/>
      <c r="E36" s="117"/>
      <c r="F36" s="117"/>
    </row>
    <row r="37" spans="1:6" ht="12.75" outlineLevel="3" x14ac:dyDescent="0.2">
      <c r="A37" s="265" t="s">
        <v>232</v>
      </c>
      <c r="B37" s="195">
        <v>1.08349155E-3</v>
      </c>
      <c r="C37" s="195">
        <v>1.08086588E-3</v>
      </c>
      <c r="D37" s="117"/>
      <c r="E37" s="117"/>
      <c r="F37" s="117"/>
    </row>
    <row r="38" spans="1:6" ht="12.75" outlineLevel="3" x14ac:dyDescent="0.2">
      <c r="A38" s="265" t="s">
        <v>233</v>
      </c>
      <c r="B38" s="195">
        <v>1.4219136382299999</v>
      </c>
      <c r="C38" s="195">
        <v>1.0943104264700001</v>
      </c>
      <c r="D38" s="117"/>
      <c r="E38" s="117"/>
      <c r="F38" s="117"/>
    </row>
    <row r="39" spans="1:6" ht="12.75" outlineLevel="3" x14ac:dyDescent="0.2">
      <c r="A39" s="265" t="s">
        <v>234</v>
      </c>
      <c r="B39" s="195">
        <v>0.32409117412999999</v>
      </c>
      <c r="C39" s="195">
        <v>0.25464024426999998</v>
      </c>
      <c r="D39" s="117"/>
      <c r="E39" s="117"/>
      <c r="F39" s="117"/>
    </row>
    <row r="40" spans="1:6" ht="12.75" outlineLevel="3" x14ac:dyDescent="0.2">
      <c r="A40" s="265" t="s">
        <v>235</v>
      </c>
      <c r="B40" s="195">
        <v>0.20947864409</v>
      </c>
      <c r="C40" s="195">
        <v>0.20897100666999999</v>
      </c>
      <c r="D40" s="117"/>
      <c r="E40" s="117"/>
      <c r="F40" s="117"/>
    </row>
    <row r="41" spans="1:6" ht="12.75" outlineLevel="3" x14ac:dyDescent="0.2">
      <c r="A41" s="265" t="s">
        <v>236</v>
      </c>
      <c r="B41" s="195">
        <v>0.64552002972</v>
      </c>
      <c r="C41" s="195">
        <v>0.64395571687999997</v>
      </c>
      <c r="D41" s="117"/>
      <c r="E41" s="117"/>
      <c r="F41" s="117"/>
    </row>
    <row r="42" spans="1:6" ht="12.75" outlineLevel="3" x14ac:dyDescent="0.2">
      <c r="A42" s="265" t="s">
        <v>237</v>
      </c>
      <c r="B42" s="195">
        <v>0.63203673581999997</v>
      </c>
      <c r="C42" s="195">
        <v>0.63050509759999995</v>
      </c>
      <c r="D42" s="117"/>
      <c r="E42" s="117"/>
      <c r="F42" s="117"/>
    </row>
    <row r="43" spans="1:6" ht="12.75" outlineLevel="3" x14ac:dyDescent="0.2">
      <c r="A43" s="265" t="s">
        <v>238</v>
      </c>
      <c r="B43" s="195">
        <v>0.87330551556000002</v>
      </c>
      <c r="C43" s="195">
        <v>0.87435816939</v>
      </c>
      <c r="D43" s="117"/>
      <c r="E43" s="117"/>
      <c r="F43" s="117"/>
    </row>
    <row r="44" spans="1:6" ht="12.75" outlineLevel="3" x14ac:dyDescent="0.2">
      <c r="A44" s="265" t="s">
        <v>239</v>
      </c>
      <c r="B44" s="195">
        <v>0.70065786715</v>
      </c>
      <c r="C44" s="195">
        <v>0.69895993678000001</v>
      </c>
      <c r="D44" s="117"/>
      <c r="E44" s="117"/>
      <c r="F44" s="117"/>
    </row>
    <row r="45" spans="1:6" ht="12.75" outlineLevel="2" x14ac:dyDescent="0.2">
      <c r="A45" s="119" t="s">
        <v>270</v>
      </c>
      <c r="B45" s="175">
        <f t="shared" ref="B45" si="4">SUM(B$46:B$46)</f>
        <v>8.1200211130000005E-2</v>
      </c>
      <c r="C45" s="175">
        <v>8.1003435629999995E-2</v>
      </c>
      <c r="D45" s="117"/>
      <c r="E45" s="117"/>
      <c r="F45" s="117"/>
    </row>
    <row r="46" spans="1:6" ht="12.75" outlineLevel="3" x14ac:dyDescent="0.2">
      <c r="A46" s="266" t="s">
        <v>288</v>
      </c>
      <c r="B46" s="195">
        <v>8.1200211130000005E-2</v>
      </c>
      <c r="C46" s="195">
        <v>8.1003435629999995E-2</v>
      </c>
      <c r="D46" s="117"/>
      <c r="E46" s="117"/>
      <c r="F46" s="117"/>
    </row>
    <row r="47" spans="1:6" ht="15" outlineLevel="1" x14ac:dyDescent="0.25">
      <c r="A47" s="141" t="s">
        <v>240</v>
      </c>
      <c r="B47" s="147">
        <f t="shared" ref="B47:C47" si="5">B$48+B$55+B$61+B$64+B$71</f>
        <v>39.699162929109995</v>
      </c>
      <c r="C47" s="147">
        <f t="shared" si="5"/>
        <v>39.700120408439993</v>
      </c>
      <c r="D47" s="117"/>
      <c r="E47" s="117"/>
      <c r="F47" s="117"/>
    </row>
    <row r="48" spans="1:6" ht="12.75" outlineLevel="2" x14ac:dyDescent="0.2">
      <c r="A48" s="119" t="s">
        <v>241</v>
      </c>
      <c r="B48" s="175">
        <f t="shared" ref="B48" si="6">SUM(B$49:B$54)</f>
        <v>13.39273211223</v>
      </c>
      <c r="C48" s="175">
        <v>13.369349369229999</v>
      </c>
      <c r="D48" s="117"/>
      <c r="E48" s="117"/>
      <c r="F48" s="117"/>
    </row>
    <row r="49" spans="1:6" ht="12.75" outlineLevel="3" x14ac:dyDescent="0.2">
      <c r="A49" s="99" t="s">
        <v>242</v>
      </c>
      <c r="B49" s="195">
        <v>3.7912740495400001</v>
      </c>
      <c r="C49" s="195">
        <v>3.78299905693</v>
      </c>
      <c r="D49" s="117"/>
      <c r="E49" s="117"/>
      <c r="F49" s="117"/>
    </row>
    <row r="50" spans="1:6" ht="12.75" outlineLevel="3" x14ac:dyDescent="0.2">
      <c r="A50" s="99" t="s">
        <v>243</v>
      </c>
      <c r="B50" s="195">
        <v>0.57780990312000002</v>
      </c>
      <c r="C50" s="195">
        <v>0.57654875119000004</v>
      </c>
      <c r="D50" s="117"/>
      <c r="E50" s="117"/>
      <c r="F50" s="117"/>
    </row>
    <row r="51" spans="1:6" ht="12.75" outlineLevel="3" x14ac:dyDescent="0.2">
      <c r="A51" s="99" t="s">
        <v>244</v>
      </c>
      <c r="B51" s="195">
        <v>0.68077226917</v>
      </c>
      <c r="C51" s="195">
        <v>0.67928638727000001</v>
      </c>
      <c r="D51" s="117"/>
      <c r="E51" s="117"/>
      <c r="F51" s="117"/>
    </row>
    <row r="52" spans="1:6" ht="12.75" outlineLevel="3" x14ac:dyDescent="0.2">
      <c r="A52" s="99" t="s">
        <v>245</v>
      </c>
      <c r="B52" s="195">
        <v>4.8777570288099996</v>
      </c>
      <c r="C52" s="195">
        <v>4.8400781628400003</v>
      </c>
      <c r="D52" s="117"/>
      <c r="E52" s="117"/>
      <c r="F52" s="117"/>
    </row>
    <row r="53" spans="1:6" ht="12.75" outlineLevel="3" x14ac:dyDescent="0.2">
      <c r="A53" s="99" t="s">
        <v>246</v>
      </c>
      <c r="B53" s="195">
        <v>3.4507485817300001</v>
      </c>
      <c r="C53" s="195">
        <v>3.47532673114</v>
      </c>
      <c r="D53" s="117"/>
      <c r="E53" s="117"/>
      <c r="F53" s="117"/>
    </row>
    <row r="54" spans="1:6" ht="12.75" outlineLevel="3" x14ac:dyDescent="0.2">
      <c r="A54" s="99" t="s">
        <v>247</v>
      </c>
      <c r="B54" s="195">
        <v>1.437027986E-2</v>
      </c>
      <c r="C54" s="195">
        <v>1.5110279860000001E-2</v>
      </c>
      <c r="D54" s="117"/>
      <c r="E54" s="117"/>
      <c r="F54" s="117"/>
    </row>
    <row r="55" spans="1:6" ht="12.75" outlineLevel="2" x14ac:dyDescent="0.2">
      <c r="A55" s="119" t="s">
        <v>248</v>
      </c>
      <c r="B55" s="175">
        <f t="shared" ref="B55" si="7">SUM(B$56:B$60)</f>
        <v>1.7311024130200001</v>
      </c>
      <c r="C55" s="175">
        <v>1.7441514921700001</v>
      </c>
      <c r="D55" s="117"/>
      <c r="E55" s="117"/>
      <c r="F55" s="117"/>
    </row>
    <row r="56" spans="1:6" ht="12.75" outlineLevel="3" x14ac:dyDescent="0.2">
      <c r="A56" s="99" t="s">
        <v>249</v>
      </c>
      <c r="B56" s="195">
        <v>0.29365465454</v>
      </c>
      <c r="C56" s="195">
        <v>0.30253457643999998</v>
      </c>
      <c r="D56" s="117"/>
      <c r="E56" s="117"/>
      <c r="F56" s="117"/>
    </row>
    <row r="57" spans="1:6" ht="12.75" outlineLevel="3" x14ac:dyDescent="0.2">
      <c r="A57" s="99" t="s">
        <v>250</v>
      </c>
      <c r="B57" s="195">
        <v>0.25954321514000001</v>
      </c>
      <c r="C57" s="195">
        <v>0.25897672530999999</v>
      </c>
      <c r="D57" s="117"/>
      <c r="E57" s="117"/>
      <c r="F57" s="117"/>
    </row>
    <row r="58" spans="1:6" ht="12.75" outlineLevel="3" x14ac:dyDescent="0.2">
      <c r="A58" s="99" t="s">
        <v>251</v>
      </c>
      <c r="B58" s="195">
        <v>0.60585586000000002</v>
      </c>
      <c r="C58" s="195">
        <v>0.60585586000000002</v>
      </c>
      <c r="D58" s="117"/>
      <c r="E58" s="117"/>
      <c r="F58" s="117"/>
    </row>
    <row r="59" spans="1:6" ht="12.75" outlineLevel="3" x14ac:dyDescent="0.2">
      <c r="A59" s="99" t="s">
        <v>252</v>
      </c>
      <c r="B59" s="195">
        <v>4.7472759500000001E-3</v>
      </c>
      <c r="C59" s="195">
        <v>4.7472759500000001E-3</v>
      </c>
      <c r="D59" s="117"/>
      <c r="E59" s="117"/>
      <c r="F59" s="117"/>
    </row>
    <row r="60" spans="1:6" ht="12.75" outlineLevel="3" x14ac:dyDescent="0.2">
      <c r="A60" s="99" t="s">
        <v>253</v>
      </c>
      <c r="B60" s="195">
        <v>0.56730140739000001</v>
      </c>
      <c r="C60" s="195">
        <v>0.57203705446999997</v>
      </c>
      <c r="D60" s="117"/>
      <c r="E60" s="117"/>
      <c r="F60" s="117"/>
    </row>
    <row r="61" spans="1:6" ht="12.75" outlineLevel="2" x14ac:dyDescent="0.2">
      <c r="A61" s="119" t="s">
        <v>254</v>
      </c>
      <c r="B61" s="175">
        <f t="shared" ref="B61" si="8">SUM(B$62:B$63)</f>
        <v>0.40016336295999999</v>
      </c>
      <c r="C61" s="175">
        <v>0.39928994972999998</v>
      </c>
      <c r="D61" s="117"/>
      <c r="E61" s="117"/>
      <c r="F61" s="117"/>
    </row>
    <row r="62" spans="1:6" ht="12.75" outlineLevel="3" x14ac:dyDescent="0.2">
      <c r="A62" s="99" t="s">
        <v>171</v>
      </c>
      <c r="B62" s="195">
        <v>5.8563390000000002E-5</v>
      </c>
      <c r="C62" s="195">
        <v>5.8435559999999997E-5</v>
      </c>
      <c r="D62" s="117"/>
      <c r="E62" s="117"/>
      <c r="F62" s="117"/>
    </row>
    <row r="63" spans="1:6" ht="12.75" outlineLevel="3" x14ac:dyDescent="0.2">
      <c r="A63" s="266" t="s">
        <v>191</v>
      </c>
      <c r="B63" s="195">
        <v>0.40010479957</v>
      </c>
      <c r="C63" s="195">
        <v>0.39923151417000002</v>
      </c>
      <c r="D63" s="117"/>
      <c r="E63" s="117"/>
      <c r="F63" s="117"/>
    </row>
    <row r="64" spans="1:6" ht="12.75" outlineLevel="2" x14ac:dyDescent="0.2">
      <c r="A64" s="119" t="s">
        <v>255</v>
      </c>
      <c r="B64" s="175">
        <f t="shared" ref="B64" si="9">SUM(B$65:B$70)</f>
        <v>22.467272999999999</v>
      </c>
      <c r="C64" s="175">
        <v>22.467272999999999</v>
      </c>
      <c r="D64" s="117"/>
      <c r="E64" s="117"/>
      <c r="F64" s="117"/>
    </row>
    <row r="65" spans="1:6" ht="12.75" outlineLevel="3" x14ac:dyDescent="0.2">
      <c r="A65" s="99" t="s">
        <v>256</v>
      </c>
      <c r="B65" s="195">
        <v>3</v>
      </c>
      <c r="C65" s="195">
        <v>3</v>
      </c>
      <c r="D65" s="117"/>
      <c r="E65" s="117"/>
      <c r="F65" s="117"/>
    </row>
    <row r="66" spans="1:6" ht="12.75" outlineLevel="3" x14ac:dyDescent="0.2">
      <c r="A66" s="99" t="s">
        <v>257</v>
      </c>
      <c r="B66" s="195">
        <v>1</v>
      </c>
      <c r="C66" s="195">
        <v>1</v>
      </c>
      <c r="D66" s="117"/>
      <c r="E66" s="117"/>
      <c r="F66" s="117"/>
    </row>
    <row r="67" spans="1:6" ht="12.75" outlineLevel="3" x14ac:dyDescent="0.2">
      <c r="A67" s="99" t="s">
        <v>258</v>
      </c>
      <c r="B67" s="195">
        <v>12.467273</v>
      </c>
      <c r="C67" s="195">
        <v>12.467273</v>
      </c>
      <c r="D67" s="117"/>
      <c r="E67" s="117"/>
      <c r="F67" s="117"/>
    </row>
    <row r="68" spans="1:6" ht="12.75" outlineLevel="3" x14ac:dyDescent="0.2">
      <c r="A68" s="99" t="s">
        <v>259</v>
      </c>
      <c r="B68" s="195">
        <v>1</v>
      </c>
      <c r="C68" s="195">
        <v>1</v>
      </c>
      <c r="D68" s="117"/>
      <c r="E68" s="117"/>
      <c r="F68" s="117"/>
    </row>
    <row r="69" spans="1:6" ht="12.75" outlineLevel="3" x14ac:dyDescent="0.2">
      <c r="A69" s="99" t="s">
        <v>260</v>
      </c>
      <c r="B69" s="195">
        <v>3</v>
      </c>
      <c r="C69" s="195">
        <v>3</v>
      </c>
      <c r="D69" s="117"/>
      <c r="E69" s="117"/>
      <c r="F69" s="117"/>
    </row>
    <row r="70" spans="1:6" ht="12.75" outlineLevel="3" x14ac:dyDescent="0.2">
      <c r="A70" s="266" t="s">
        <v>261</v>
      </c>
      <c r="B70" s="195">
        <v>2</v>
      </c>
      <c r="C70" s="195">
        <v>2</v>
      </c>
      <c r="D70" s="117"/>
      <c r="E70" s="117"/>
      <c r="F70" s="117"/>
    </row>
    <row r="71" spans="1:6" ht="12.75" outlineLevel="2" x14ac:dyDescent="0.2">
      <c r="A71" s="119" t="s">
        <v>262</v>
      </c>
      <c r="B71" s="175">
        <f t="shared" ref="B71" si="10">SUM(B$72:B$72)</f>
        <v>1.7078920409</v>
      </c>
      <c r="C71" s="175">
        <v>1.7200565973099999</v>
      </c>
      <c r="D71" s="117"/>
      <c r="E71" s="117"/>
      <c r="F71" s="117"/>
    </row>
    <row r="72" spans="1:6" ht="12.75" outlineLevel="3" x14ac:dyDescent="0.2">
      <c r="A72" s="99" t="s">
        <v>246</v>
      </c>
      <c r="B72" s="195">
        <v>1.7078920409</v>
      </c>
      <c r="C72" s="195">
        <v>1.7200565973099999</v>
      </c>
      <c r="D72" s="117"/>
      <c r="E72" s="117"/>
      <c r="F72" s="117"/>
    </row>
    <row r="73" spans="1:6" ht="15" x14ac:dyDescent="0.25">
      <c r="A73" s="136" t="s">
        <v>263</v>
      </c>
      <c r="B73" s="107">
        <f t="shared" ref="B73:C73" si="11">B$74+B$86</f>
        <v>11.128558730850001</v>
      </c>
      <c r="C73" s="107">
        <f t="shared" si="11"/>
        <v>11.001864439809999</v>
      </c>
      <c r="D73" s="117"/>
      <c r="E73" s="117"/>
      <c r="F73" s="117"/>
    </row>
    <row r="74" spans="1:6" ht="15" outlineLevel="1" x14ac:dyDescent="0.25">
      <c r="A74" s="141" t="s">
        <v>203</v>
      </c>
      <c r="B74" s="147">
        <f t="shared" ref="B74:C74" si="12">B$75+B$80+B$84</f>
        <v>0.37273379988999999</v>
      </c>
      <c r="C74" s="147">
        <f t="shared" si="12"/>
        <v>0.36723644762000002</v>
      </c>
      <c r="D74" s="117"/>
      <c r="E74" s="117"/>
      <c r="F74" s="117"/>
    </row>
    <row r="75" spans="1:6" ht="12.75" outlineLevel="2" x14ac:dyDescent="0.2">
      <c r="A75" s="119" t="s">
        <v>264</v>
      </c>
      <c r="B75" s="175">
        <f t="shared" ref="B75" si="13">SUM(B$76:B$79)</f>
        <v>0.21669872839999998</v>
      </c>
      <c r="C75" s="175">
        <v>0.21617359424999999</v>
      </c>
      <c r="D75" s="117"/>
      <c r="E75" s="117"/>
      <c r="F75" s="117"/>
    </row>
    <row r="76" spans="1:6" ht="12.75" outlineLevel="3" x14ac:dyDescent="0.2">
      <c r="A76" s="99" t="s">
        <v>265</v>
      </c>
      <c r="B76" s="195">
        <v>4.1894999999999998E-7</v>
      </c>
      <c r="C76" s="195">
        <v>4.1792999999999998E-7</v>
      </c>
      <c r="D76" s="117"/>
      <c r="E76" s="117"/>
      <c r="F76" s="117"/>
    </row>
    <row r="77" spans="1:6" ht="12.75" outlineLevel="3" x14ac:dyDescent="0.2">
      <c r="A77" s="99" t="s">
        <v>266</v>
      </c>
      <c r="B77" s="195">
        <v>3.611638491E-2</v>
      </c>
      <c r="C77" s="195">
        <v>3.6028862719999999E-2</v>
      </c>
      <c r="D77" s="117"/>
      <c r="E77" s="117"/>
      <c r="F77" s="117"/>
    </row>
    <row r="78" spans="1:6" ht="12.75" outlineLevel="3" x14ac:dyDescent="0.2">
      <c r="A78" s="99" t="s">
        <v>268</v>
      </c>
      <c r="B78" s="195">
        <v>0.10834915472999999</v>
      </c>
      <c r="C78" s="195">
        <v>0.10808658816</v>
      </c>
      <c r="D78" s="117"/>
      <c r="E78" s="117"/>
      <c r="F78" s="117"/>
    </row>
    <row r="79" spans="1:6" ht="12.75" outlineLevel="3" x14ac:dyDescent="0.2">
      <c r="A79" s="99" t="s">
        <v>269</v>
      </c>
      <c r="B79" s="195">
        <v>7.223276981E-2</v>
      </c>
      <c r="C79" s="195">
        <v>7.2057725439999998E-2</v>
      </c>
      <c r="D79" s="117"/>
      <c r="E79" s="117"/>
      <c r="F79" s="117"/>
    </row>
    <row r="80" spans="1:6" ht="12.75" outlineLevel="2" x14ac:dyDescent="0.2">
      <c r="A80" s="119" t="s">
        <v>270</v>
      </c>
      <c r="B80" s="175">
        <f t="shared" ref="B80" si="14">SUM(B$81:B$83)</f>
        <v>0.15600059298000002</v>
      </c>
      <c r="C80" s="175">
        <v>0.15102845842000001</v>
      </c>
      <c r="D80" s="117"/>
      <c r="E80" s="117"/>
      <c r="F80" s="117"/>
    </row>
    <row r="81" spans="1:6" ht="12.75" outlineLevel="3" x14ac:dyDescent="0.2">
      <c r="A81" s="99" t="s">
        <v>271</v>
      </c>
      <c r="B81" s="195">
        <v>3.492868834E-2</v>
      </c>
      <c r="C81" s="195">
        <v>3.1931413390000003E-2</v>
      </c>
      <c r="D81" s="117"/>
      <c r="E81" s="117"/>
      <c r="F81" s="117"/>
    </row>
    <row r="82" spans="1:6" ht="12.75" outlineLevel="3" x14ac:dyDescent="0.2">
      <c r="A82" s="99" t="s">
        <v>272</v>
      </c>
      <c r="B82" s="195">
        <v>0.11839534242999999</v>
      </c>
      <c r="C82" s="195">
        <v>0.11656507721999999</v>
      </c>
      <c r="D82" s="117"/>
      <c r="E82" s="117"/>
      <c r="F82" s="117"/>
    </row>
    <row r="83" spans="1:6" ht="12.75" outlineLevel="3" x14ac:dyDescent="0.2">
      <c r="A83" s="99" t="s">
        <v>273</v>
      </c>
      <c r="B83" s="195">
        <v>2.67656221E-3</v>
      </c>
      <c r="C83" s="195">
        <v>2.5319678099999998E-3</v>
      </c>
      <c r="D83" s="117"/>
      <c r="E83" s="117"/>
      <c r="F83" s="117"/>
    </row>
    <row r="84" spans="1:6" ht="12.75" outlineLevel="2" x14ac:dyDescent="0.2">
      <c r="A84" s="119" t="s">
        <v>274</v>
      </c>
      <c r="B84" s="175">
        <f t="shared" ref="B84" si="15">SUM(B$85:B$85)</f>
        <v>3.4478509999999999E-5</v>
      </c>
      <c r="C84" s="175">
        <v>3.4394950000000002E-5</v>
      </c>
      <c r="D84" s="117"/>
      <c r="E84" s="117"/>
      <c r="F84" s="117"/>
    </row>
    <row r="85" spans="1:6" ht="12.75" outlineLevel="3" x14ac:dyDescent="0.2">
      <c r="A85" s="99" t="s">
        <v>275</v>
      </c>
      <c r="B85" s="195">
        <v>3.4478509999999999E-5</v>
      </c>
      <c r="C85" s="195">
        <v>3.4394950000000002E-5</v>
      </c>
      <c r="D85" s="117"/>
      <c r="E85" s="117"/>
      <c r="F85" s="117"/>
    </row>
    <row r="86" spans="1:6" ht="15" outlineLevel="1" x14ac:dyDescent="0.25">
      <c r="A86" s="141" t="s">
        <v>240</v>
      </c>
      <c r="B86" s="147">
        <f t="shared" ref="B86:C86" si="16">B$87+B$93+B$95+B$103+B$104</f>
        <v>10.755824930960001</v>
      </c>
      <c r="C86" s="147">
        <f t="shared" si="16"/>
        <v>10.63462799219</v>
      </c>
      <c r="D86" s="117"/>
      <c r="E86" s="117"/>
      <c r="F86" s="117"/>
    </row>
    <row r="87" spans="1:6" ht="12.75" outlineLevel="2" x14ac:dyDescent="0.2">
      <c r="A87" s="119" t="s">
        <v>241</v>
      </c>
      <c r="B87" s="175">
        <f t="shared" ref="B87" si="17">SUM(B$88:B$92)</f>
        <v>8.5593320389300001</v>
      </c>
      <c r="C87" s="175">
        <v>8.62842410841</v>
      </c>
      <c r="D87" s="117"/>
      <c r="E87" s="117"/>
      <c r="F87" s="117"/>
    </row>
    <row r="88" spans="1:6" ht="12.75" outlineLevel="3" x14ac:dyDescent="0.2">
      <c r="A88" s="99" t="s">
        <v>276</v>
      </c>
      <c r="B88" s="195">
        <v>0.1145400015</v>
      </c>
      <c r="C88" s="195">
        <v>0.11429000172000001</v>
      </c>
      <c r="D88" s="117"/>
      <c r="E88" s="117"/>
      <c r="F88" s="117"/>
    </row>
    <row r="89" spans="1:6" ht="12.75" outlineLevel="3" x14ac:dyDescent="0.2">
      <c r="A89" s="99" t="s">
        <v>243</v>
      </c>
      <c r="B89" s="195">
        <v>0.20628031303</v>
      </c>
      <c r="C89" s="195">
        <v>0.21044569602999999</v>
      </c>
      <c r="D89" s="117"/>
      <c r="E89" s="117"/>
      <c r="F89" s="117"/>
    </row>
    <row r="90" spans="1:6" ht="12.75" outlineLevel="3" x14ac:dyDescent="0.2">
      <c r="A90" s="99" t="s">
        <v>244</v>
      </c>
      <c r="B90" s="195">
        <v>5.6124600730000002E-2</v>
      </c>
      <c r="C90" s="195">
        <v>5.6002100839999999E-2</v>
      </c>
      <c r="D90" s="117"/>
      <c r="E90" s="117"/>
      <c r="F90" s="117"/>
    </row>
    <row r="91" spans="1:6" ht="12.75" outlineLevel="3" x14ac:dyDescent="0.2">
      <c r="A91" s="99" t="s">
        <v>245</v>
      </c>
      <c r="B91" s="195">
        <v>0.45706674655000001</v>
      </c>
      <c r="C91" s="195">
        <v>0.46734190704</v>
      </c>
      <c r="D91" s="117"/>
      <c r="E91" s="117"/>
      <c r="F91" s="117"/>
    </row>
    <row r="92" spans="1:6" ht="12.75" outlineLevel="3" x14ac:dyDescent="0.2">
      <c r="A92" s="99" t="s">
        <v>246</v>
      </c>
      <c r="B92" s="195">
        <v>7.7253203771200001</v>
      </c>
      <c r="C92" s="195">
        <v>7.7803444027799999</v>
      </c>
      <c r="D92" s="117"/>
      <c r="E92" s="117"/>
      <c r="F92" s="117"/>
    </row>
    <row r="93" spans="1:6" ht="12.75" outlineLevel="2" x14ac:dyDescent="0.2">
      <c r="A93" s="119" t="s">
        <v>248</v>
      </c>
      <c r="B93" s="175">
        <f t="shared" ref="B93" si="18">SUM(B$94:B$94)</f>
        <v>4.8738926600000003E-2</v>
      </c>
      <c r="C93" s="175">
        <v>2.4369463260000002E-2</v>
      </c>
      <c r="D93" s="117"/>
      <c r="E93" s="117"/>
      <c r="F93" s="117"/>
    </row>
    <row r="94" spans="1:6" ht="12.75" outlineLevel="3" x14ac:dyDescent="0.2">
      <c r="A94" s="99" t="s">
        <v>249</v>
      </c>
      <c r="B94" s="195">
        <v>4.8738926600000003E-2</v>
      </c>
      <c r="C94" s="195">
        <v>2.4369463260000002E-2</v>
      </c>
      <c r="D94" s="117"/>
      <c r="E94" s="117"/>
      <c r="F94" s="117"/>
    </row>
    <row r="95" spans="1:6" ht="12.75" outlineLevel="2" x14ac:dyDescent="0.2">
      <c r="A95" s="119" t="s">
        <v>254</v>
      </c>
      <c r="B95" s="175">
        <f t="shared" ref="B95" si="19">SUM(B$96:B$102)</f>
        <v>2.0344831620099999</v>
      </c>
      <c r="C95" s="175">
        <v>1.8677568394799999</v>
      </c>
      <c r="D95" s="117"/>
      <c r="E95" s="117"/>
      <c r="F95" s="117"/>
    </row>
    <row r="96" spans="1:6" ht="12.75" outlineLevel="3" x14ac:dyDescent="0.2">
      <c r="A96" s="99" t="s">
        <v>68</v>
      </c>
      <c r="B96" s="195">
        <v>7.991643658E-2</v>
      </c>
      <c r="C96" s="195">
        <v>7.991643658E-2</v>
      </c>
      <c r="D96" s="117"/>
      <c r="E96" s="117"/>
      <c r="F96" s="117"/>
    </row>
    <row r="97" spans="1:6" ht="12.75" outlineLevel="3" x14ac:dyDescent="0.2">
      <c r="A97" s="99" t="s">
        <v>157</v>
      </c>
      <c r="B97" s="195">
        <v>0.45260618235</v>
      </c>
      <c r="C97" s="195">
        <v>0.36099641953</v>
      </c>
      <c r="D97" s="117"/>
      <c r="E97" s="117"/>
      <c r="F97" s="117"/>
    </row>
    <row r="98" spans="1:6" ht="12.75" outlineLevel="3" x14ac:dyDescent="0.2">
      <c r="A98" s="99" t="s">
        <v>191</v>
      </c>
      <c r="B98" s="195">
        <v>3.3931242969999997E-2</v>
      </c>
      <c r="C98" s="195">
        <v>3.3857183229999997E-2</v>
      </c>
      <c r="D98" s="117"/>
      <c r="E98" s="117"/>
      <c r="F98" s="117"/>
    </row>
    <row r="99" spans="1:6" ht="12.75" outlineLevel="3" x14ac:dyDescent="0.2">
      <c r="A99" s="99" t="s">
        <v>112</v>
      </c>
      <c r="B99" s="195">
        <v>1.947180011E-2</v>
      </c>
      <c r="C99" s="195">
        <v>1.9429300140000001E-2</v>
      </c>
      <c r="D99" s="117"/>
      <c r="E99" s="117"/>
      <c r="F99" s="117"/>
    </row>
    <row r="100" spans="1:6" ht="12.75" outlineLevel="3" x14ac:dyDescent="0.2">
      <c r="A100" s="99" t="s">
        <v>277</v>
      </c>
      <c r="B100" s="195">
        <v>3.3320000000000002E-2</v>
      </c>
      <c r="C100" s="195">
        <v>3.3320000000000002E-2</v>
      </c>
      <c r="D100" s="117"/>
      <c r="E100" s="117"/>
      <c r="F100" s="117"/>
    </row>
    <row r="101" spans="1:6" ht="12.75" outlineLevel="3" x14ac:dyDescent="0.2">
      <c r="A101" s="99" t="s">
        <v>278</v>
      </c>
      <c r="B101" s="195">
        <v>1.35</v>
      </c>
      <c r="C101" s="195">
        <v>1.2749999999999999</v>
      </c>
      <c r="D101" s="117"/>
      <c r="E101" s="117"/>
      <c r="F101" s="117"/>
    </row>
    <row r="102" spans="1:6" ht="12.75" outlineLevel="3" x14ac:dyDescent="0.2">
      <c r="A102" s="99" t="s">
        <v>279</v>
      </c>
      <c r="B102" s="195">
        <v>6.5237500000000004E-2</v>
      </c>
      <c r="C102" s="195">
        <v>6.5237500000000004E-2</v>
      </c>
      <c r="D102" s="117"/>
      <c r="E102" s="117"/>
      <c r="F102" s="117"/>
    </row>
    <row r="103" spans="1:6" ht="12.75" outlineLevel="2" x14ac:dyDescent="0.2">
      <c r="A103" s="119" t="s">
        <v>280</v>
      </c>
      <c r="B103" s="175"/>
      <c r="C103" s="175"/>
      <c r="D103" s="117"/>
      <c r="E103" s="117"/>
      <c r="F103" s="117"/>
    </row>
    <row r="104" spans="1:6" ht="12.75" outlineLevel="2" x14ac:dyDescent="0.2">
      <c r="A104" s="119" t="s">
        <v>262</v>
      </c>
      <c r="B104" s="175">
        <f t="shared" ref="B104" si="20">SUM(B$105:B$105)</f>
        <v>0.11327080342</v>
      </c>
      <c r="C104" s="175">
        <v>0.11407758104</v>
      </c>
      <c r="D104" s="117"/>
      <c r="E104" s="117"/>
      <c r="F104" s="117"/>
    </row>
    <row r="105" spans="1:6" ht="12.75" outlineLevel="3" x14ac:dyDescent="0.2">
      <c r="A105" s="99" t="s">
        <v>246</v>
      </c>
      <c r="B105" s="195">
        <v>0.11327080342</v>
      </c>
      <c r="C105" s="195">
        <v>0.11407758104</v>
      </c>
      <c r="D105" s="117"/>
      <c r="E105" s="117"/>
      <c r="F105" s="117"/>
    </row>
    <row r="106" spans="1:6" x14ac:dyDescent="0.2">
      <c r="B106" s="213"/>
      <c r="C106" s="213"/>
      <c r="D106" s="117"/>
      <c r="E106" s="117"/>
      <c r="F106" s="117"/>
    </row>
    <row r="107" spans="1:6" x14ac:dyDescent="0.2">
      <c r="B107" s="213"/>
      <c r="C107" s="213"/>
      <c r="D107" s="117"/>
      <c r="E107" s="117"/>
      <c r="F107" s="117"/>
    </row>
    <row r="108" spans="1:6" x14ac:dyDescent="0.2">
      <c r="B108" s="213"/>
      <c r="C108" s="213"/>
      <c r="D108" s="117"/>
      <c r="E108" s="117"/>
      <c r="F108" s="117"/>
    </row>
    <row r="109" spans="1:6" x14ac:dyDescent="0.2">
      <c r="B109" s="213"/>
      <c r="C109" s="213"/>
      <c r="D109" s="117"/>
      <c r="E109" s="117"/>
      <c r="F109" s="117"/>
    </row>
    <row r="110" spans="1:6" x14ac:dyDescent="0.2">
      <c r="B110" s="213"/>
      <c r="C110" s="213"/>
      <c r="D110" s="117"/>
      <c r="E110" s="117"/>
      <c r="F110" s="117"/>
    </row>
    <row r="111" spans="1:6" x14ac:dyDescent="0.2">
      <c r="B111" s="213"/>
      <c r="C111" s="213"/>
      <c r="D111" s="117"/>
      <c r="E111" s="117"/>
      <c r="F111" s="117"/>
    </row>
    <row r="112" spans="1:6" x14ac:dyDescent="0.2">
      <c r="B112" s="213"/>
      <c r="C112" s="213"/>
      <c r="D112" s="117"/>
      <c r="E112" s="117"/>
      <c r="F112" s="117"/>
    </row>
    <row r="113" spans="2:6" x14ac:dyDescent="0.2">
      <c r="B113" s="213"/>
      <c r="C113" s="213"/>
      <c r="D113" s="117"/>
      <c r="E113" s="117"/>
      <c r="F113" s="117"/>
    </row>
    <row r="114" spans="2:6" x14ac:dyDescent="0.2">
      <c r="B114" s="213"/>
      <c r="C114" s="213"/>
      <c r="D114" s="117"/>
      <c r="E114" s="117"/>
      <c r="F114" s="117"/>
    </row>
    <row r="115" spans="2:6" x14ac:dyDescent="0.2">
      <c r="B115" s="213"/>
      <c r="C115" s="213"/>
      <c r="D115" s="117"/>
      <c r="E115" s="117"/>
      <c r="F115" s="117"/>
    </row>
    <row r="116" spans="2:6" x14ac:dyDescent="0.2">
      <c r="B116" s="213"/>
      <c r="C116" s="213"/>
      <c r="D116" s="117"/>
      <c r="E116" s="117"/>
      <c r="F116" s="117"/>
    </row>
    <row r="117" spans="2:6" x14ac:dyDescent="0.2">
      <c r="B117" s="213"/>
      <c r="C117" s="213"/>
      <c r="D117" s="117"/>
      <c r="E117" s="117"/>
      <c r="F117" s="117"/>
    </row>
    <row r="118" spans="2:6" x14ac:dyDescent="0.2">
      <c r="B118" s="213"/>
      <c r="C118" s="213"/>
      <c r="D118" s="117"/>
      <c r="E118" s="117"/>
      <c r="F118" s="117"/>
    </row>
    <row r="119" spans="2:6" x14ac:dyDescent="0.2">
      <c r="B119" s="213"/>
      <c r="C119" s="213"/>
      <c r="D119" s="117"/>
      <c r="E119" s="117"/>
      <c r="F119" s="117"/>
    </row>
    <row r="120" spans="2:6" x14ac:dyDescent="0.2">
      <c r="B120" s="213"/>
      <c r="C120" s="213"/>
      <c r="D120" s="117"/>
      <c r="E120" s="117"/>
      <c r="F120" s="117"/>
    </row>
    <row r="121" spans="2:6" x14ac:dyDescent="0.2">
      <c r="B121" s="213"/>
      <c r="C121" s="213"/>
      <c r="D121" s="117"/>
      <c r="E121" s="117"/>
      <c r="F121" s="117"/>
    </row>
    <row r="122" spans="2:6" x14ac:dyDescent="0.2">
      <c r="B122" s="213"/>
      <c r="C122" s="213"/>
      <c r="D122" s="117"/>
      <c r="E122" s="117"/>
      <c r="F122" s="117"/>
    </row>
    <row r="123" spans="2:6" x14ac:dyDescent="0.2">
      <c r="B123" s="213"/>
      <c r="C123" s="213"/>
      <c r="D123" s="117"/>
      <c r="E123" s="117"/>
      <c r="F123" s="117"/>
    </row>
    <row r="124" spans="2:6" x14ac:dyDescent="0.2">
      <c r="B124" s="213"/>
      <c r="C124" s="213"/>
      <c r="D124" s="117"/>
      <c r="E124" s="117"/>
      <c r="F124" s="117"/>
    </row>
    <row r="125" spans="2:6" x14ac:dyDescent="0.2">
      <c r="B125" s="213"/>
      <c r="C125" s="213"/>
      <c r="D125" s="117"/>
      <c r="E125" s="117"/>
      <c r="F125" s="117"/>
    </row>
    <row r="126" spans="2:6" x14ac:dyDescent="0.2">
      <c r="B126" s="213"/>
      <c r="C126" s="213"/>
      <c r="D126" s="117"/>
      <c r="E126" s="117"/>
      <c r="F126" s="117"/>
    </row>
    <row r="127" spans="2:6" x14ac:dyDescent="0.2">
      <c r="B127" s="213"/>
      <c r="C127" s="213"/>
      <c r="D127" s="117"/>
      <c r="E127" s="117"/>
      <c r="F127" s="117"/>
    </row>
    <row r="128" spans="2:6" x14ac:dyDescent="0.2">
      <c r="B128" s="213"/>
      <c r="C128" s="213"/>
      <c r="D128" s="117"/>
      <c r="E128" s="117"/>
      <c r="F128" s="117"/>
    </row>
    <row r="129" spans="2:6" x14ac:dyDescent="0.2">
      <c r="B129" s="213"/>
      <c r="C129" s="213"/>
      <c r="D129" s="117"/>
      <c r="E129" s="117"/>
      <c r="F129" s="117"/>
    </row>
    <row r="130" spans="2:6" x14ac:dyDescent="0.2">
      <c r="B130" s="213"/>
      <c r="C130" s="213"/>
      <c r="D130" s="117"/>
      <c r="E130" s="117"/>
      <c r="F130" s="117"/>
    </row>
    <row r="131" spans="2:6" x14ac:dyDescent="0.2">
      <c r="B131" s="213"/>
      <c r="C131" s="213"/>
      <c r="D131" s="117"/>
      <c r="E131" s="117"/>
      <c r="F131" s="117"/>
    </row>
    <row r="132" spans="2:6" x14ac:dyDescent="0.2">
      <c r="B132" s="213"/>
      <c r="C132" s="213"/>
      <c r="D132" s="117"/>
      <c r="E132" s="117"/>
      <c r="F132" s="117"/>
    </row>
    <row r="133" spans="2:6" x14ac:dyDescent="0.2">
      <c r="B133" s="213"/>
      <c r="C133" s="213"/>
      <c r="D133" s="117"/>
      <c r="E133" s="117"/>
      <c r="F133" s="117"/>
    </row>
    <row r="134" spans="2:6" x14ac:dyDescent="0.2">
      <c r="B134" s="213"/>
      <c r="C134" s="213"/>
      <c r="D134" s="117"/>
      <c r="E134" s="117"/>
      <c r="F134" s="117"/>
    </row>
    <row r="135" spans="2:6" x14ac:dyDescent="0.2">
      <c r="B135" s="213"/>
      <c r="C135" s="213"/>
      <c r="D135" s="117"/>
      <c r="E135" s="117"/>
      <c r="F135" s="117"/>
    </row>
    <row r="136" spans="2:6" x14ac:dyDescent="0.2">
      <c r="B136" s="213"/>
      <c r="C136" s="213"/>
      <c r="D136" s="117"/>
      <c r="E136" s="117"/>
      <c r="F136" s="117"/>
    </row>
    <row r="137" spans="2:6" x14ac:dyDescent="0.2">
      <c r="B137" s="213"/>
      <c r="C137" s="213"/>
      <c r="D137" s="117"/>
      <c r="E137" s="117"/>
      <c r="F137" s="117"/>
    </row>
    <row r="138" spans="2:6" x14ac:dyDescent="0.2">
      <c r="B138" s="213"/>
      <c r="C138" s="213"/>
      <c r="D138" s="117"/>
      <c r="E138" s="117"/>
      <c r="F138" s="117"/>
    </row>
    <row r="139" spans="2:6" x14ac:dyDescent="0.2">
      <c r="B139" s="213"/>
      <c r="C139" s="213"/>
      <c r="D139" s="117"/>
      <c r="E139" s="117"/>
      <c r="F139" s="117"/>
    </row>
    <row r="140" spans="2:6" x14ac:dyDescent="0.2">
      <c r="B140" s="213"/>
      <c r="C140" s="213"/>
      <c r="D140" s="117"/>
      <c r="E140" s="117"/>
      <c r="F140" s="117"/>
    </row>
    <row r="141" spans="2:6" x14ac:dyDescent="0.2">
      <c r="B141" s="213"/>
      <c r="C141" s="213"/>
      <c r="D141" s="117"/>
      <c r="E141" s="117"/>
      <c r="F141" s="117"/>
    </row>
    <row r="142" spans="2:6" x14ac:dyDescent="0.2">
      <c r="B142" s="213"/>
      <c r="C142" s="213"/>
      <c r="D142" s="117"/>
      <c r="E142" s="117"/>
      <c r="F142" s="117"/>
    </row>
    <row r="143" spans="2:6" x14ac:dyDescent="0.2">
      <c r="B143" s="213"/>
      <c r="C143" s="213"/>
      <c r="D143" s="117"/>
      <c r="E143" s="117"/>
      <c r="F143" s="117"/>
    </row>
    <row r="144" spans="2:6" x14ac:dyDescent="0.2">
      <c r="B144" s="213"/>
      <c r="C144" s="213"/>
      <c r="D144" s="117"/>
      <c r="E144" s="117"/>
      <c r="F144" s="117"/>
    </row>
    <row r="145" spans="2:6" x14ac:dyDescent="0.2">
      <c r="B145" s="213"/>
      <c r="C145" s="213"/>
      <c r="D145" s="117"/>
      <c r="E145" s="117"/>
      <c r="F145" s="117"/>
    </row>
    <row r="146" spans="2:6" x14ac:dyDescent="0.2">
      <c r="B146" s="213"/>
      <c r="C146" s="213"/>
      <c r="D146" s="117"/>
      <c r="E146" s="117"/>
      <c r="F146" s="117"/>
    </row>
    <row r="147" spans="2:6" x14ac:dyDescent="0.2">
      <c r="B147" s="213"/>
      <c r="C147" s="213"/>
      <c r="D147" s="117"/>
      <c r="E147" s="117"/>
      <c r="F147" s="117"/>
    </row>
    <row r="148" spans="2:6" x14ac:dyDescent="0.2">
      <c r="B148" s="213"/>
      <c r="C148" s="213"/>
      <c r="D148" s="117"/>
      <c r="E148" s="117"/>
      <c r="F148" s="117"/>
    </row>
    <row r="149" spans="2:6" x14ac:dyDescent="0.2">
      <c r="B149" s="213"/>
      <c r="C149" s="213"/>
      <c r="D149" s="117"/>
      <c r="E149" s="117"/>
      <c r="F149" s="117"/>
    </row>
    <row r="150" spans="2:6" x14ac:dyDescent="0.2">
      <c r="B150" s="213"/>
      <c r="C150" s="213"/>
      <c r="D150" s="117"/>
      <c r="E150" s="117"/>
      <c r="F150" s="117"/>
    </row>
    <row r="151" spans="2:6" x14ac:dyDescent="0.2">
      <c r="B151" s="213"/>
      <c r="C151" s="213"/>
      <c r="D151" s="117"/>
      <c r="E151" s="117"/>
      <c r="F151" s="117"/>
    </row>
    <row r="152" spans="2:6" x14ac:dyDescent="0.2">
      <c r="B152" s="213"/>
      <c r="C152" s="213"/>
      <c r="D152" s="117"/>
      <c r="E152" s="117"/>
      <c r="F152" s="117"/>
    </row>
    <row r="153" spans="2:6" x14ac:dyDescent="0.2">
      <c r="B153" s="213"/>
      <c r="C153" s="213"/>
      <c r="D153" s="117"/>
      <c r="E153" s="117"/>
      <c r="F153" s="117"/>
    </row>
    <row r="154" spans="2:6" x14ac:dyDescent="0.2">
      <c r="B154" s="213"/>
      <c r="C154" s="213"/>
      <c r="D154" s="117"/>
      <c r="E154" s="117"/>
      <c r="F154" s="117"/>
    </row>
    <row r="155" spans="2:6" x14ac:dyDescent="0.2">
      <c r="B155" s="213"/>
      <c r="C155" s="213"/>
      <c r="D155" s="117"/>
      <c r="E155" s="117"/>
      <c r="F155" s="117"/>
    </row>
    <row r="156" spans="2:6" x14ac:dyDescent="0.2">
      <c r="B156" s="213"/>
      <c r="C156" s="213"/>
      <c r="D156" s="117"/>
      <c r="E156" s="117"/>
      <c r="F156" s="117"/>
    </row>
    <row r="157" spans="2:6" x14ac:dyDescent="0.2">
      <c r="B157" s="213"/>
      <c r="C157" s="213"/>
      <c r="D157" s="117"/>
      <c r="E157" s="117"/>
      <c r="F157" s="117"/>
    </row>
    <row r="158" spans="2:6" x14ac:dyDescent="0.2">
      <c r="B158" s="213"/>
      <c r="C158" s="213"/>
      <c r="D158" s="117"/>
      <c r="E158" s="117"/>
      <c r="F158" s="117"/>
    </row>
    <row r="159" spans="2:6" x14ac:dyDescent="0.2">
      <c r="B159" s="213"/>
      <c r="C159" s="213"/>
      <c r="D159" s="117"/>
      <c r="E159" s="117"/>
      <c r="F159" s="117"/>
    </row>
    <row r="160" spans="2:6" x14ac:dyDescent="0.2">
      <c r="B160" s="213"/>
      <c r="C160" s="213"/>
      <c r="D160" s="117"/>
      <c r="E160" s="117"/>
      <c r="F160" s="117"/>
    </row>
    <row r="161" spans="2:6" x14ac:dyDescent="0.2">
      <c r="B161" s="213"/>
      <c r="C161" s="213"/>
      <c r="D161" s="117"/>
      <c r="E161" s="117"/>
      <c r="F161" s="117"/>
    </row>
    <row r="162" spans="2:6" x14ac:dyDescent="0.2">
      <c r="B162" s="213"/>
      <c r="C162" s="213"/>
      <c r="D162" s="117"/>
      <c r="E162" s="117"/>
      <c r="F162" s="117"/>
    </row>
    <row r="163" spans="2:6" x14ac:dyDescent="0.2">
      <c r="B163" s="213"/>
      <c r="C163" s="213"/>
      <c r="D163" s="117"/>
      <c r="E163" s="117"/>
      <c r="F163" s="117"/>
    </row>
    <row r="164" spans="2:6" x14ac:dyDescent="0.2">
      <c r="B164" s="213"/>
      <c r="C164" s="213"/>
      <c r="D164" s="117"/>
      <c r="E164" s="117"/>
      <c r="F164" s="117"/>
    </row>
    <row r="165" spans="2:6" x14ac:dyDescent="0.2">
      <c r="B165" s="213"/>
      <c r="C165" s="213"/>
      <c r="D165" s="117"/>
      <c r="E165" s="117"/>
      <c r="F165" s="117"/>
    </row>
    <row r="166" spans="2:6" x14ac:dyDescent="0.2">
      <c r="B166" s="213"/>
      <c r="C166" s="213"/>
      <c r="D166" s="117"/>
      <c r="E166" s="117"/>
      <c r="F166" s="117"/>
    </row>
    <row r="167" spans="2:6" x14ac:dyDescent="0.2">
      <c r="B167" s="213"/>
      <c r="C167" s="213"/>
      <c r="D167" s="117"/>
      <c r="E167" s="117"/>
      <c r="F167" s="117"/>
    </row>
    <row r="168" spans="2:6" x14ac:dyDescent="0.2">
      <c r="B168" s="213"/>
      <c r="C168" s="213"/>
      <c r="D168" s="117"/>
      <c r="E168" s="117"/>
      <c r="F168" s="117"/>
    </row>
    <row r="169" spans="2:6" x14ac:dyDescent="0.2">
      <c r="B169" s="213"/>
      <c r="C169" s="213"/>
      <c r="D169" s="117"/>
      <c r="E169" s="117"/>
      <c r="F169" s="117"/>
    </row>
    <row r="170" spans="2:6" x14ac:dyDescent="0.2">
      <c r="B170" s="213"/>
      <c r="C170" s="213"/>
      <c r="D170" s="117"/>
      <c r="E170" s="117"/>
      <c r="F170" s="117"/>
    </row>
    <row r="171" spans="2:6" x14ac:dyDescent="0.2">
      <c r="B171" s="213"/>
      <c r="C171" s="213"/>
      <c r="D171" s="117"/>
      <c r="E171" s="117"/>
      <c r="F171" s="117"/>
    </row>
    <row r="172" spans="2:6" x14ac:dyDescent="0.2">
      <c r="B172" s="213"/>
      <c r="C172" s="213"/>
      <c r="D172" s="117"/>
      <c r="E172" s="117"/>
      <c r="F172" s="117"/>
    </row>
    <row r="173" spans="2:6" x14ac:dyDescent="0.2">
      <c r="B173" s="213"/>
      <c r="C173" s="213"/>
      <c r="D173" s="117"/>
      <c r="E173" s="117"/>
      <c r="F173" s="117"/>
    </row>
    <row r="174" spans="2:6" x14ac:dyDescent="0.2">
      <c r="B174" s="213"/>
      <c r="C174" s="213"/>
      <c r="D174" s="117"/>
      <c r="E174" s="117"/>
      <c r="F174" s="117"/>
    </row>
    <row r="175" spans="2:6" x14ac:dyDescent="0.2">
      <c r="B175" s="213"/>
      <c r="C175" s="213"/>
      <c r="D175" s="117"/>
      <c r="E175" s="117"/>
      <c r="F175" s="117"/>
    </row>
    <row r="176" spans="2:6" x14ac:dyDescent="0.2">
      <c r="B176" s="213"/>
      <c r="C176" s="213"/>
      <c r="D176" s="117"/>
      <c r="E176" s="117"/>
      <c r="F176" s="117"/>
    </row>
    <row r="177" spans="2:6" x14ac:dyDescent="0.2">
      <c r="B177" s="213"/>
      <c r="C177" s="213"/>
      <c r="D177" s="117"/>
      <c r="E177" s="117"/>
      <c r="F177" s="117"/>
    </row>
    <row r="178" spans="2:6" x14ac:dyDescent="0.2">
      <c r="B178" s="213"/>
      <c r="C178" s="213"/>
      <c r="D178" s="117"/>
      <c r="E178" s="117"/>
      <c r="F178" s="117"/>
    </row>
    <row r="179" spans="2:6" x14ac:dyDescent="0.2">
      <c r="B179" s="213"/>
      <c r="C179" s="213"/>
      <c r="D179" s="117"/>
      <c r="E179" s="117"/>
      <c r="F179" s="117"/>
    </row>
    <row r="180" spans="2:6" x14ac:dyDescent="0.2">
      <c r="B180" s="213"/>
      <c r="C180" s="213"/>
      <c r="D180" s="117"/>
      <c r="E180" s="117"/>
      <c r="F180" s="117"/>
    </row>
  </sheetData>
  <mergeCells count="1">
    <mergeCell ref="A2:C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indexed="57"/>
    <outlinePr applyStyles="1" summaryBelow="0"/>
    <pageSetUpPr fitToPage="1"/>
  </sheetPr>
  <dimension ref="A2:F247"/>
  <sheetViews>
    <sheetView workbookViewId="0">
      <selection activeCell="B25" sqref="B25"/>
    </sheetView>
  </sheetViews>
  <sheetFormatPr defaultRowHeight="12.75" x14ac:dyDescent="0.2"/>
  <cols>
    <col min="1" max="1" width="52.7109375" style="92" bestFit="1" customWidth="1"/>
    <col min="2" max="3" width="15.140625" style="92" customWidth="1"/>
    <col min="4" max="16384" width="9.140625" style="92"/>
  </cols>
  <sheetData>
    <row r="2" spans="1:6" ht="18.75" x14ac:dyDescent="0.2">
      <c r="A2" s="5" t="s">
        <v>96</v>
      </c>
      <c r="B2" s="5"/>
      <c r="C2" s="5"/>
      <c r="D2" s="81"/>
      <c r="E2" s="81"/>
      <c r="F2" s="81"/>
    </row>
    <row r="3" spans="1:6" x14ac:dyDescent="0.2">
      <c r="A3" s="54"/>
    </row>
    <row r="4" spans="1:6" s="61" customFormat="1" x14ac:dyDescent="0.2">
      <c r="A4" s="67" t="str">
        <f>$A$2 &amp; " (" &amp;C4 &amp; ")"</f>
        <v>Державний та гарантований державою борг України за поточний рік (млрд. грн)</v>
      </c>
      <c r="C4" s="61" t="str">
        <f>VALUAH</f>
        <v>млрд. грн</v>
      </c>
    </row>
    <row r="5" spans="1:6" s="16" customFormat="1" x14ac:dyDescent="0.2">
      <c r="A5" s="170"/>
      <c r="B5" s="210">
        <v>43465</v>
      </c>
      <c r="C5" s="95">
        <v>43496</v>
      </c>
    </row>
    <row r="6" spans="1:6" s="104" customFormat="1" x14ac:dyDescent="0.2">
      <c r="A6" s="232" t="s">
        <v>136</v>
      </c>
      <c r="B6" s="209">
        <f t="shared" ref="B6:C6" si="0">SUM(B7:B8)</f>
        <v>2168.42156766371</v>
      </c>
      <c r="C6" s="209">
        <f t="shared" si="0"/>
        <v>2171.9168198795201</v>
      </c>
    </row>
    <row r="7" spans="1:6" s="109" customFormat="1" x14ac:dyDescent="0.2">
      <c r="A7" s="132" t="s">
        <v>46</v>
      </c>
      <c r="B7" s="129">
        <v>771.41054367649997</v>
      </c>
      <c r="C7" s="195">
        <v>774.84945227644005</v>
      </c>
    </row>
    <row r="8" spans="1:6" s="109" customFormat="1" x14ac:dyDescent="0.2">
      <c r="A8" s="132" t="s">
        <v>58</v>
      </c>
      <c r="B8" s="129">
        <v>1397.0110239872099</v>
      </c>
      <c r="C8" s="195">
        <v>1397.0673676030799</v>
      </c>
    </row>
    <row r="9" spans="1:6" x14ac:dyDescent="0.2">
      <c r="B9" s="81"/>
      <c r="C9" s="81"/>
      <c r="D9" s="81"/>
    </row>
    <row r="10" spans="1:6" x14ac:dyDescent="0.2">
      <c r="A10" s="67" t="str">
        <f>$A$2 &amp; " (" &amp;C10 &amp; ")"</f>
        <v>Державний та гарантований державою борг України за поточний рік (млрд. дол. США)</v>
      </c>
      <c r="B10" s="81"/>
      <c r="C10" s="61" t="str">
        <f>VALUSD</f>
        <v>млрд. дол. США</v>
      </c>
      <c r="D10" s="81"/>
    </row>
    <row r="11" spans="1:6" s="133" customFormat="1" x14ac:dyDescent="0.2">
      <c r="A11" s="170"/>
      <c r="B11" s="210">
        <v>43465</v>
      </c>
      <c r="C11" s="95">
        <v>43496</v>
      </c>
      <c r="D11" s="16"/>
      <c r="E11" s="16"/>
      <c r="F11" s="16"/>
    </row>
    <row r="12" spans="1:6" s="218" customFormat="1" x14ac:dyDescent="0.2">
      <c r="A12" s="232" t="s">
        <v>136</v>
      </c>
      <c r="B12" s="209">
        <f t="shared" ref="B12:C12" si="1">SUM(B13:B14)</f>
        <v>78.315547975909993</v>
      </c>
      <c r="C12" s="209">
        <f t="shared" si="1"/>
        <v>78.251692946719999</v>
      </c>
      <c r="D12" s="207"/>
    </row>
    <row r="13" spans="1:6" s="236" customFormat="1" x14ac:dyDescent="0.2">
      <c r="A13" s="37" t="s">
        <v>46</v>
      </c>
      <c r="B13" s="129">
        <v>27.860560115839998</v>
      </c>
      <c r="C13" s="195">
        <v>27.916944546090001</v>
      </c>
      <c r="D13" s="225"/>
    </row>
    <row r="14" spans="1:6" s="236" customFormat="1" x14ac:dyDescent="0.2">
      <c r="A14" s="37" t="s">
        <v>58</v>
      </c>
      <c r="B14" s="129">
        <v>50.454987860069998</v>
      </c>
      <c r="C14" s="195">
        <v>50.334748400629998</v>
      </c>
      <c r="D14" s="225"/>
    </row>
    <row r="15" spans="1:6" x14ac:dyDescent="0.2">
      <c r="B15" s="81"/>
      <c r="C15" s="81"/>
      <c r="D15" s="81"/>
    </row>
    <row r="16" spans="1:6" s="120" customFormat="1" x14ac:dyDescent="0.2">
      <c r="B16" s="108"/>
      <c r="C16" s="113" t="s">
        <v>38</v>
      </c>
      <c r="D16" s="108"/>
    </row>
    <row r="17" spans="1:6" s="133" customFormat="1" x14ac:dyDescent="0.2">
      <c r="A17" s="9"/>
      <c r="B17" s="210">
        <v>43465</v>
      </c>
      <c r="C17" s="210">
        <v>43496</v>
      </c>
      <c r="D17" s="16"/>
      <c r="E17" s="16"/>
      <c r="F17" s="16"/>
    </row>
    <row r="18" spans="1:6" s="218" customFormat="1" x14ac:dyDescent="0.2">
      <c r="A18" s="123" t="s">
        <v>136</v>
      </c>
      <c r="B18" s="209">
        <f t="shared" ref="B18:C18" si="2">SUM(B19:B20)</f>
        <v>1</v>
      </c>
      <c r="C18" s="209">
        <f t="shared" si="2"/>
        <v>1</v>
      </c>
      <c r="D18" s="207"/>
    </row>
    <row r="19" spans="1:6" s="236" customFormat="1" x14ac:dyDescent="0.2">
      <c r="A19" s="37" t="s">
        <v>46</v>
      </c>
      <c r="B19" s="198">
        <v>0.35574699999999998</v>
      </c>
      <c r="C19" s="255">
        <v>0.35675800000000002</v>
      </c>
      <c r="D19" s="225"/>
    </row>
    <row r="20" spans="1:6" s="236" customFormat="1" x14ac:dyDescent="0.2">
      <c r="A20" s="37" t="s">
        <v>58</v>
      </c>
      <c r="B20" s="198">
        <v>0.64425299999999996</v>
      </c>
      <c r="C20" s="255">
        <v>0.64324199999999998</v>
      </c>
      <c r="D20" s="225"/>
    </row>
    <row r="21" spans="1:6" x14ac:dyDescent="0.2">
      <c r="B21" s="81"/>
      <c r="C21" s="81"/>
      <c r="D21" s="81"/>
    </row>
    <row r="22" spans="1:6" x14ac:dyDescent="0.2">
      <c r="B22" s="81"/>
      <c r="C22" s="81"/>
      <c r="D22" s="81"/>
    </row>
    <row r="23" spans="1:6" x14ac:dyDescent="0.2">
      <c r="B23" s="81"/>
      <c r="C23" s="81"/>
      <c r="D23" s="81"/>
    </row>
    <row r="24" spans="1:6" x14ac:dyDescent="0.2">
      <c r="B24" s="81"/>
      <c r="C24" s="81"/>
      <c r="D24" s="81"/>
    </row>
    <row r="25" spans="1:6" s="120" customFormat="1" x14ac:dyDescent="0.2">
      <c r="B25" s="108"/>
      <c r="C25" s="108"/>
      <c r="D25" s="108"/>
    </row>
    <row r="26" spans="1:6" x14ac:dyDescent="0.2">
      <c r="B26" s="81"/>
      <c r="C26" s="81"/>
      <c r="D26" s="81"/>
    </row>
    <row r="27" spans="1:6" x14ac:dyDescent="0.2">
      <c r="B27" s="81"/>
      <c r="C27" s="81"/>
      <c r="D27" s="81"/>
    </row>
    <row r="28" spans="1:6" x14ac:dyDescent="0.2">
      <c r="B28" s="81"/>
      <c r="C28" s="81"/>
      <c r="D28" s="81"/>
    </row>
    <row r="29" spans="1:6" x14ac:dyDescent="0.2">
      <c r="B29" s="81"/>
      <c r="C29" s="81"/>
      <c r="D29" s="81"/>
    </row>
    <row r="30" spans="1:6" x14ac:dyDescent="0.2">
      <c r="B30" s="81"/>
      <c r="C30" s="81"/>
      <c r="D30" s="81"/>
    </row>
    <row r="31" spans="1:6" x14ac:dyDescent="0.2">
      <c r="B31" s="81"/>
      <c r="C31" s="81"/>
      <c r="D31" s="81"/>
    </row>
    <row r="32" spans="1:6" x14ac:dyDescent="0.2">
      <c r="B32" s="81"/>
      <c r="C32" s="81"/>
      <c r="D32" s="81"/>
    </row>
    <row r="33" spans="2:4" x14ac:dyDescent="0.2">
      <c r="B33" s="81"/>
      <c r="C33" s="81"/>
      <c r="D33" s="81"/>
    </row>
    <row r="34" spans="2:4" x14ac:dyDescent="0.2">
      <c r="B34" s="81"/>
      <c r="C34" s="81"/>
      <c r="D34" s="81"/>
    </row>
    <row r="35" spans="2:4" x14ac:dyDescent="0.2">
      <c r="B35" s="81"/>
      <c r="C35" s="81"/>
      <c r="D35" s="81"/>
    </row>
    <row r="36" spans="2:4" x14ac:dyDescent="0.2">
      <c r="B36" s="81"/>
      <c r="C36" s="81"/>
      <c r="D36" s="81"/>
    </row>
    <row r="37" spans="2:4" x14ac:dyDescent="0.2">
      <c r="B37" s="81"/>
      <c r="C37" s="81"/>
      <c r="D37" s="81"/>
    </row>
    <row r="38" spans="2:4" x14ac:dyDescent="0.2">
      <c r="B38" s="81"/>
      <c r="C38" s="81"/>
      <c r="D38" s="81"/>
    </row>
    <row r="39" spans="2:4" x14ac:dyDescent="0.2">
      <c r="B39" s="81"/>
      <c r="C39" s="81"/>
      <c r="D39" s="81"/>
    </row>
    <row r="40" spans="2:4" x14ac:dyDescent="0.2">
      <c r="B40" s="81"/>
      <c r="C40" s="81"/>
      <c r="D40" s="81"/>
    </row>
    <row r="41" spans="2:4" x14ac:dyDescent="0.2">
      <c r="B41" s="81"/>
      <c r="C41" s="81"/>
      <c r="D41" s="81"/>
    </row>
    <row r="42" spans="2:4" x14ac:dyDescent="0.2">
      <c r="B42" s="81"/>
      <c r="C42" s="81"/>
      <c r="D42" s="81"/>
    </row>
    <row r="43" spans="2:4" x14ac:dyDescent="0.2">
      <c r="B43" s="81"/>
      <c r="C43" s="81"/>
      <c r="D43" s="81"/>
    </row>
    <row r="44" spans="2:4" x14ac:dyDescent="0.2">
      <c r="B44" s="81"/>
      <c r="C44" s="81"/>
      <c r="D44" s="81"/>
    </row>
    <row r="45" spans="2:4" x14ac:dyDescent="0.2">
      <c r="B45" s="81"/>
      <c r="C45" s="81"/>
      <c r="D45" s="81"/>
    </row>
    <row r="46" spans="2:4" x14ac:dyDescent="0.2">
      <c r="B46" s="81"/>
      <c r="C46" s="81"/>
      <c r="D46" s="81"/>
    </row>
    <row r="47" spans="2:4" x14ac:dyDescent="0.2">
      <c r="B47" s="81"/>
      <c r="C47" s="81"/>
      <c r="D47" s="81"/>
    </row>
    <row r="48" spans="2:4" x14ac:dyDescent="0.2">
      <c r="B48" s="81"/>
      <c r="C48" s="81"/>
      <c r="D48" s="81"/>
    </row>
    <row r="49" spans="2:4" x14ac:dyDescent="0.2">
      <c r="B49" s="81"/>
      <c r="C49" s="81"/>
      <c r="D49" s="81"/>
    </row>
    <row r="50" spans="2:4" x14ac:dyDescent="0.2">
      <c r="B50" s="81"/>
      <c r="C50" s="81"/>
      <c r="D50" s="81"/>
    </row>
    <row r="51" spans="2:4" x14ac:dyDescent="0.2">
      <c r="B51" s="81"/>
      <c r="C51" s="81"/>
      <c r="D51" s="81"/>
    </row>
    <row r="52" spans="2:4" x14ac:dyDescent="0.2">
      <c r="B52" s="81"/>
      <c r="C52" s="81"/>
      <c r="D52" s="81"/>
    </row>
    <row r="53" spans="2:4" x14ac:dyDescent="0.2">
      <c r="B53" s="81"/>
      <c r="C53" s="81"/>
      <c r="D53" s="81"/>
    </row>
    <row r="54" spans="2:4" x14ac:dyDescent="0.2">
      <c r="B54" s="81"/>
      <c r="C54" s="81"/>
      <c r="D54" s="81"/>
    </row>
    <row r="55" spans="2:4" x14ac:dyDescent="0.2">
      <c r="B55" s="81"/>
      <c r="C55" s="81"/>
      <c r="D55" s="81"/>
    </row>
    <row r="56" spans="2:4" x14ac:dyDescent="0.2">
      <c r="B56" s="81"/>
      <c r="C56" s="81"/>
      <c r="D56" s="81"/>
    </row>
    <row r="57" spans="2:4" x14ac:dyDescent="0.2">
      <c r="B57" s="81"/>
      <c r="C57" s="81"/>
      <c r="D57" s="81"/>
    </row>
    <row r="58" spans="2:4" x14ac:dyDescent="0.2">
      <c r="B58" s="81"/>
      <c r="C58" s="81"/>
      <c r="D58" s="81"/>
    </row>
    <row r="59" spans="2:4" x14ac:dyDescent="0.2">
      <c r="B59" s="81"/>
      <c r="C59" s="81"/>
      <c r="D59" s="81"/>
    </row>
    <row r="60" spans="2:4" x14ac:dyDescent="0.2">
      <c r="B60" s="81"/>
      <c r="C60" s="81"/>
      <c r="D60" s="81"/>
    </row>
    <row r="61" spans="2:4" x14ac:dyDescent="0.2">
      <c r="B61" s="81"/>
      <c r="C61" s="81"/>
      <c r="D61" s="81"/>
    </row>
    <row r="62" spans="2:4" x14ac:dyDescent="0.2">
      <c r="B62" s="81"/>
      <c r="C62" s="81"/>
      <c r="D62" s="81"/>
    </row>
    <row r="63" spans="2:4" x14ac:dyDescent="0.2">
      <c r="B63" s="81"/>
      <c r="C63" s="81"/>
      <c r="D63" s="81"/>
    </row>
    <row r="64" spans="2:4" x14ac:dyDescent="0.2">
      <c r="B64" s="81"/>
      <c r="C64" s="81"/>
      <c r="D64" s="81"/>
    </row>
    <row r="65" spans="2:4" x14ac:dyDescent="0.2">
      <c r="B65" s="81"/>
      <c r="C65" s="81"/>
      <c r="D65" s="81"/>
    </row>
    <row r="66" spans="2:4" x14ac:dyDescent="0.2">
      <c r="B66" s="81"/>
      <c r="C66" s="81"/>
      <c r="D66" s="81"/>
    </row>
    <row r="67" spans="2:4" x14ac:dyDescent="0.2">
      <c r="B67" s="81"/>
      <c r="C67" s="81"/>
      <c r="D67" s="81"/>
    </row>
    <row r="68" spans="2:4" x14ac:dyDescent="0.2">
      <c r="B68" s="81"/>
      <c r="C68" s="81"/>
      <c r="D68" s="81"/>
    </row>
    <row r="69" spans="2:4" x14ac:dyDescent="0.2">
      <c r="B69" s="81"/>
      <c r="C69" s="81"/>
      <c r="D69" s="81"/>
    </row>
    <row r="70" spans="2:4" x14ac:dyDescent="0.2">
      <c r="B70" s="81"/>
      <c r="C70" s="81"/>
      <c r="D70" s="81"/>
    </row>
    <row r="71" spans="2:4" x14ac:dyDescent="0.2">
      <c r="B71" s="81"/>
      <c r="C71" s="81"/>
      <c r="D71" s="81"/>
    </row>
    <row r="72" spans="2:4" x14ac:dyDescent="0.2">
      <c r="B72" s="81"/>
      <c r="C72" s="81"/>
      <c r="D72" s="81"/>
    </row>
    <row r="73" spans="2:4" x14ac:dyDescent="0.2">
      <c r="B73" s="81"/>
      <c r="C73" s="81"/>
      <c r="D73" s="81"/>
    </row>
    <row r="74" spans="2:4" x14ac:dyDescent="0.2">
      <c r="B74" s="81"/>
      <c r="C74" s="81"/>
      <c r="D74" s="81"/>
    </row>
    <row r="75" spans="2:4" x14ac:dyDescent="0.2">
      <c r="B75" s="81"/>
      <c r="C75" s="81"/>
      <c r="D75" s="81"/>
    </row>
    <row r="76" spans="2:4" x14ac:dyDescent="0.2">
      <c r="B76" s="81"/>
      <c r="C76" s="81"/>
      <c r="D76" s="81"/>
    </row>
    <row r="77" spans="2:4" x14ac:dyDescent="0.2">
      <c r="B77" s="81"/>
      <c r="C77" s="81"/>
      <c r="D77" s="81"/>
    </row>
    <row r="78" spans="2:4" x14ac:dyDescent="0.2">
      <c r="B78" s="81"/>
      <c r="C78" s="81"/>
      <c r="D78" s="81"/>
    </row>
    <row r="79" spans="2:4" x14ac:dyDescent="0.2">
      <c r="B79" s="81"/>
      <c r="C79" s="81"/>
      <c r="D79" s="81"/>
    </row>
    <row r="80" spans="2:4" x14ac:dyDescent="0.2">
      <c r="B80" s="81"/>
      <c r="C80" s="81"/>
      <c r="D80" s="81"/>
    </row>
    <row r="81" spans="2:4" x14ac:dyDescent="0.2">
      <c r="B81" s="81"/>
      <c r="C81" s="81"/>
      <c r="D81" s="81"/>
    </row>
    <row r="82" spans="2:4" x14ac:dyDescent="0.2">
      <c r="B82" s="81"/>
      <c r="C82" s="81"/>
      <c r="D82" s="81"/>
    </row>
    <row r="83" spans="2:4" x14ac:dyDescent="0.2">
      <c r="B83" s="81"/>
      <c r="C83" s="81"/>
      <c r="D83" s="81"/>
    </row>
    <row r="84" spans="2:4" x14ac:dyDescent="0.2">
      <c r="B84" s="81"/>
      <c r="C84" s="81"/>
      <c r="D84" s="81"/>
    </row>
    <row r="85" spans="2:4" x14ac:dyDescent="0.2">
      <c r="B85" s="81"/>
      <c r="C85" s="81"/>
      <c r="D85" s="81"/>
    </row>
    <row r="86" spans="2:4" x14ac:dyDescent="0.2">
      <c r="B86" s="81"/>
      <c r="C86" s="81"/>
      <c r="D86" s="81"/>
    </row>
    <row r="87" spans="2:4" x14ac:dyDescent="0.2">
      <c r="B87" s="81"/>
      <c r="C87" s="81"/>
      <c r="D87" s="81"/>
    </row>
    <row r="88" spans="2:4" x14ac:dyDescent="0.2">
      <c r="B88" s="81"/>
      <c r="C88" s="81"/>
      <c r="D88" s="81"/>
    </row>
    <row r="89" spans="2:4" x14ac:dyDescent="0.2">
      <c r="B89" s="81"/>
      <c r="C89" s="81"/>
      <c r="D89" s="81"/>
    </row>
    <row r="90" spans="2:4" x14ac:dyDescent="0.2">
      <c r="B90" s="81"/>
      <c r="C90" s="81"/>
      <c r="D90" s="81"/>
    </row>
    <row r="91" spans="2:4" x14ac:dyDescent="0.2">
      <c r="B91" s="81"/>
      <c r="C91" s="81"/>
      <c r="D91" s="81"/>
    </row>
    <row r="92" spans="2:4" x14ac:dyDescent="0.2">
      <c r="B92" s="81"/>
      <c r="C92" s="81"/>
      <c r="D92" s="81"/>
    </row>
    <row r="93" spans="2:4" x14ac:dyDescent="0.2">
      <c r="B93" s="81"/>
      <c r="C93" s="81"/>
      <c r="D93" s="81"/>
    </row>
    <row r="94" spans="2:4" x14ac:dyDescent="0.2">
      <c r="B94" s="81"/>
      <c r="C94" s="81"/>
      <c r="D94" s="81"/>
    </row>
    <row r="95" spans="2:4" x14ac:dyDescent="0.2">
      <c r="B95" s="81"/>
      <c r="C95" s="81"/>
      <c r="D95" s="81"/>
    </row>
    <row r="96" spans="2:4" x14ac:dyDescent="0.2">
      <c r="B96" s="81"/>
      <c r="C96" s="81"/>
      <c r="D96" s="81"/>
    </row>
    <row r="97" spans="2:4" x14ac:dyDescent="0.2">
      <c r="B97" s="81"/>
      <c r="C97" s="81"/>
      <c r="D97" s="81"/>
    </row>
    <row r="98" spans="2:4" x14ac:dyDescent="0.2">
      <c r="B98" s="81"/>
      <c r="C98" s="81"/>
      <c r="D98" s="81"/>
    </row>
    <row r="99" spans="2:4" x14ac:dyDescent="0.2">
      <c r="B99" s="81"/>
      <c r="C99" s="81"/>
      <c r="D99" s="81"/>
    </row>
    <row r="100" spans="2:4" x14ac:dyDescent="0.2">
      <c r="B100" s="81"/>
      <c r="C100" s="81"/>
      <c r="D100" s="81"/>
    </row>
    <row r="101" spans="2:4" x14ac:dyDescent="0.2">
      <c r="B101" s="81"/>
      <c r="C101" s="81"/>
      <c r="D101" s="81"/>
    </row>
    <row r="102" spans="2:4" x14ac:dyDescent="0.2">
      <c r="B102" s="81"/>
      <c r="C102" s="81"/>
      <c r="D102" s="81"/>
    </row>
    <row r="103" spans="2:4" x14ac:dyDescent="0.2">
      <c r="B103" s="81"/>
      <c r="C103" s="81"/>
      <c r="D103" s="81"/>
    </row>
    <row r="104" spans="2:4" x14ac:dyDescent="0.2">
      <c r="B104" s="81"/>
      <c r="C104" s="81"/>
      <c r="D104" s="81"/>
    </row>
    <row r="105" spans="2:4" x14ac:dyDescent="0.2">
      <c r="B105" s="81"/>
      <c r="C105" s="81"/>
      <c r="D105" s="81"/>
    </row>
    <row r="106" spans="2:4" x14ac:dyDescent="0.2">
      <c r="B106" s="81"/>
      <c r="C106" s="81"/>
      <c r="D106" s="81"/>
    </row>
    <row r="107" spans="2:4" x14ac:dyDescent="0.2">
      <c r="B107" s="81"/>
      <c r="C107" s="81"/>
      <c r="D107" s="81"/>
    </row>
    <row r="108" spans="2:4" x14ac:dyDescent="0.2">
      <c r="B108" s="81"/>
      <c r="C108" s="81"/>
      <c r="D108" s="81"/>
    </row>
    <row r="109" spans="2:4" x14ac:dyDescent="0.2">
      <c r="B109" s="81"/>
      <c r="C109" s="81"/>
      <c r="D109" s="81"/>
    </row>
    <row r="110" spans="2:4" x14ac:dyDescent="0.2">
      <c r="B110" s="81"/>
      <c r="C110" s="81"/>
      <c r="D110" s="81"/>
    </row>
    <row r="111" spans="2:4" x14ac:dyDescent="0.2">
      <c r="B111" s="81"/>
      <c r="C111" s="81"/>
      <c r="D111" s="81"/>
    </row>
    <row r="112" spans="2:4" x14ac:dyDescent="0.2">
      <c r="B112" s="81"/>
      <c r="C112" s="81"/>
      <c r="D112" s="81"/>
    </row>
    <row r="113" spans="2:4" x14ac:dyDescent="0.2">
      <c r="B113" s="81"/>
      <c r="C113" s="81"/>
      <c r="D113" s="81"/>
    </row>
    <row r="114" spans="2:4" x14ac:dyDescent="0.2">
      <c r="B114" s="81"/>
      <c r="C114" s="81"/>
      <c r="D114" s="81"/>
    </row>
    <row r="115" spans="2:4" x14ac:dyDescent="0.2">
      <c r="B115" s="81"/>
      <c r="C115" s="81"/>
      <c r="D115" s="81"/>
    </row>
    <row r="116" spans="2:4" x14ac:dyDescent="0.2">
      <c r="B116" s="81"/>
      <c r="C116" s="81"/>
      <c r="D116" s="81"/>
    </row>
    <row r="117" spans="2:4" x14ac:dyDescent="0.2">
      <c r="B117" s="81"/>
      <c r="C117" s="81"/>
      <c r="D117" s="81"/>
    </row>
    <row r="118" spans="2:4" x14ac:dyDescent="0.2">
      <c r="B118" s="81"/>
      <c r="C118" s="81"/>
      <c r="D118" s="81"/>
    </row>
    <row r="119" spans="2:4" x14ac:dyDescent="0.2">
      <c r="B119" s="81"/>
      <c r="C119" s="81"/>
      <c r="D119" s="81"/>
    </row>
    <row r="120" spans="2:4" x14ac:dyDescent="0.2">
      <c r="B120" s="81"/>
      <c r="C120" s="81"/>
      <c r="D120" s="81"/>
    </row>
    <row r="121" spans="2:4" x14ac:dyDescent="0.2">
      <c r="B121" s="81"/>
      <c r="C121" s="81"/>
      <c r="D121" s="81"/>
    </row>
    <row r="122" spans="2:4" x14ac:dyDescent="0.2">
      <c r="B122" s="81"/>
      <c r="C122" s="81"/>
      <c r="D122" s="81"/>
    </row>
    <row r="123" spans="2:4" x14ac:dyDescent="0.2">
      <c r="B123" s="81"/>
      <c r="C123" s="81"/>
      <c r="D123" s="81"/>
    </row>
    <row r="124" spans="2:4" x14ac:dyDescent="0.2">
      <c r="B124" s="81"/>
      <c r="C124" s="81"/>
      <c r="D124" s="81"/>
    </row>
    <row r="125" spans="2:4" x14ac:dyDescent="0.2">
      <c r="B125" s="81"/>
      <c r="C125" s="81"/>
      <c r="D125" s="81"/>
    </row>
    <row r="126" spans="2:4" x14ac:dyDescent="0.2">
      <c r="B126" s="81"/>
      <c r="C126" s="81"/>
      <c r="D126" s="81"/>
    </row>
    <row r="127" spans="2:4" x14ac:dyDescent="0.2">
      <c r="B127" s="81"/>
      <c r="C127" s="81"/>
      <c r="D127" s="81"/>
    </row>
    <row r="128" spans="2:4" x14ac:dyDescent="0.2">
      <c r="B128" s="81"/>
      <c r="C128" s="81"/>
      <c r="D128" s="81"/>
    </row>
    <row r="129" spans="2:4" x14ac:dyDescent="0.2">
      <c r="B129" s="81"/>
      <c r="C129" s="81"/>
      <c r="D129" s="81"/>
    </row>
    <row r="130" spans="2:4" x14ac:dyDescent="0.2">
      <c r="B130" s="81"/>
      <c r="C130" s="81"/>
      <c r="D130" s="81"/>
    </row>
    <row r="131" spans="2:4" x14ac:dyDescent="0.2">
      <c r="B131" s="81"/>
      <c r="C131" s="81"/>
      <c r="D131" s="81"/>
    </row>
    <row r="132" spans="2:4" x14ac:dyDescent="0.2">
      <c r="B132" s="81"/>
      <c r="C132" s="81"/>
      <c r="D132" s="81"/>
    </row>
    <row r="133" spans="2:4" x14ac:dyDescent="0.2">
      <c r="B133" s="81"/>
      <c r="C133" s="81"/>
      <c r="D133" s="81"/>
    </row>
    <row r="134" spans="2:4" x14ac:dyDescent="0.2">
      <c r="B134" s="81"/>
      <c r="C134" s="81"/>
      <c r="D134" s="81"/>
    </row>
    <row r="135" spans="2:4" x14ac:dyDescent="0.2">
      <c r="B135" s="81"/>
      <c r="C135" s="81"/>
      <c r="D135" s="81"/>
    </row>
    <row r="136" spans="2:4" x14ac:dyDescent="0.2">
      <c r="B136" s="81"/>
      <c r="C136" s="81"/>
      <c r="D136" s="81"/>
    </row>
    <row r="137" spans="2:4" x14ac:dyDescent="0.2">
      <c r="B137" s="81"/>
      <c r="C137" s="81"/>
      <c r="D137" s="81"/>
    </row>
    <row r="138" spans="2:4" x14ac:dyDescent="0.2">
      <c r="B138" s="81"/>
      <c r="C138" s="81"/>
      <c r="D138" s="81"/>
    </row>
    <row r="139" spans="2:4" x14ac:dyDescent="0.2">
      <c r="B139" s="81"/>
      <c r="C139" s="81"/>
      <c r="D139" s="81"/>
    </row>
    <row r="140" spans="2:4" x14ac:dyDescent="0.2">
      <c r="B140" s="81"/>
      <c r="C140" s="81"/>
      <c r="D140" s="81"/>
    </row>
    <row r="141" spans="2:4" x14ac:dyDescent="0.2">
      <c r="B141" s="81"/>
      <c r="C141" s="81"/>
      <c r="D141" s="81"/>
    </row>
    <row r="142" spans="2:4" x14ac:dyDescent="0.2">
      <c r="B142" s="81"/>
      <c r="C142" s="81"/>
      <c r="D142" s="81"/>
    </row>
    <row r="143" spans="2:4" x14ac:dyDescent="0.2">
      <c r="B143" s="81"/>
      <c r="C143" s="81"/>
      <c r="D143" s="81"/>
    </row>
    <row r="144" spans="2:4" x14ac:dyDescent="0.2">
      <c r="B144" s="81"/>
      <c r="C144" s="81"/>
      <c r="D144" s="81"/>
    </row>
    <row r="145" spans="2:4" x14ac:dyDescent="0.2">
      <c r="B145" s="81"/>
      <c r="C145" s="81"/>
      <c r="D145" s="81"/>
    </row>
    <row r="146" spans="2:4" x14ac:dyDescent="0.2">
      <c r="B146" s="81"/>
      <c r="C146" s="81"/>
      <c r="D146" s="81"/>
    </row>
    <row r="147" spans="2:4" x14ac:dyDescent="0.2">
      <c r="B147" s="81"/>
      <c r="C147" s="81"/>
      <c r="D147" s="81"/>
    </row>
    <row r="148" spans="2:4" x14ac:dyDescent="0.2">
      <c r="B148" s="81"/>
      <c r="C148" s="81"/>
      <c r="D148" s="81"/>
    </row>
    <row r="149" spans="2:4" x14ac:dyDescent="0.2">
      <c r="B149" s="81"/>
      <c r="C149" s="81"/>
      <c r="D149" s="81"/>
    </row>
    <row r="150" spans="2:4" x14ac:dyDescent="0.2">
      <c r="B150" s="81"/>
      <c r="C150" s="81"/>
      <c r="D150" s="81"/>
    </row>
    <row r="151" spans="2:4" x14ac:dyDescent="0.2">
      <c r="B151" s="81"/>
      <c r="C151" s="81"/>
      <c r="D151" s="81"/>
    </row>
    <row r="152" spans="2:4" x14ac:dyDescent="0.2">
      <c r="B152" s="81"/>
      <c r="C152" s="81"/>
      <c r="D152" s="81"/>
    </row>
    <row r="153" spans="2:4" x14ac:dyDescent="0.2">
      <c r="B153" s="81"/>
      <c r="C153" s="81"/>
      <c r="D153" s="81"/>
    </row>
    <row r="154" spans="2:4" x14ac:dyDescent="0.2">
      <c r="B154" s="81"/>
      <c r="C154" s="81"/>
      <c r="D154" s="81"/>
    </row>
    <row r="155" spans="2:4" x14ac:dyDescent="0.2">
      <c r="B155" s="81"/>
      <c r="C155" s="81"/>
      <c r="D155" s="81"/>
    </row>
    <row r="156" spans="2:4" x14ac:dyDescent="0.2">
      <c r="B156" s="81"/>
      <c r="C156" s="81"/>
      <c r="D156" s="81"/>
    </row>
    <row r="157" spans="2:4" x14ac:dyDescent="0.2">
      <c r="B157" s="81"/>
      <c r="C157" s="81"/>
      <c r="D157" s="81"/>
    </row>
    <row r="158" spans="2:4" x14ac:dyDescent="0.2">
      <c r="B158" s="81"/>
      <c r="C158" s="81"/>
      <c r="D158" s="81"/>
    </row>
    <row r="159" spans="2:4" x14ac:dyDescent="0.2">
      <c r="B159" s="81"/>
      <c r="C159" s="81"/>
      <c r="D159" s="81"/>
    </row>
    <row r="160" spans="2:4" x14ac:dyDescent="0.2">
      <c r="B160" s="81"/>
      <c r="C160" s="81"/>
      <c r="D160" s="81"/>
    </row>
    <row r="161" spans="2:4" x14ac:dyDescent="0.2">
      <c r="B161" s="81"/>
      <c r="C161" s="81"/>
      <c r="D161" s="81"/>
    </row>
    <row r="162" spans="2:4" x14ac:dyDescent="0.2">
      <c r="B162" s="81"/>
      <c r="C162" s="81"/>
      <c r="D162" s="81"/>
    </row>
    <row r="163" spans="2:4" x14ac:dyDescent="0.2">
      <c r="B163" s="81"/>
      <c r="C163" s="81"/>
      <c r="D163" s="81"/>
    </row>
    <row r="164" spans="2:4" x14ac:dyDescent="0.2">
      <c r="B164" s="81"/>
      <c r="C164" s="81"/>
      <c r="D164" s="81"/>
    </row>
    <row r="165" spans="2:4" x14ac:dyDescent="0.2">
      <c r="B165" s="81"/>
      <c r="C165" s="81"/>
      <c r="D165" s="81"/>
    </row>
    <row r="166" spans="2:4" x14ac:dyDescent="0.2">
      <c r="B166" s="81"/>
      <c r="C166" s="81"/>
      <c r="D166" s="81"/>
    </row>
    <row r="167" spans="2:4" x14ac:dyDescent="0.2">
      <c r="B167" s="81"/>
      <c r="C167" s="81"/>
      <c r="D167" s="81"/>
    </row>
    <row r="168" spans="2:4" x14ac:dyDescent="0.2">
      <c r="B168" s="81"/>
      <c r="C168" s="81"/>
      <c r="D168" s="81"/>
    </row>
    <row r="169" spans="2:4" x14ac:dyDescent="0.2">
      <c r="B169" s="81"/>
      <c r="C169" s="81"/>
      <c r="D169" s="81"/>
    </row>
    <row r="170" spans="2:4" x14ac:dyDescent="0.2">
      <c r="B170" s="81"/>
      <c r="C170" s="81"/>
      <c r="D170" s="81"/>
    </row>
    <row r="171" spans="2:4" x14ac:dyDescent="0.2">
      <c r="B171" s="81"/>
      <c r="C171" s="81"/>
      <c r="D171" s="81"/>
    </row>
    <row r="172" spans="2:4" x14ac:dyDescent="0.2">
      <c r="B172" s="81"/>
      <c r="C172" s="81"/>
      <c r="D172" s="81"/>
    </row>
    <row r="173" spans="2:4" x14ac:dyDescent="0.2">
      <c r="B173" s="81"/>
      <c r="C173" s="81"/>
      <c r="D173" s="81"/>
    </row>
    <row r="174" spans="2:4" x14ac:dyDescent="0.2">
      <c r="B174" s="81"/>
      <c r="C174" s="81"/>
      <c r="D174" s="81"/>
    </row>
    <row r="175" spans="2:4" x14ac:dyDescent="0.2">
      <c r="B175" s="81"/>
      <c r="C175" s="81"/>
      <c r="D175" s="81"/>
    </row>
    <row r="176" spans="2:4" x14ac:dyDescent="0.2">
      <c r="B176" s="81"/>
      <c r="C176" s="81"/>
      <c r="D176" s="81"/>
    </row>
    <row r="177" spans="2:4" x14ac:dyDescent="0.2">
      <c r="B177" s="81"/>
      <c r="C177" s="81"/>
      <c r="D177" s="81"/>
    </row>
    <row r="178" spans="2:4" x14ac:dyDescent="0.2">
      <c r="B178" s="81"/>
      <c r="C178" s="81"/>
      <c r="D178" s="81"/>
    </row>
    <row r="179" spans="2:4" x14ac:dyDescent="0.2">
      <c r="B179" s="81"/>
      <c r="C179" s="81"/>
      <c r="D179" s="81"/>
    </row>
    <row r="180" spans="2:4" x14ac:dyDescent="0.2">
      <c r="B180" s="81"/>
      <c r="C180" s="81"/>
      <c r="D180" s="81"/>
    </row>
    <row r="181" spans="2:4" x14ac:dyDescent="0.2">
      <c r="B181" s="81"/>
      <c r="C181" s="81"/>
      <c r="D181" s="81"/>
    </row>
    <row r="182" spans="2:4" x14ac:dyDescent="0.2">
      <c r="B182" s="81"/>
      <c r="C182" s="81"/>
      <c r="D182" s="81"/>
    </row>
    <row r="183" spans="2:4" x14ac:dyDescent="0.2">
      <c r="B183" s="81"/>
      <c r="C183" s="81"/>
      <c r="D183" s="81"/>
    </row>
    <row r="184" spans="2:4" x14ac:dyDescent="0.2">
      <c r="B184" s="81"/>
      <c r="C184" s="81"/>
      <c r="D184" s="81"/>
    </row>
    <row r="185" spans="2:4" x14ac:dyDescent="0.2">
      <c r="B185" s="81"/>
      <c r="C185" s="81"/>
      <c r="D185" s="81"/>
    </row>
    <row r="186" spans="2:4" x14ac:dyDescent="0.2">
      <c r="B186" s="81"/>
      <c r="C186" s="81"/>
      <c r="D186" s="81"/>
    </row>
    <row r="187" spans="2:4" x14ac:dyDescent="0.2">
      <c r="B187" s="81"/>
      <c r="C187" s="81"/>
      <c r="D187" s="81"/>
    </row>
    <row r="188" spans="2:4" x14ac:dyDescent="0.2">
      <c r="B188" s="81"/>
      <c r="C188" s="81"/>
      <c r="D188" s="81"/>
    </row>
    <row r="189" spans="2:4" x14ac:dyDescent="0.2">
      <c r="B189" s="81"/>
      <c r="C189" s="81"/>
      <c r="D189" s="81"/>
    </row>
    <row r="190" spans="2:4" x14ac:dyDescent="0.2">
      <c r="B190" s="81"/>
      <c r="C190" s="81"/>
      <c r="D190" s="81"/>
    </row>
    <row r="191" spans="2:4" x14ac:dyDescent="0.2">
      <c r="B191" s="81"/>
      <c r="C191" s="81"/>
      <c r="D191" s="81"/>
    </row>
    <row r="192" spans="2:4" x14ac:dyDescent="0.2">
      <c r="B192" s="81"/>
      <c r="C192" s="81"/>
      <c r="D192" s="81"/>
    </row>
    <row r="193" spans="2:4" x14ac:dyDescent="0.2">
      <c r="B193" s="81"/>
      <c r="C193" s="81"/>
      <c r="D193" s="81"/>
    </row>
    <row r="194" spans="2:4" x14ac:dyDescent="0.2">
      <c r="B194" s="81"/>
      <c r="C194" s="81"/>
      <c r="D194" s="81"/>
    </row>
    <row r="195" spans="2:4" x14ac:dyDescent="0.2">
      <c r="B195" s="81"/>
      <c r="C195" s="81"/>
      <c r="D195" s="81"/>
    </row>
    <row r="196" spans="2:4" x14ac:dyDescent="0.2">
      <c r="B196" s="81"/>
      <c r="C196" s="81"/>
      <c r="D196" s="81"/>
    </row>
    <row r="197" spans="2:4" x14ac:dyDescent="0.2">
      <c r="B197" s="81"/>
      <c r="C197" s="81"/>
      <c r="D197" s="81"/>
    </row>
    <row r="198" spans="2:4" x14ac:dyDescent="0.2">
      <c r="B198" s="81"/>
      <c r="C198" s="81"/>
      <c r="D198" s="81"/>
    </row>
    <row r="199" spans="2:4" x14ac:dyDescent="0.2">
      <c r="B199" s="81"/>
      <c r="C199" s="81"/>
      <c r="D199" s="81"/>
    </row>
    <row r="200" spans="2:4" x14ac:dyDescent="0.2">
      <c r="B200" s="81"/>
      <c r="C200" s="81"/>
      <c r="D200" s="81"/>
    </row>
    <row r="201" spans="2:4" x14ac:dyDescent="0.2">
      <c r="B201" s="81"/>
      <c r="C201" s="81"/>
      <c r="D201" s="81"/>
    </row>
    <row r="202" spans="2:4" x14ac:dyDescent="0.2">
      <c r="B202" s="81"/>
      <c r="C202" s="81"/>
      <c r="D202" s="81"/>
    </row>
    <row r="203" spans="2:4" x14ac:dyDescent="0.2">
      <c r="B203" s="81"/>
      <c r="C203" s="81"/>
      <c r="D203" s="81"/>
    </row>
    <row r="204" spans="2:4" x14ac:dyDescent="0.2">
      <c r="B204" s="81"/>
      <c r="C204" s="81"/>
      <c r="D204" s="81"/>
    </row>
    <row r="205" spans="2:4" x14ac:dyDescent="0.2">
      <c r="B205" s="81"/>
      <c r="C205" s="81"/>
      <c r="D205" s="81"/>
    </row>
    <row r="206" spans="2:4" x14ac:dyDescent="0.2">
      <c r="B206" s="81"/>
      <c r="C206" s="81"/>
      <c r="D206" s="81"/>
    </row>
    <row r="207" spans="2:4" x14ac:dyDescent="0.2">
      <c r="B207" s="81"/>
      <c r="C207" s="81"/>
      <c r="D207" s="81"/>
    </row>
    <row r="208" spans="2:4" x14ac:dyDescent="0.2">
      <c r="B208" s="81"/>
      <c r="C208" s="81"/>
      <c r="D208" s="81"/>
    </row>
    <row r="209" spans="2:4" x14ac:dyDescent="0.2">
      <c r="B209" s="81"/>
      <c r="C209" s="81"/>
      <c r="D209" s="81"/>
    </row>
    <row r="210" spans="2:4" x14ac:dyDescent="0.2">
      <c r="B210" s="81"/>
      <c r="C210" s="81"/>
      <c r="D210" s="81"/>
    </row>
    <row r="211" spans="2:4" x14ac:dyDescent="0.2">
      <c r="B211" s="81"/>
      <c r="C211" s="81"/>
      <c r="D211" s="81"/>
    </row>
    <row r="212" spans="2:4" x14ac:dyDescent="0.2">
      <c r="B212" s="81"/>
      <c r="C212" s="81"/>
      <c r="D212" s="81"/>
    </row>
    <row r="213" spans="2:4" x14ac:dyDescent="0.2">
      <c r="B213" s="81"/>
      <c r="C213" s="81"/>
      <c r="D213" s="81"/>
    </row>
    <row r="214" spans="2:4" x14ac:dyDescent="0.2">
      <c r="B214" s="81"/>
      <c r="C214" s="81"/>
      <c r="D214" s="81"/>
    </row>
    <row r="215" spans="2:4" x14ac:dyDescent="0.2">
      <c r="B215" s="81"/>
      <c r="C215" s="81"/>
      <c r="D215" s="81"/>
    </row>
    <row r="216" spans="2:4" x14ac:dyDescent="0.2">
      <c r="B216" s="81"/>
      <c r="C216" s="81"/>
      <c r="D216" s="81"/>
    </row>
    <row r="217" spans="2:4" x14ac:dyDescent="0.2">
      <c r="B217" s="81"/>
      <c r="C217" s="81"/>
      <c r="D217" s="81"/>
    </row>
    <row r="218" spans="2:4" x14ac:dyDescent="0.2">
      <c r="B218" s="81"/>
      <c r="C218" s="81"/>
      <c r="D218" s="81"/>
    </row>
    <row r="219" spans="2:4" x14ac:dyDescent="0.2">
      <c r="B219" s="81"/>
      <c r="C219" s="81"/>
      <c r="D219" s="81"/>
    </row>
    <row r="220" spans="2:4" x14ac:dyDescent="0.2">
      <c r="B220" s="81"/>
      <c r="C220" s="81"/>
      <c r="D220" s="81"/>
    </row>
    <row r="221" spans="2:4" x14ac:dyDescent="0.2">
      <c r="B221" s="81"/>
      <c r="C221" s="81"/>
      <c r="D221" s="81"/>
    </row>
    <row r="222" spans="2:4" x14ac:dyDescent="0.2">
      <c r="B222" s="81"/>
      <c r="C222" s="81"/>
      <c r="D222" s="81"/>
    </row>
    <row r="223" spans="2:4" x14ac:dyDescent="0.2">
      <c r="B223" s="81"/>
      <c r="C223" s="81"/>
      <c r="D223" s="81"/>
    </row>
    <row r="224" spans="2:4" x14ac:dyDescent="0.2">
      <c r="B224" s="81"/>
      <c r="C224" s="81"/>
      <c r="D224" s="81"/>
    </row>
    <row r="225" spans="2:4" x14ac:dyDescent="0.2">
      <c r="B225" s="81"/>
      <c r="C225" s="81"/>
      <c r="D225" s="81"/>
    </row>
    <row r="226" spans="2:4" x14ac:dyDescent="0.2">
      <c r="B226" s="81"/>
      <c r="C226" s="81"/>
      <c r="D226" s="81"/>
    </row>
    <row r="227" spans="2:4" x14ac:dyDescent="0.2">
      <c r="B227" s="81"/>
      <c r="C227" s="81"/>
      <c r="D227" s="81"/>
    </row>
    <row r="228" spans="2:4" x14ac:dyDescent="0.2">
      <c r="B228" s="81"/>
      <c r="C228" s="81"/>
      <c r="D228" s="81"/>
    </row>
    <row r="229" spans="2:4" x14ac:dyDescent="0.2">
      <c r="B229" s="81"/>
      <c r="C229" s="81"/>
      <c r="D229" s="81"/>
    </row>
    <row r="230" spans="2:4" x14ac:dyDescent="0.2">
      <c r="B230" s="81"/>
      <c r="C230" s="81"/>
      <c r="D230" s="81"/>
    </row>
    <row r="231" spans="2:4" x14ac:dyDescent="0.2">
      <c r="B231" s="81"/>
      <c r="C231" s="81"/>
      <c r="D231" s="81"/>
    </row>
    <row r="232" spans="2:4" x14ac:dyDescent="0.2">
      <c r="B232" s="81"/>
      <c r="C232" s="81"/>
      <c r="D232" s="81"/>
    </row>
    <row r="233" spans="2:4" x14ac:dyDescent="0.2">
      <c r="B233" s="81"/>
      <c r="C233" s="81"/>
      <c r="D233" s="81"/>
    </row>
    <row r="234" spans="2:4" x14ac:dyDescent="0.2">
      <c r="B234" s="81"/>
      <c r="C234" s="81"/>
      <c r="D234" s="81"/>
    </row>
    <row r="235" spans="2:4" x14ac:dyDescent="0.2">
      <c r="B235" s="81"/>
      <c r="C235" s="81"/>
      <c r="D235" s="81"/>
    </row>
    <row r="236" spans="2:4" x14ac:dyDescent="0.2">
      <c r="B236" s="81"/>
      <c r="C236" s="81"/>
      <c r="D236" s="81"/>
    </row>
    <row r="237" spans="2:4" x14ac:dyDescent="0.2">
      <c r="B237" s="81"/>
      <c r="C237" s="81"/>
      <c r="D237" s="81"/>
    </row>
    <row r="238" spans="2:4" x14ac:dyDescent="0.2">
      <c r="B238" s="81"/>
      <c r="C238" s="81"/>
      <c r="D238" s="81"/>
    </row>
    <row r="239" spans="2:4" x14ac:dyDescent="0.2">
      <c r="B239" s="81"/>
      <c r="C239" s="81"/>
      <c r="D239" s="81"/>
    </row>
    <row r="240" spans="2:4" x14ac:dyDescent="0.2">
      <c r="B240" s="81"/>
      <c r="C240" s="81"/>
      <c r="D240" s="81"/>
    </row>
    <row r="241" spans="2:4" x14ac:dyDescent="0.2">
      <c r="B241" s="81"/>
      <c r="C241" s="81"/>
      <c r="D241" s="81"/>
    </row>
    <row r="242" spans="2:4" x14ac:dyDescent="0.2">
      <c r="B242" s="81"/>
      <c r="C242" s="81"/>
      <c r="D242" s="81"/>
    </row>
    <row r="243" spans="2:4" x14ac:dyDescent="0.2">
      <c r="B243" s="81"/>
      <c r="C243" s="81"/>
      <c r="D243" s="81"/>
    </row>
    <row r="244" spans="2:4" x14ac:dyDescent="0.2">
      <c r="B244" s="81"/>
      <c r="C244" s="81"/>
      <c r="D244" s="81"/>
    </row>
    <row r="245" spans="2:4" x14ac:dyDescent="0.2">
      <c r="B245" s="81"/>
      <c r="C245" s="81"/>
      <c r="D245" s="81"/>
    </row>
    <row r="246" spans="2:4" x14ac:dyDescent="0.2">
      <c r="B246" s="81"/>
      <c r="C246" s="81"/>
      <c r="D246" s="81"/>
    </row>
    <row r="247" spans="2:4" x14ac:dyDescent="0.2">
      <c r="B247" s="81"/>
      <c r="C247" s="81"/>
      <c r="D247" s="81"/>
    </row>
  </sheetData>
  <mergeCells count="1">
    <mergeCell ref="A2:C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indexed="57"/>
  </sheetPr>
  <dimension ref="A2:D20"/>
  <sheetViews>
    <sheetView workbookViewId="0">
      <selection activeCell="N8" sqref="N8"/>
    </sheetView>
  </sheetViews>
  <sheetFormatPr defaultRowHeight="12.75" x14ac:dyDescent="0.2"/>
  <cols>
    <col min="1" max="1" width="52.7109375" style="92" bestFit="1" customWidth="1"/>
    <col min="2" max="3" width="10.140625" style="92" bestFit="1" customWidth="1"/>
    <col min="4" max="16384" width="9.140625" style="92"/>
  </cols>
  <sheetData>
    <row r="2" spans="1:4" ht="18.75" x14ac:dyDescent="0.2">
      <c r="A2" s="5" t="s">
        <v>96</v>
      </c>
      <c r="B2" s="5"/>
      <c r="C2" s="5"/>
    </row>
    <row r="4" spans="1:4" x14ac:dyDescent="0.2">
      <c r="C4" s="113" t="s">
        <v>90</v>
      </c>
    </row>
    <row r="5" spans="1:4" x14ac:dyDescent="0.2">
      <c r="A5" s="14"/>
      <c r="B5" s="128">
        <f>MT_ALL!B5</f>
        <v>43465</v>
      </c>
      <c r="C5" s="128">
        <f>MT_ALL!C5</f>
        <v>43496</v>
      </c>
      <c r="D5" s="164"/>
    </row>
    <row r="6" spans="1:4" x14ac:dyDescent="0.2">
      <c r="A6" s="138" t="str">
        <f>MT_ALL!A6</f>
        <v>Загальна сума державного та гарантованого державою боргу</v>
      </c>
      <c r="B6" s="167">
        <f t="shared" ref="B6:C6" si="0">SUM(B7:B8)</f>
        <v>2168.42156766371</v>
      </c>
      <c r="C6" s="167">
        <f t="shared" si="0"/>
        <v>2171.9168198795201</v>
      </c>
    </row>
    <row r="7" spans="1:4" x14ac:dyDescent="0.2">
      <c r="A7" s="162" t="str">
        <f>MT_ALL!A7</f>
        <v>Внутрішній борг</v>
      </c>
      <c r="B7" s="78">
        <f>MT_ALL!B7/DMLMLR</f>
        <v>771.41054367649997</v>
      </c>
      <c r="C7" s="78">
        <f>MT_ALL!C7/DMLMLR</f>
        <v>774.84945227644005</v>
      </c>
    </row>
    <row r="8" spans="1:4" x14ac:dyDescent="0.2">
      <c r="A8" s="162" t="str">
        <f>MT_ALL!A8</f>
        <v>Зовнішній борг</v>
      </c>
      <c r="B8" s="78">
        <f>MT_ALL!B8/DMLMLR</f>
        <v>1397.0110239872099</v>
      </c>
      <c r="C8" s="78">
        <f>MT_ALL!C8/DMLMLR</f>
        <v>1397.0673676030799</v>
      </c>
    </row>
    <row r="10" spans="1:4" x14ac:dyDescent="0.2">
      <c r="C10" s="113" t="s">
        <v>88</v>
      </c>
    </row>
    <row r="11" spans="1:4" x14ac:dyDescent="0.2">
      <c r="A11" s="14"/>
      <c r="B11" s="128">
        <f>MT_ALL!B11</f>
        <v>43465</v>
      </c>
      <c r="C11" s="128">
        <f>MT_ALL!C11</f>
        <v>43496</v>
      </c>
    </row>
    <row r="12" spans="1:4" x14ac:dyDescent="0.2">
      <c r="A12" s="138" t="str">
        <f>MT_ALL!A12</f>
        <v>Загальна сума державного та гарантованого державою боргу</v>
      </c>
      <c r="B12" s="167">
        <f t="shared" ref="B12:C12" si="1">SUM(B13:B14)</f>
        <v>78.315547975909993</v>
      </c>
      <c r="C12" s="167">
        <f t="shared" si="1"/>
        <v>78.251692946719999</v>
      </c>
    </row>
    <row r="13" spans="1:4" x14ac:dyDescent="0.2">
      <c r="A13" s="162" t="str">
        <f>MT_ALL!A13</f>
        <v>Внутрішній борг</v>
      </c>
      <c r="B13" s="78">
        <f>MT_ALL!B13/DMLMLR</f>
        <v>27.860560115839998</v>
      </c>
      <c r="C13" s="78">
        <f>MT_ALL!C13/DMLMLR</f>
        <v>27.916944546090001</v>
      </c>
    </row>
    <row r="14" spans="1:4" x14ac:dyDescent="0.2">
      <c r="A14" s="162" t="str">
        <f>MT_ALL!A14</f>
        <v>Зовнішній борг</v>
      </c>
      <c r="B14" s="78">
        <f>MT_ALL!B14/DMLMLR</f>
        <v>50.454987860069998</v>
      </c>
      <c r="C14" s="78">
        <f>MT_ALL!C14/DMLMLR</f>
        <v>50.334748400629998</v>
      </c>
    </row>
    <row r="16" spans="1:4" x14ac:dyDescent="0.2">
      <c r="C16" s="113" t="s">
        <v>38</v>
      </c>
    </row>
    <row r="17" spans="1:3" x14ac:dyDescent="0.2">
      <c r="A17" s="14"/>
      <c r="B17" s="128">
        <f>MT_ALL!B17</f>
        <v>43465</v>
      </c>
      <c r="C17" s="128">
        <f>MT_ALL!C17</f>
        <v>43496</v>
      </c>
    </row>
    <row r="18" spans="1:3" x14ac:dyDescent="0.2">
      <c r="A18" s="138" t="str">
        <f>MT_ALL!A18</f>
        <v>Загальна сума державного та гарантованого державою боргу</v>
      </c>
      <c r="B18" s="167">
        <f t="shared" ref="B18:C18" si="2">SUM(B19:B20)</f>
        <v>1</v>
      </c>
      <c r="C18" s="167">
        <f t="shared" si="2"/>
        <v>1</v>
      </c>
    </row>
    <row r="19" spans="1:3" x14ac:dyDescent="0.2">
      <c r="A19" s="162" t="str">
        <f>MT_ALL!A19</f>
        <v>Внутрішній борг</v>
      </c>
      <c r="B19" s="139">
        <f>MT_ALL!B19</f>
        <v>0.35574699999999998</v>
      </c>
      <c r="C19" s="139">
        <f>MT_ALL!C19</f>
        <v>0.35675800000000002</v>
      </c>
    </row>
    <row r="20" spans="1:3" x14ac:dyDescent="0.2">
      <c r="A20" s="162" t="str">
        <f>MT_ALL!A20</f>
        <v>Зовнішній борг</v>
      </c>
      <c r="B20" s="139">
        <f>MT_ALL!B20</f>
        <v>0.64425299999999996</v>
      </c>
      <c r="C20" s="139">
        <f>MT_ALL!C20</f>
        <v>0.64324199999999998</v>
      </c>
    </row>
  </sheetData>
  <mergeCells count="1">
    <mergeCell ref="A2:C2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indexed="57"/>
    <outlinePr applyStyles="1" summaryBelow="0"/>
    <pageSetUpPr fitToPage="1"/>
  </sheetPr>
  <dimension ref="A2:J247"/>
  <sheetViews>
    <sheetView workbookViewId="0">
      <selection activeCell="A4" sqref="A4"/>
    </sheetView>
  </sheetViews>
  <sheetFormatPr defaultRowHeight="12.75" x14ac:dyDescent="0.2"/>
  <cols>
    <col min="1" max="1" width="63.28515625" style="92" bestFit="1" customWidth="1"/>
    <col min="2" max="2" width="14.7109375" style="92" customWidth="1"/>
    <col min="3" max="3" width="13" style="92" customWidth="1"/>
    <col min="4" max="16384" width="9.140625" style="92"/>
  </cols>
  <sheetData>
    <row r="2" spans="1:10" ht="18.75" x14ac:dyDescent="0.2">
      <c r="A2" s="5" t="s">
        <v>96</v>
      </c>
      <c r="B2" s="5"/>
      <c r="C2" s="5"/>
      <c r="D2" s="81"/>
      <c r="E2" s="81"/>
      <c r="F2" s="81"/>
      <c r="G2" s="81"/>
      <c r="H2" s="81"/>
      <c r="I2" s="81"/>
      <c r="J2" s="81"/>
    </row>
    <row r="3" spans="1:10" x14ac:dyDescent="0.2">
      <c r="A3" s="54"/>
    </row>
    <row r="4" spans="1:10" s="61" customFormat="1" x14ac:dyDescent="0.2">
      <c r="A4" s="67" t="str">
        <f>$A$2 &amp; " (" &amp;C4 &amp; ")"</f>
        <v>Державний та гарантований державою борг України за поточний рік (млрд. грн)</v>
      </c>
      <c r="C4" s="61" t="str">
        <f>VALUAH</f>
        <v>млрд. грн</v>
      </c>
    </row>
    <row r="5" spans="1:10" s="16" customFormat="1" x14ac:dyDescent="0.2">
      <c r="A5" s="196"/>
      <c r="B5" s="210">
        <v>43465</v>
      </c>
      <c r="C5" s="95">
        <v>43496</v>
      </c>
    </row>
    <row r="6" spans="1:10" s="104" customFormat="1" x14ac:dyDescent="0.2">
      <c r="A6" s="123" t="s">
        <v>136</v>
      </c>
      <c r="B6" s="209">
        <f t="shared" ref="B6:C6" si="0">SUM(B7:B8)</f>
        <v>2168.42156766371</v>
      </c>
      <c r="C6" s="209">
        <f t="shared" si="0"/>
        <v>2171.9168198795201</v>
      </c>
    </row>
    <row r="7" spans="1:10" s="109" customFormat="1" x14ac:dyDescent="0.2">
      <c r="A7" s="132" t="s">
        <v>62</v>
      </c>
      <c r="B7" s="245">
        <v>1860.29109558508</v>
      </c>
      <c r="C7" s="75">
        <v>1866.5542963732801</v>
      </c>
    </row>
    <row r="8" spans="1:10" s="109" customFormat="1" x14ac:dyDescent="0.2">
      <c r="A8" s="132" t="s">
        <v>12</v>
      </c>
      <c r="B8" s="245">
        <v>308.13047207863002</v>
      </c>
      <c r="C8" s="75">
        <v>305.36252350624</v>
      </c>
    </row>
    <row r="9" spans="1:10" x14ac:dyDescent="0.2">
      <c r="B9" s="81"/>
      <c r="C9" s="81"/>
      <c r="D9" s="81"/>
      <c r="E9" s="81"/>
      <c r="F9" s="81"/>
      <c r="G9" s="81"/>
      <c r="H9" s="81"/>
    </row>
    <row r="10" spans="1:10" x14ac:dyDescent="0.2">
      <c r="A10" s="67" t="str">
        <f>$A$2 &amp; " (" &amp;C10 &amp; ")"</f>
        <v>Державний та гарантований державою борг України за поточний рік (млрд. дол. США)</v>
      </c>
      <c r="B10" s="81"/>
      <c r="C10" s="61" t="str">
        <f>VALUSD</f>
        <v>млрд. дол. США</v>
      </c>
      <c r="D10" s="81"/>
      <c r="E10" s="81"/>
      <c r="F10" s="81"/>
      <c r="G10" s="81"/>
      <c r="H10" s="81"/>
    </row>
    <row r="11" spans="1:10" s="133" customFormat="1" x14ac:dyDescent="0.2">
      <c r="A11" s="257"/>
      <c r="B11" s="210">
        <v>43465</v>
      </c>
      <c r="C11" s="95">
        <v>43496</v>
      </c>
      <c r="D11" s="16"/>
      <c r="E11" s="16"/>
      <c r="F11" s="16"/>
      <c r="G11" s="16"/>
      <c r="H11" s="16"/>
      <c r="I11" s="16"/>
      <c r="J11" s="16"/>
    </row>
    <row r="12" spans="1:10" s="218" customFormat="1" x14ac:dyDescent="0.2">
      <c r="A12" s="123" t="s">
        <v>136</v>
      </c>
      <c r="B12" s="209">
        <f t="shared" ref="B12:C12" si="1">SUM(B13:B14)</f>
        <v>78.315547975910007</v>
      </c>
      <c r="C12" s="209">
        <f t="shared" si="1"/>
        <v>78.251692946719999</v>
      </c>
      <c r="D12" s="207"/>
      <c r="E12" s="207"/>
      <c r="F12" s="207"/>
      <c r="G12" s="207"/>
      <c r="H12" s="207"/>
    </row>
    <row r="13" spans="1:10" s="236" customFormat="1" x14ac:dyDescent="0.2">
      <c r="A13" s="37" t="s">
        <v>62</v>
      </c>
      <c r="B13" s="245">
        <v>67.186989245060005</v>
      </c>
      <c r="C13" s="195">
        <v>67.249828506910006</v>
      </c>
      <c r="D13" s="225"/>
      <c r="E13" s="225"/>
      <c r="F13" s="225"/>
      <c r="G13" s="225"/>
      <c r="H13" s="225"/>
    </row>
    <row r="14" spans="1:10" s="236" customFormat="1" x14ac:dyDescent="0.2">
      <c r="A14" s="37" t="s">
        <v>12</v>
      </c>
      <c r="B14" s="245">
        <v>11.128558730849999</v>
      </c>
      <c r="C14" s="195">
        <v>11.001864439809999</v>
      </c>
      <c r="D14" s="225"/>
      <c r="E14" s="225"/>
      <c r="F14" s="225"/>
      <c r="G14" s="225"/>
      <c r="H14" s="225"/>
    </row>
    <row r="15" spans="1:10" x14ac:dyDescent="0.2">
      <c r="B15" s="81"/>
      <c r="C15" s="81"/>
      <c r="D15" s="81"/>
      <c r="E15" s="81"/>
      <c r="F15" s="81"/>
      <c r="G15" s="81"/>
      <c r="H15" s="81"/>
    </row>
    <row r="16" spans="1:10" s="61" customFormat="1" x14ac:dyDescent="0.2">
      <c r="A16" s="120"/>
      <c r="B16" s="108"/>
      <c r="C16" s="113" t="s">
        <v>38</v>
      </c>
    </row>
    <row r="17" spans="1:10" s="133" customFormat="1" x14ac:dyDescent="0.2">
      <c r="A17" s="9"/>
      <c r="B17" s="210">
        <v>43465</v>
      </c>
      <c r="C17" s="210">
        <v>43496</v>
      </c>
      <c r="D17" s="16"/>
      <c r="E17" s="16"/>
      <c r="F17" s="16"/>
      <c r="G17" s="16"/>
      <c r="H17" s="16"/>
      <c r="I17" s="16"/>
      <c r="J17" s="16"/>
    </row>
    <row r="18" spans="1:10" s="218" customFormat="1" x14ac:dyDescent="0.2">
      <c r="A18" s="123" t="s">
        <v>136</v>
      </c>
      <c r="B18" s="209">
        <f t="shared" ref="B18:C18" si="2">SUM(B19:B20)</f>
        <v>1</v>
      </c>
      <c r="C18" s="209">
        <f t="shared" si="2"/>
        <v>1</v>
      </c>
      <c r="D18" s="207"/>
      <c r="E18" s="207"/>
      <c r="F18" s="207"/>
      <c r="G18" s="207"/>
      <c r="H18" s="207"/>
    </row>
    <row r="19" spans="1:10" s="236" customFormat="1" x14ac:dyDescent="0.2">
      <c r="A19" s="37" t="s">
        <v>62</v>
      </c>
      <c r="B19" s="198">
        <v>0.85790100000000002</v>
      </c>
      <c r="C19" s="255">
        <v>0.85940399999999995</v>
      </c>
      <c r="D19" s="225"/>
      <c r="E19" s="225"/>
      <c r="F19" s="225"/>
      <c r="G19" s="225"/>
      <c r="H19" s="225"/>
    </row>
    <row r="20" spans="1:10" s="236" customFormat="1" x14ac:dyDescent="0.2">
      <c r="A20" s="37" t="s">
        <v>12</v>
      </c>
      <c r="B20" s="198">
        <v>0.142099</v>
      </c>
      <c r="C20" s="255">
        <v>0.140596</v>
      </c>
      <c r="D20" s="225"/>
      <c r="E20" s="225"/>
      <c r="F20" s="225"/>
      <c r="G20" s="225"/>
      <c r="H20" s="225"/>
    </row>
    <row r="21" spans="1:10" x14ac:dyDescent="0.2">
      <c r="B21" s="81"/>
      <c r="C21" s="81"/>
      <c r="D21" s="81"/>
      <c r="E21" s="81"/>
      <c r="F21" s="81"/>
      <c r="G21" s="81"/>
      <c r="H21" s="81"/>
    </row>
    <row r="22" spans="1:10" x14ac:dyDescent="0.2">
      <c r="B22" s="81"/>
      <c r="C22" s="81"/>
      <c r="D22" s="81"/>
      <c r="E22" s="81"/>
      <c r="F22" s="81"/>
      <c r="G22" s="81"/>
      <c r="H22" s="81"/>
    </row>
    <row r="23" spans="1:10" x14ac:dyDescent="0.2">
      <c r="B23" s="81"/>
      <c r="C23" s="81"/>
      <c r="D23" s="81"/>
      <c r="E23" s="81"/>
      <c r="F23" s="81"/>
      <c r="G23" s="81"/>
      <c r="H23" s="81"/>
    </row>
    <row r="24" spans="1:10" x14ac:dyDescent="0.2">
      <c r="B24" s="81"/>
      <c r="C24" s="81"/>
      <c r="D24" s="81"/>
      <c r="E24" s="81"/>
      <c r="F24" s="81"/>
      <c r="G24" s="81"/>
      <c r="H24" s="81"/>
    </row>
    <row r="25" spans="1:10" s="120" customFormat="1" x14ac:dyDescent="0.2">
      <c r="B25" s="108"/>
      <c r="C25" s="108"/>
      <c r="D25" s="108"/>
      <c r="E25" s="108"/>
      <c r="F25" s="108"/>
      <c r="G25" s="108"/>
      <c r="H25" s="108"/>
    </row>
    <row r="26" spans="1:10" x14ac:dyDescent="0.2">
      <c r="B26" s="81"/>
      <c r="C26" s="81"/>
      <c r="D26" s="81"/>
      <c r="E26" s="81"/>
      <c r="F26" s="81"/>
      <c r="G26" s="81"/>
      <c r="H26" s="81"/>
    </row>
    <row r="27" spans="1:10" x14ac:dyDescent="0.2">
      <c r="B27" s="81"/>
      <c r="C27" s="81"/>
      <c r="D27" s="81"/>
      <c r="E27" s="81"/>
      <c r="F27" s="81"/>
      <c r="G27" s="81"/>
      <c r="H27" s="81"/>
    </row>
    <row r="28" spans="1:10" x14ac:dyDescent="0.2">
      <c r="B28" s="81"/>
      <c r="C28" s="81"/>
      <c r="D28" s="81"/>
      <c r="E28" s="81"/>
      <c r="F28" s="81"/>
      <c r="G28" s="81"/>
      <c r="H28" s="81"/>
    </row>
    <row r="29" spans="1:10" x14ac:dyDescent="0.2">
      <c r="B29" s="81"/>
      <c r="C29" s="81"/>
      <c r="D29" s="81"/>
      <c r="E29" s="81"/>
      <c r="F29" s="81"/>
      <c r="G29" s="81"/>
      <c r="H29" s="81"/>
    </row>
    <row r="30" spans="1:10" x14ac:dyDescent="0.2">
      <c r="B30" s="81"/>
      <c r="C30" s="81"/>
      <c r="D30" s="81"/>
      <c r="E30" s="81"/>
      <c r="F30" s="81"/>
      <c r="G30" s="81"/>
      <c r="H30" s="81"/>
    </row>
    <row r="31" spans="1:10" x14ac:dyDescent="0.2">
      <c r="B31" s="81"/>
      <c r="C31" s="81"/>
      <c r="D31" s="81"/>
      <c r="E31" s="81"/>
      <c r="F31" s="81"/>
      <c r="G31" s="81"/>
      <c r="H31" s="81"/>
    </row>
    <row r="32" spans="1:10" x14ac:dyDescent="0.2">
      <c r="B32" s="81"/>
      <c r="C32" s="81"/>
      <c r="D32" s="81"/>
      <c r="E32" s="81"/>
      <c r="F32" s="81"/>
      <c r="G32" s="81"/>
      <c r="H32" s="81"/>
    </row>
    <row r="33" spans="2:8" x14ac:dyDescent="0.2">
      <c r="B33" s="81"/>
      <c r="C33" s="81"/>
      <c r="D33" s="81"/>
      <c r="E33" s="81"/>
      <c r="F33" s="81"/>
      <c r="G33" s="81"/>
      <c r="H33" s="81"/>
    </row>
    <row r="34" spans="2:8" x14ac:dyDescent="0.2">
      <c r="B34" s="81"/>
      <c r="C34" s="81"/>
      <c r="D34" s="81"/>
      <c r="E34" s="81"/>
      <c r="F34" s="81"/>
      <c r="G34" s="81"/>
      <c r="H34" s="81"/>
    </row>
    <row r="35" spans="2:8" x14ac:dyDescent="0.2">
      <c r="B35" s="81"/>
      <c r="C35" s="81"/>
      <c r="D35" s="81"/>
      <c r="E35" s="81"/>
      <c r="F35" s="81"/>
      <c r="G35" s="81"/>
      <c r="H35" s="81"/>
    </row>
    <row r="36" spans="2:8" x14ac:dyDescent="0.2">
      <c r="B36" s="81"/>
      <c r="C36" s="81"/>
      <c r="D36" s="81"/>
      <c r="E36" s="81"/>
      <c r="F36" s="81"/>
      <c r="G36" s="81"/>
      <c r="H36" s="81"/>
    </row>
    <row r="37" spans="2:8" x14ac:dyDescent="0.2">
      <c r="B37" s="81"/>
      <c r="C37" s="81"/>
      <c r="D37" s="81"/>
      <c r="E37" s="81"/>
      <c r="F37" s="81"/>
      <c r="G37" s="81"/>
      <c r="H37" s="81"/>
    </row>
    <row r="38" spans="2:8" x14ac:dyDescent="0.2">
      <c r="B38" s="81"/>
      <c r="C38" s="81"/>
      <c r="D38" s="81"/>
      <c r="E38" s="81"/>
      <c r="F38" s="81"/>
      <c r="G38" s="81"/>
      <c r="H38" s="81"/>
    </row>
    <row r="39" spans="2:8" x14ac:dyDescent="0.2">
      <c r="B39" s="81"/>
      <c r="C39" s="81"/>
      <c r="D39" s="81"/>
      <c r="E39" s="81"/>
      <c r="F39" s="81"/>
      <c r="G39" s="81"/>
      <c r="H39" s="81"/>
    </row>
    <row r="40" spans="2:8" x14ac:dyDescent="0.2">
      <c r="B40" s="81"/>
      <c r="C40" s="81"/>
      <c r="D40" s="81"/>
      <c r="E40" s="81"/>
      <c r="F40" s="81"/>
      <c r="G40" s="81"/>
      <c r="H40" s="81"/>
    </row>
    <row r="41" spans="2:8" x14ac:dyDescent="0.2">
      <c r="B41" s="81"/>
      <c r="C41" s="81"/>
      <c r="D41" s="81"/>
      <c r="E41" s="81"/>
      <c r="F41" s="81"/>
      <c r="G41" s="81"/>
      <c r="H41" s="81"/>
    </row>
    <row r="42" spans="2:8" x14ac:dyDescent="0.2">
      <c r="B42" s="81"/>
      <c r="C42" s="81"/>
      <c r="D42" s="81"/>
      <c r="E42" s="81"/>
      <c r="F42" s="81"/>
      <c r="G42" s="81"/>
      <c r="H42" s="81"/>
    </row>
    <row r="43" spans="2:8" x14ac:dyDescent="0.2">
      <c r="B43" s="81"/>
      <c r="C43" s="81"/>
      <c r="D43" s="81"/>
      <c r="E43" s="81"/>
      <c r="F43" s="81"/>
      <c r="G43" s="81"/>
      <c r="H43" s="81"/>
    </row>
    <row r="44" spans="2:8" x14ac:dyDescent="0.2">
      <c r="B44" s="81"/>
      <c r="C44" s="81"/>
      <c r="D44" s="81"/>
      <c r="E44" s="81"/>
      <c r="F44" s="81"/>
      <c r="G44" s="81"/>
      <c r="H44" s="81"/>
    </row>
    <row r="45" spans="2:8" x14ac:dyDescent="0.2">
      <c r="B45" s="81"/>
      <c r="C45" s="81"/>
      <c r="D45" s="81"/>
      <c r="E45" s="81"/>
      <c r="F45" s="81"/>
      <c r="G45" s="81"/>
      <c r="H45" s="81"/>
    </row>
    <row r="46" spans="2:8" x14ac:dyDescent="0.2">
      <c r="B46" s="81"/>
      <c r="C46" s="81"/>
      <c r="D46" s="81"/>
      <c r="E46" s="81"/>
      <c r="F46" s="81"/>
      <c r="G46" s="81"/>
      <c r="H46" s="81"/>
    </row>
    <row r="47" spans="2:8" x14ac:dyDescent="0.2">
      <c r="B47" s="81"/>
      <c r="C47" s="81"/>
      <c r="D47" s="81"/>
      <c r="E47" s="81"/>
      <c r="F47" s="81"/>
      <c r="G47" s="81"/>
      <c r="H47" s="81"/>
    </row>
    <row r="48" spans="2:8" x14ac:dyDescent="0.2">
      <c r="B48" s="81"/>
      <c r="C48" s="81"/>
      <c r="D48" s="81"/>
      <c r="E48" s="81"/>
      <c r="F48" s="81"/>
      <c r="G48" s="81"/>
      <c r="H48" s="81"/>
    </row>
    <row r="49" spans="2:8" x14ac:dyDescent="0.2">
      <c r="B49" s="81"/>
      <c r="C49" s="81"/>
      <c r="D49" s="81"/>
      <c r="E49" s="81"/>
      <c r="F49" s="81"/>
      <c r="G49" s="81"/>
      <c r="H49" s="81"/>
    </row>
    <row r="50" spans="2:8" x14ac:dyDescent="0.2">
      <c r="B50" s="81"/>
      <c r="C50" s="81"/>
      <c r="D50" s="81"/>
      <c r="E50" s="81"/>
      <c r="F50" s="81"/>
      <c r="G50" s="81"/>
      <c r="H50" s="81"/>
    </row>
    <row r="51" spans="2:8" x14ac:dyDescent="0.2">
      <c r="B51" s="81"/>
      <c r="C51" s="81"/>
      <c r="D51" s="81"/>
      <c r="E51" s="81"/>
      <c r="F51" s="81"/>
      <c r="G51" s="81"/>
      <c r="H51" s="81"/>
    </row>
    <row r="52" spans="2:8" x14ac:dyDescent="0.2">
      <c r="B52" s="81"/>
      <c r="C52" s="81"/>
      <c r="D52" s="81"/>
      <c r="E52" s="81"/>
      <c r="F52" s="81"/>
      <c r="G52" s="81"/>
      <c r="H52" s="81"/>
    </row>
    <row r="53" spans="2:8" x14ac:dyDescent="0.2">
      <c r="B53" s="81"/>
      <c r="C53" s="81"/>
      <c r="D53" s="81"/>
      <c r="E53" s="81"/>
      <c r="F53" s="81"/>
      <c r="G53" s="81"/>
      <c r="H53" s="81"/>
    </row>
    <row r="54" spans="2:8" x14ac:dyDescent="0.2">
      <c r="B54" s="81"/>
      <c r="C54" s="81"/>
      <c r="D54" s="81"/>
      <c r="E54" s="81"/>
      <c r="F54" s="81"/>
      <c r="G54" s="81"/>
      <c r="H54" s="81"/>
    </row>
    <row r="55" spans="2:8" x14ac:dyDescent="0.2">
      <c r="B55" s="81"/>
      <c r="C55" s="81"/>
      <c r="D55" s="81"/>
      <c r="E55" s="81"/>
      <c r="F55" s="81"/>
      <c r="G55" s="81"/>
      <c r="H55" s="81"/>
    </row>
    <row r="56" spans="2:8" x14ac:dyDescent="0.2">
      <c r="B56" s="81"/>
      <c r="C56" s="81"/>
      <c r="D56" s="81"/>
      <c r="E56" s="81"/>
      <c r="F56" s="81"/>
      <c r="G56" s="81"/>
      <c r="H56" s="81"/>
    </row>
    <row r="57" spans="2:8" x14ac:dyDescent="0.2">
      <c r="B57" s="81"/>
      <c r="C57" s="81"/>
      <c r="D57" s="81"/>
      <c r="E57" s="81"/>
      <c r="F57" s="81"/>
      <c r="G57" s="81"/>
      <c r="H57" s="81"/>
    </row>
    <row r="58" spans="2:8" x14ac:dyDescent="0.2">
      <c r="B58" s="81"/>
      <c r="C58" s="81"/>
      <c r="D58" s="81"/>
      <c r="E58" s="81"/>
      <c r="F58" s="81"/>
      <c r="G58" s="81"/>
      <c r="H58" s="81"/>
    </row>
    <row r="59" spans="2:8" x14ac:dyDescent="0.2">
      <c r="B59" s="81"/>
      <c r="C59" s="81"/>
      <c r="D59" s="81"/>
      <c r="E59" s="81"/>
      <c r="F59" s="81"/>
      <c r="G59" s="81"/>
      <c r="H59" s="81"/>
    </row>
    <row r="60" spans="2:8" x14ac:dyDescent="0.2">
      <c r="B60" s="81"/>
      <c r="C60" s="81"/>
      <c r="D60" s="81"/>
      <c r="E60" s="81"/>
      <c r="F60" s="81"/>
      <c r="G60" s="81"/>
      <c r="H60" s="81"/>
    </row>
    <row r="61" spans="2:8" x14ac:dyDescent="0.2">
      <c r="B61" s="81"/>
      <c r="C61" s="81"/>
      <c r="D61" s="81"/>
      <c r="E61" s="81"/>
      <c r="F61" s="81"/>
      <c r="G61" s="81"/>
      <c r="H61" s="81"/>
    </row>
    <row r="62" spans="2:8" x14ac:dyDescent="0.2">
      <c r="B62" s="81"/>
      <c r="C62" s="81"/>
      <c r="D62" s="81"/>
      <c r="E62" s="81"/>
      <c r="F62" s="81"/>
      <c r="G62" s="81"/>
      <c r="H62" s="81"/>
    </row>
    <row r="63" spans="2:8" x14ac:dyDescent="0.2">
      <c r="B63" s="81"/>
      <c r="C63" s="81"/>
      <c r="D63" s="81"/>
      <c r="E63" s="81"/>
      <c r="F63" s="81"/>
      <c r="G63" s="81"/>
      <c r="H63" s="81"/>
    </row>
    <row r="64" spans="2:8" x14ac:dyDescent="0.2">
      <c r="B64" s="81"/>
      <c r="C64" s="81"/>
      <c r="D64" s="81"/>
      <c r="E64" s="81"/>
      <c r="F64" s="81"/>
      <c r="G64" s="81"/>
      <c r="H64" s="81"/>
    </row>
    <row r="65" spans="2:8" x14ac:dyDescent="0.2">
      <c r="B65" s="81"/>
      <c r="C65" s="81"/>
      <c r="D65" s="81"/>
      <c r="E65" s="81"/>
      <c r="F65" s="81"/>
      <c r="G65" s="81"/>
      <c r="H65" s="81"/>
    </row>
    <row r="66" spans="2:8" x14ac:dyDescent="0.2">
      <c r="B66" s="81"/>
      <c r="C66" s="81"/>
      <c r="D66" s="81"/>
      <c r="E66" s="81"/>
      <c r="F66" s="81"/>
      <c r="G66" s="81"/>
      <c r="H66" s="81"/>
    </row>
    <row r="67" spans="2:8" x14ac:dyDescent="0.2">
      <c r="B67" s="81"/>
      <c r="C67" s="81"/>
      <c r="D67" s="81"/>
      <c r="E67" s="81"/>
      <c r="F67" s="81"/>
      <c r="G67" s="81"/>
      <c r="H67" s="81"/>
    </row>
    <row r="68" spans="2:8" x14ac:dyDescent="0.2">
      <c r="B68" s="81"/>
      <c r="C68" s="81"/>
      <c r="D68" s="81"/>
      <c r="E68" s="81"/>
      <c r="F68" s="81"/>
      <c r="G68" s="81"/>
      <c r="H68" s="81"/>
    </row>
    <row r="69" spans="2:8" x14ac:dyDescent="0.2">
      <c r="B69" s="81"/>
      <c r="C69" s="81"/>
      <c r="D69" s="81"/>
      <c r="E69" s="81"/>
      <c r="F69" s="81"/>
      <c r="G69" s="81"/>
      <c r="H69" s="81"/>
    </row>
    <row r="70" spans="2:8" x14ac:dyDescent="0.2">
      <c r="B70" s="81"/>
      <c r="C70" s="81"/>
      <c r="D70" s="81"/>
      <c r="E70" s="81"/>
      <c r="F70" s="81"/>
      <c r="G70" s="81"/>
      <c r="H70" s="81"/>
    </row>
    <row r="71" spans="2:8" x14ac:dyDescent="0.2">
      <c r="B71" s="81"/>
      <c r="C71" s="81"/>
      <c r="D71" s="81"/>
      <c r="E71" s="81"/>
      <c r="F71" s="81"/>
      <c r="G71" s="81"/>
      <c r="H71" s="81"/>
    </row>
    <row r="72" spans="2:8" x14ac:dyDescent="0.2">
      <c r="B72" s="81"/>
      <c r="C72" s="81"/>
      <c r="D72" s="81"/>
      <c r="E72" s="81"/>
      <c r="F72" s="81"/>
      <c r="G72" s="81"/>
      <c r="H72" s="81"/>
    </row>
    <row r="73" spans="2:8" x14ac:dyDescent="0.2">
      <c r="B73" s="81"/>
      <c r="C73" s="81"/>
      <c r="D73" s="81"/>
      <c r="E73" s="81"/>
      <c r="F73" s="81"/>
      <c r="G73" s="81"/>
      <c r="H73" s="81"/>
    </row>
    <row r="74" spans="2:8" x14ac:dyDescent="0.2">
      <c r="B74" s="81"/>
      <c r="C74" s="81"/>
      <c r="D74" s="81"/>
      <c r="E74" s="81"/>
      <c r="F74" s="81"/>
      <c r="G74" s="81"/>
      <c r="H74" s="81"/>
    </row>
    <row r="75" spans="2:8" x14ac:dyDescent="0.2">
      <c r="B75" s="81"/>
      <c r="C75" s="81"/>
      <c r="D75" s="81"/>
      <c r="E75" s="81"/>
      <c r="F75" s="81"/>
      <c r="G75" s="81"/>
      <c r="H75" s="81"/>
    </row>
    <row r="76" spans="2:8" x14ac:dyDescent="0.2">
      <c r="B76" s="81"/>
      <c r="C76" s="81"/>
      <c r="D76" s="81"/>
      <c r="E76" s="81"/>
      <c r="F76" s="81"/>
      <c r="G76" s="81"/>
      <c r="H76" s="81"/>
    </row>
    <row r="77" spans="2:8" x14ac:dyDescent="0.2">
      <c r="B77" s="81"/>
      <c r="C77" s="81"/>
      <c r="D77" s="81"/>
      <c r="E77" s="81"/>
      <c r="F77" s="81"/>
      <c r="G77" s="81"/>
      <c r="H77" s="81"/>
    </row>
    <row r="78" spans="2:8" x14ac:dyDescent="0.2">
      <c r="B78" s="81"/>
      <c r="C78" s="81"/>
      <c r="D78" s="81"/>
      <c r="E78" s="81"/>
      <c r="F78" s="81"/>
      <c r="G78" s="81"/>
      <c r="H78" s="81"/>
    </row>
    <row r="79" spans="2:8" x14ac:dyDescent="0.2">
      <c r="B79" s="81"/>
      <c r="C79" s="81"/>
      <c r="D79" s="81"/>
      <c r="E79" s="81"/>
      <c r="F79" s="81"/>
      <c r="G79" s="81"/>
      <c r="H79" s="81"/>
    </row>
    <row r="80" spans="2:8" x14ac:dyDescent="0.2">
      <c r="B80" s="81"/>
      <c r="C80" s="81"/>
      <c r="D80" s="81"/>
      <c r="E80" s="81"/>
      <c r="F80" s="81"/>
      <c r="G80" s="81"/>
      <c r="H80" s="81"/>
    </row>
    <row r="81" spans="2:8" x14ac:dyDescent="0.2">
      <c r="B81" s="81"/>
      <c r="C81" s="81"/>
      <c r="D81" s="81"/>
      <c r="E81" s="81"/>
      <c r="F81" s="81"/>
      <c r="G81" s="81"/>
      <c r="H81" s="81"/>
    </row>
    <row r="82" spans="2:8" x14ac:dyDescent="0.2">
      <c r="B82" s="81"/>
      <c r="C82" s="81"/>
      <c r="D82" s="81"/>
      <c r="E82" s="81"/>
      <c r="F82" s="81"/>
      <c r="G82" s="81"/>
      <c r="H82" s="81"/>
    </row>
    <row r="83" spans="2:8" x14ac:dyDescent="0.2">
      <c r="B83" s="81"/>
      <c r="C83" s="81"/>
      <c r="D83" s="81"/>
      <c r="E83" s="81"/>
      <c r="F83" s="81"/>
      <c r="G83" s="81"/>
      <c r="H83" s="81"/>
    </row>
    <row r="84" spans="2:8" x14ac:dyDescent="0.2">
      <c r="B84" s="81"/>
      <c r="C84" s="81"/>
      <c r="D84" s="81"/>
      <c r="E84" s="81"/>
      <c r="F84" s="81"/>
      <c r="G84" s="81"/>
      <c r="H84" s="81"/>
    </row>
    <row r="85" spans="2:8" x14ac:dyDescent="0.2">
      <c r="B85" s="81"/>
      <c r="C85" s="81"/>
      <c r="D85" s="81"/>
      <c r="E85" s="81"/>
      <c r="F85" s="81"/>
      <c r="G85" s="81"/>
      <c r="H85" s="81"/>
    </row>
    <row r="86" spans="2:8" x14ac:dyDescent="0.2">
      <c r="B86" s="81"/>
      <c r="C86" s="81"/>
      <c r="D86" s="81"/>
      <c r="E86" s="81"/>
      <c r="F86" s="81"/>
      <c r="G86" s="81"/>
      <c r="H86" s="81"/>
    </row>
    <row r="87" spans="2:8" x14ac:dyDescent="0.2">
      <c r="B87" s="81"/>
      <c r="C87" s="81"/>
      <c r="D87" s="81"/>
      <c r="E87" s="81"/>
      <c r="F87" s="81"/>
      <c r="G87" s="81"/>
      <c r="H87" s="81"/>
    </row>
    <row r="88" spans="2:8" x14ac:dyDescent="0.2">
      <c r="B88" s="81"/>
      <c r="C88" s="81"/>
      <c r="D88" s="81"/>
      <c r="E88" s="81"/>
      <c r="F88" s="81"/>
      <c r="G88" s="81"/>
      <c r="H88" s="81"/>
    </row>
    <row r="89" spans="2:8" x14ac:dyDescent="0.2">
      <c r="B89" s="81"/>
      <c r="C89" s="81"/>
      <c r="D89" s="81"/>
      <c r="E89" s="81"/>
      <c r="F89" s="81"/>
      <c r="G89" s="81"/>
      <c r="H89" s="81"/>
    </row>
    <row r="90" spans="2:8" x14ac:dyDescent="0.2">
      <c r="B90" s="81"/>
      <c r="C90" s="81"/>
      <c r="D90" s="81"/>
      <c r="E90" s="81"/>
      <c r="F90" s="81"/>
      <c r="G90" s="81"/>
      <c r="H90" s="81"/>
    </row>
    <row r="91" spans="2:8" x14ac:dyDescent="0.2">
      <c r="B91" s="81"/>
      <c r="C91" s="81"/>
      <c r="D91" s="81"/>
      <c r="E91" s="81"/>
      <c r="F91" s="81"/>
      <c r="G91" s="81"/>
      <c r="H91" s="81"/>
    </row>
    <row r="92" spans="2:8" x14ac:dyDescent="0.2">
      <c r="B92" s="81"/>
      <c r="C92" s="81"/>
      <c r="D92" s="81"/>
      <c r="E92" s="81"/>
      <c r="F92" s="81"/>
      <c r="G92" s="81"/>
      <c r="H92" s="81"/>
    </row>
    <row r="93" spans="2:8" x14ac:dyDescent="0.2">
      <c r="B93" s="81"/>
      <c r="C93" s="81"/>
      <c r="D93" s="81"/>
      <c r="E93" s="81"/>
      <c r="F93" s="81"/>
      <c r="G93" s="81"/>
      <c r="H93" s="81"/>
    </row>
    <row r="94" spans="2:8" x14ac:dyDescent="0.2">
      <c r="B94" s="81"/>
      <c r="C94" s="81"/>
      <c r="D94" s="81"/>
      <c r="E94" s="81"/>
      <c r="F94" s="81"/>
      <c r="G94" s="81"/>
      <c r="H94" s="81"/>
    </row>
    <row r="95" spans="2:8" x14ac:dyDescent="0.2">
      <c r="B95" s="81"/>
      <c r="C95" s="81"/>
      <c r="D95" s="81"/>
      <c r="E95" s="81"/>
      <c r="F95" s="81"/>
      <c r="G95" s="81"/>
      <c r="H95" s="81"/>
    </row>
    <row r="96" spans="2:8" x14ac:dyDescent="0.2">
      <c r="B96" s="81"/>
      <c r="C96" s="81"/>
      <c r="D96" s="81"/>
      <c r="E96" s="81"/>
      <c r="F96" s="81"/>
      <c r="G96" s="81"/>
      <c r="H96" s="81"/>
    </row>
    <row r="97" spans="2:8" x14ac:dyDescent="0.2">
      <c r="B97" s="81"/>
      <c r="C97" s="81"/>
      <c r="D97" s="81"/>
      <c r="E97" s="81"/>
      <c r="F97" s="81"/>
      <c r="G97" s="81"/>
      <c r="H97" s="81"/>
    </row>
    <row r="98" spans="2:8" x14ac:dyDescent="0.2">
      <c r="B98" s="81"/>
      <c r="C98" s="81"/>
      <c r="D98" s="81"/>
      <c r="E98" s="81"/>
      <c r="F98" s="81"/>
      <c r="G98" s="81"/>
      <c r="H98" s="81"/>
    </row>
    <row r="99" spans="2:8" x14ac:dyDescent="0.2">
      <c r="B99" s="81"/>
      <c r="C99" s="81"/>
      <c r="D99" s="81"/>
      <c r="E99" s="81"/>
      <c r="F99" s="81"/>
      <c r="G99" s="81"/>
      <c r="H99" s="81"/>
    </row>
    <row r="100" spans="2:8" x14ac:dyDescent="0.2">
      <c r="B100" s="81"/>
      <c r="C100" s="81"/>
      <c r="D100" s="81"/>
      <c r="E100" s="81"/>
      <c r="F100" s="81"/>
      <c r="G100" s="81"/>
      <c r="H100" s="81"/>
    </row>
    <row r="101" spans="2:8" x14ac:dyDescent="0.2">
      <c r="B101" s="81"/>
      <c r="C101" s="81"/>
      <c r="D101" s="81"/>
      <c r="E101" s="81"/>
      <c r="F101" s="81"/>
      <c r="G101" s="81"/>
      <c r="H101" s="81"/>
    </row>
    <row r="102" spans="2:8" x14ac:dyDescent="0.2">
      <c r="B102" s="81"/>
      <c r="C102" s="81"/>
      <c r="D102" s="81"/>
      <c r="E102" s="81"/>
      <c r="F102" s="81"/>
      <c r="G102" s="81"/>
      <c r="H102" s="81"/>
    </row>
    <row r="103" spans="2:8" x14ac:dyDescent="0.2">
      <c r="B103" s="81"/>
      <c r="C103" s="81"/>
      <c r="D103" s="81"/>
      <c r="E103" s="81"/>
      <c r="F103" s="81"/>
      <c r="G103" s="81"/>
      <c r="H103" s="81"/>
    </row>
    <row r="104" spans="2:8" x14ac:dyDescent="0.2">
      <c r="B104" s="81"/>
      <c r="C104" s="81"/>
      <c r="D104" s="81"/>
      <c r="E104" s="81"/>
      <c r="F104" s="81"/>
      <c r="G104" s="81"/>
      <c r="H104" s="81"/>
    </row>
    <row r="105" spans="2:8" x14ac:dyDescent="0.2">
      <c r="B105" s="81"/>
      <c r="C105" s="81"/>
      <c r="D105" s="81"/>
      <c r="E105" s="81"/>
      <c r="F105" s="81"/>
      <c r="G105" s="81"/>
      <c r="H105" s="81"/>
    </row>
    <row r="106" spans="2:8" x14ac:dyDescent="0.2">
      <c r="B106" s="81"/>
      <c r="C106" s="81"/>
      <c r="D106" s="81"/>
      <c r="E106" s="81"/>
      <c r="F106" s="81"/>
      <c r="G106" s="81"/>
      <c r="H106" s="81"/>
    </row>
    <row r="107" spans="2:8" x14ac:dyDescent="0.2">
      <c r="B107" s="81"/>
      <c r="C107" s="81"/>
      <c r="D107" s="81"/>
      <c r="E107" s="81"/>
      <c r="F107" s="81"/>
      <c r="G107" s="81"/>
      <c r="H107" s="81"/>
    </row>
    <row r="108" spans="2:8" x14ac:dyDescent="0.2">
      <c r="B108" s="81"/>
      <c r="C108" s="81"/>
      <c r="D108" s="81"/>
      <c r="E108" s="81"/>
      <c r="F108" s="81"/>
      <c r="G108" s="81"/>
      <c r="H108" s="81"/>
    </row>
    <row r="109" spans="2:8" x14ac:dyDescent="0.2">
      <c r="B109" s="81"/>
      <c r="C109" s="81"/>
      <c r="D109" s="81"/>
      <c r="E109" s="81"/>
      <c r="F109" s="81"/>
      <c r="G109" s="81"/>
      <c r="H109" s="81"/>
    </row>
    <row r="110" spans="2:8" x14ac:dyDescent="0.2">
      <c r="B110" s="81"/>
      <c r="C110" s="81"/>
      <c r="D110" s="81"/>
      <c r="E110" s="81"/>
      <c r="F110" s="81"/>
      <c r="G110" s="81"/>
      <c r="H110" s="81"/>
    </row>
    <row r="111" spans="2:8" x14ac:dyDescent="0.2">
      <c r="B111" s="81"/>
      <c r="C111" s="81"/>
      <c r="D111" s="81"/>
      <c r="E111" s="81"/>
      <c r="F111" s="81"/>
      <c r="G111" s="81"/>
      <c r="H111" s="81"/>
    </row>
    <row r="112" spans="2:8" x14ac:dyDescent="0.2">
      <c r="B112" s="81"/>
      <c r="C112" s="81"/>
      <c r="D112" s="81"/>
      <c r="E112" s="81"/>
      <c r="F112" s="81"/>
      <c r="G112" s="81"/>
      <c r="H112" s="81"/>
    </row>
    <row r="113" spans="2:8" x14ac:dyDescent="0.2">
      <c r="B113" s="81"/>
      <c r="C113" s="81"/>
      <c r="D113" s="81"/>
      <c r="E113" s="81"/>
      <c r="F113" s="81"/>
      <c r="G113" s="81"/>
      <c r="H113" s="81"/>
    </row>
    <row r="114" spans="2:8" x14ac:dyDescent="0.2">
      <c r="B114" s="81"/>
      <c r="C114" s="81"/>
      <c r="D114" s="81"/>
      <c r="E114" s="81"/>
      <c r="F114" s="81"/>
      <c r="G114" s="81"/>
      <c r="H114" s="81"/>
    </row>
    <row r="115" spans="2:8" x14ac:dyDescent="0.2">
      <c r="B115" s="81"/>
      <c r="C115" s="81"/>
      <c r="D115" s="81"/>
      <c r="E115" s="81"/>
      <c r="F115" s="81"/>
      <c r="G115" s="81"/>
      <c r="H115" s="81"/>
    </row>
    <row r="116" spans="2:8" x14ac:dyDescent="0.2">
      <c r="B116" s="81"/>
      <c r="C116" s="81"/>
      <c r="D116" s="81"/>
      <c r="E116" s="81"/>
      <c r="F116" s="81"/>
      <c r="G116" s="81"/>
      <c r="H116" s="81"/>
    </row>
    <row r="117" spans="2:8" x14ac:dyDescent="0.2">
      <c r="B117" s="81"/>
      <c r="C117" s="81"/>
      <c r="D117" s="81"/>
      <c r="E117" s="81"/>
      <c r="F117" s="81"/>
      <c r="G117" s="81"/>
      <c r="H117" s="81"/>
    </row>
    <row r="118" spans="2:8" x14ac:dyDescent="0.2">
      <c r="B118" s="81"/>
      <c r="C118" s="81"/>
      <c r="D118" s="81"/>
      <c r="E118" s="81"/>
      <c r="F118" s="81"/>
      <c r="G118" s="81"/>
      <c r="H118" s="81"/>
    </row>
    <row r="119" spans="2:8" x14ac:dyDescent="0.2">
      <c r="B119" s="81"/>
      <c r="C119" s="81"/>
      <c r="D119" s="81"/>
      <c r="E119" s="81"/>
      <c r="F119" s="81"/>
      <c r="G119" s="81"/>
      <c r="H119" s="81"/>
    </row>
    <row r="120" spans="2:8" x14ac:dyDescent="0.2">
      <c r="B120" s="81"/>
      <c r="C120" s="81"/>
      <c r="D120" s="81"/>
      <c r="E120" s="81"/>
      <c r="F120" s="81"/>
      <c r="G120" s="81"/>
      <c r="H120" s="81"/>
    </row>
    <row r="121" spans="2:8" x14ac:dyDescent="0.2">
      <c r="B121" s="81"/>
      <c r="C121" s="81"/>
      <c r="D121" s="81"/>
      <c r="E121" s="81"/>
      <c r="F121" s="81"/>
      <c r="G121" s="81"/>
      <c r="H121" s="81"/>
    </row>
    <row r="122" spans="2:8" x14ac:dyDescent="0.2">
      <c r="B122" s="81"/>
      <c r="C122" s="81"/>
      <c r="D122" s="81"/>
      <c r="E122" s="81"/>
      <c r="F122" s="81"/>
      <c r="G122" s="81"/>
      <c r="H122" s="81"/>
    </row>
    <row r="123" spans="2:8" x14ac:dyDescent="0.2">
      <c r="B123" s="81"/>
      <c r="C123" s="81"/>
      <c r="D123" s="81"/>
      <c r="E123" s="81"/>
      <c r="F123" s="81"/>
      <c r="G123" s="81"/>
      <c r="H123" s="81"/>
    </row>
    <row r="124" spans="2:8" x14ac:dyDescent="0.2">
      <c r="B124" s="81"/>
      <c r="C124" s="81"/>
      <c r="D124" s="81"/>
      <c r="E124" s="81"/>
      <c r="F124" s="81"/>
      <c r="G124" s="81"/>
      <c r="H124" s="81"/>
    </row>
    <row r="125" spans="2:8" x14ac:dyDescent="0.2">
      <c r="B125" s="81"/>
      <c r="C125" s="81"/>
      <c r="D125" s="81"/>
      <c r="E125" s="81"/>
      <c r="F125" s="81"/>
      <c r="G125" s="81"/>
      <c r="H125" s="81"/>
    </row>
    <row r="126" spans="2:8" x14ac:dyDescent="0.2">
      <c r="B126" s="81"/>
      <c r="C126" s="81"/>
      <c r="D126" s="81"/>
      <c r="E126" s="81"/>
      <c r="F126" s="81"/>
      <c r="G126" s="81"/>
      <c r="H126" s="81"/>
    </row>
    <row r="127" spans="2:8" x14ac:dyDescent="0.2">
      <c r="B127" s="81"/>
      <c r="C127" s="81"/>
      <c r="D127" s="81"/>
      <c r="E127" s="81"/>
      <c r="F127" s="81"/>
      <c r="G127" s="81"/>
      <c r="H127" s="81"/>
    </row>
    <row r="128" spans="2:8" x14ac:dyDescent="0.2">
      <c r="B128" s="81"/>
      <c r="C128" s="81"/>
      <c r="D128" s="81"/>
      <c r="E128" s="81"/>
      <c r="F128" s="81"/>
      <c r="G128" s="81"/>
      <c r="H128" s="81"/>
    </row>
    <row r="129" spans="2:8" x14ac:dyDescent="0.2">
      <c r="B129" s="81"/>
      <c r="C129" s="81"/>
      <c r="D129" s="81"/>
      <c r="E129" s="81"/>
      <c r="F129" s="81"/>
      <c r="G129" s="81"/>
      <c r="H129" s="81"/>
    </row>
    <row r="130" spans="2:8" x14ac:dyDescent="0.2">
      <c r="B130" s="81"/>
      <c r="C130" s="81"/>
      <c r="D130" s="81"/>
      <c r="E130" s="81"/>
      <c r="F130" s="81"/>
      <c r="G130" s="81"/>
      <c r="H130" s="81"/>
    </row>
    <row r="131" spans="2:8" x14ac:dyDescent="0.2">
      <c r="B131" s="81"/>
      <c r="C131" s="81"/>
      <c r="D131" s="81"/>
      <c r="E131" s="81"/>
      <c r="F131" s="81"/>
      <c r="G131" s="81"/>
      <c r="H131" s="81"/>
    </row>
    <row r="132" spans="2:8" x14ac:dyDescent="0.2">
      <c r="B132" s="81"/>
      <c r="C132" s="81"/>
      <c r="D132" s="81"/>
      <c r="E132" s="81"/>
      <c r="F132" s="81"/>
      <c r="G132" s="81"/>
      <c r="H132" s="81"/>
    </row>
    <row r="133" spans="2:8" x14ac:dyDescent="0.2">
      <c r="B133" s="81"/>
      <c r="C133" s="81"/>
      <c r="D133" s="81"/>
      <c r="E133" s="81"/>
      <c r="F133" s="81"/>
      <c r="G133" s="81"/>
      <c r="H133" s="81"/>
    </row>
    <row r="134" spans="2:8" x14ac:dyDescent="0.2">
      <c r="B134" s="81"/>
      <c r="C134" s="81"/>
      <c r="D134" s="81"/>
      <c r="E134" s="81"/>
      <c r="F134" s="81"/>
      <c r="G134" s="81"/>
      <c r="H134" s="81"/>
    </row>
    <row r="135" spans="2:8" x14ac:dyDescent="0.2">
      <c r="B135" s="81"/>
      <c r="C135" s="81"/>
      <c r="D135" s="81"/>
      <c r="E135" s="81"/>
      <c r="F135" s="81"/>
      <c r="G135" s="81"/>
      <c r="H135" s="81"/>
    </row>
    <row r="136" spans="2:8" x14ac:dyDescent="0.2">
      <c r="B136" s="81"/>
      <c r="C136" s="81"/>
      <c r="D136" s="81"/>
      <c r="E136" s="81"/>
      <c r="F136" s="81"/>
      <c r="G136" s="81"/>
      <c r="H136" s="81"/>
    </row>
    <row r="137" spans="2:8" x14ac:dyDescent="0.2">
      <c r="B137" s="81"/>
      <c r="C137" s="81"/>
      <c r="D137" s="81"/>
      <c r="E137" s="81"/>
      <c r="F137" s="81"/>
      <c r="G137" s="81"/>
      <c r="H137" s="81"/>
    </row>
    <row r="138" spans="2:8" x14ac:dyDescent="0.2">
      <c r="B138" s="81"/>
      <c r="C138" s="81"/>
      <c r="D138" s="81"/>
      <c r="E138" s="81"/>
      <c r="F138" s="81"/>
      <c r="G138" s="81"/>
      <c r="H138" s="81"/>
    </row>
    <row r="139" spans="2:8" x14ac:dyDescent="0.2">
      <c r="B139" s="81"/>
      <c r="C139" s="81"/>
      <c r="D139" s="81"/>
      <c r="E139" s="81"/>
      <c r="F139" s="81"/>
      <c r="G139" s="81"/>
      <c r="H139" s="81"/>
    </row>
    <row r="140" spans="2:8" x14ac:dyDescent="0.2">
      <c r="B140" s="81"/>
      <c r="C140" s="81"/>
      <c r="D140" s="81"/>
      <c r="E140" s="81"/>
      <c r="F140" s="81"/>
      <c r="G140" s="81"/>
      <c r="H140" s="81"/>
    </row>
    <row r="141" spans="2:8" x14ac:dyDescent="0.2">
      <c r="B141" s="81"/>
      <c r="C141" s="81"/>
      <c r="D141" s="81"/>
      <c r="E141" s="81"/>
      <c r="F141" s="81"/>
      <c r="G141" s="81"/>
      <c r="H141" s="81"/>
    </row>
    <row r="142" spans="2:8" x14ac:dyDescent="0.2">
      <c r="B142" s="81"/>
      <c r="C142" s="81"/>
      <c r="D142" s="81"/>
      <c r="E142" s="81"/>
      <c r="F142" s="81"/>
      <c r="G142" s="81"/>
      <c r="H142" s="81"/>
    </row>
    <row r="143" spans="2:8" x14ac:dyDescent="0.2">
      <c r="B143" s="81"/>
      <c r="C143" s="81"/>
      <c r="D143" s="81"/>
      <c r="E143" s="81"/>
      <c r="F143" s="81"/>
      <c r="G143" s="81"/>
      <c r="H143" s="81"/>
    </row>
    <row r="144" spans="2:8" x14ac:dyDescent="0.2">
      <c r="B144" s="81"/>
      <c r="C144" s="81"/>
      <c r="D144" s="81"/>
      <c r="E144" s="81"/>
      <c r="F144" s="81"/>
      <c r="G144" s="81"/>
      <c r="H144" s="81"/>
    </row>
    <row r="145" spans="2:8" x14ac:dyDescent="0.2">
      <c r="B145" s="81"/>
      <c r="C145" s="81"/>
      <c r="D145" s="81"/>
      <c r="E145" s="81"/>
      <c r="F145" s="81"/>
      <c r="G145" s="81"/>
      <c r="H145" s="81"/>
    </row>
    <row r="146" spans="2:8" x14ac:dyDescent="0.2">
      <c r="B146" s="81"/>
      <c r="C146" s="81"/>
      <c r="D146" s="81"/>
      <c r="E146" s="81"/>
      <c r="F146" s="81"/>
      <c r="G146" s="81"/>
      <c r="H146" s="81"/>
    </row>
    <row r="147" spans="2:8" x14ac:dyDescent="0.2">
      <c r="B147" s="81"/>
      <c r="C147" s="81"/>
      <c r="D147" s="81"/>
      <c r="E147" s="81"/>
      <c r="F147" s="81"/>
      <c r="G147" s="81"/>
      <c r="H147" s="81"/>
    </row>
    <row r="148" spans="2:8" x14ac:dyDescent="0.2">
      <c r="B148" s="81"/>
      <c r="C148" s="81"/>
      <c r="D148" s="81"/>
      <c r="E148" s="81"/>
      <c r="F148" s="81"/>
      <c r="G148" s="81"/>
      <c r="H148" s="81"/>
    </row>
    <row r="149" spans="2:8" x14ac:dyDescent="0.2">
      <c r="B149" s="81"/>
      <c r="C149" s="81"/>
      <c r="D149" s="81"/>
      <c r="E149" s="81"/>
      <c r="F149" s="81"/>
      <c r="G149" s="81"/>
      <c r="H149" s="81"/>
    </row>
    <row r="150" spans="2:8" x14ac:dyDescent="0.2">
      <c r="B150" s="81"/>
      <c r="C150" s="81"/>
      <c r="D150" s="81"/>
      <c r="E150" s="81"/>
      <c r="F150" s="81"/>
      <c r="G150" s="81"/>
      <c r="H150" s="81"/>
    </row>
    <row r="151" spans="2:8" x14ac:dyDescent="0.2">
      <c r="B151" s="81"/>
      <c r="C151" s="81"/>
      <c r="D151" s="81"/>
      <c r="E151" s="81"/>
      <c r="F151" s="81"/>
      <c r="G151" s="81"/>
      <c r="H151" s="81"/>
    </row>
    <row r="152" spans="2:8" x14ac:dyDescent="0.2">
      <c r="B152" s="81"/>
      <c r="C152" s="81"/>
      <c r="D152" s="81"/>
      <c r="E152" s="81"/>
      <c r="F152" s="81"/>
      <c r="G152" s="81"/>
      <c r="H152" s="81"/>
    </row>
    <row r="153" spans="2:8" x14ac:dyDescent="0.2">
      <c r="B153" s="81"/>
      <c r="C153" s="81"/>
      <c r="D153" s="81"/>
      <c r="E153" s="81"/>
      <c r="F153" s="81"/>
      <c r="G153" s="81"/>
      <c r="H153" s="81"/>
    </row>
    <row r="154" spans="2:8" x14ac:dyDescent="0.2">
      <c r="B154" s="81"/>
      <c r="C154" s="81"/>
      <c r="D154" s="81"/>
      <c r="E154" s="81"/>
      <c r="F154" s="81"/>
      <c r="G154" s="81"/>
      <c r="H154" s="81"/>
    </row>
    <row r="155" spans="2:8" x14ac:dyDescent="0.2">
      <c r="B155" s="81"/>
      <c r="C155" s="81"/>
      <c r="D155" s="81"/>
      <c r="E155" s="81"/>
      <c r="F155" s="81"/>
      <c r="G155" s="81"/>
      <c r="H155" s="81"/>
    </row>
    <row r="156" spans="2:8" x14ac:dyDescent="0.2">
      <c r="B156" s="81"/>
      <c r="C156" s="81"/>
      <c r="D156" s="81"/>
      <c r="E156" s="81"/>
      <c r="F156" s="81"/>
      <c r="G156" s="81"/>
      <c r="H156" s="81"/>
    </row>
    <row r="157" spans="2:8" x14ac:dyDescent="0.2">
      <c r="B157" s="81"/>
      <c r="C157" s="81"/>
      <c r="D157" s="81"/>
      <c r="E157" s="81"/>
      <c r="F157" s="81"/>
      <c r="G157" s="81"/>
      <c r="H157" s="81"/>
    </row>
    <row r="158" spans="2:8" x14ac:dyDescent="0.2">
      <c r="B158" s="81"/>
      <c r="C158" s="81"/>
      <c r="D158" s="81"/>
      <c r="E158" s="81"/>
      <c r="F158" s="81"/>
      <c r="G158" s="81"/>
      <c r="H158" s="81"/>
    </row>
    <row r="159" spans="2:8" x14ac:dyDescent="0.2">
      <c r="B159" s="81"/>
      <c r="C159" s="81"/>
      <c r="D159" s="81"/>
      <c r="E159" s="81"/>
      <c r="F159" s="81"/>
      <c r="G159" s="81"/>
      <c r="H159" s="81"/>
    </row>
    <row r="160" spans="2:8" x14ac:dyDescent="0.2">
      <c r="B160" s="81"/>
      <c r="C160" s="81"/>
      <c r="D160" s="81"/>
      <c r="E160" s="81"/>
      <c r="F160" s="81"/>
      <c r="G160" s="81"/>
      <c r="H160" s="81"/>
    </row>
    <row r="161" spans="2:8" x14ac:dyDescent="0.2">
      <c r="B161" s="81"/>
      <c r="C161" s="81"/>
      <c r="D161" s="81"/>
      <c r="E161" s="81"/>
      <c r="F161" s="81"/>
      <c r="G161" s="81"/>
      <c r="H161" s="81"/>
    </row>
    <row r="162" spans="2:8" x14ac:dyDescent="0.2">
      <c r="B162" s="81"/>
      <c r="C162" s="81"/>
      <c r="D162" s="81"/>
      <c r="E162" s="81"/>
      <c r="F162" s="81"/>
      <c r="G162" s="81"/>
      <c r="H162" s="81"/>
    </row>
    <row r="163" spans="2:8" x14ac:dyDescent="0.2">
      <c r="B163" s="81"/>
      <c r="C163" s="81"/>
      <c r="D163" s="81"/>
      <c r="E163" s="81"/>
      <c r="F163" s="81"/>
      <c r="G163" s="81"/>
      <c r="H163" s="81"/>
    </row>
    <row r="164" spans="2:8" x14ac:dyDescent="0.2">
      <c r="B164" s="81"/>
      <c r="C164" s="81"/>
      <c r="D164" s="81"/>
      <c r="E164" s="81"/>
      <c r="F164" s="81"/>
      <c r="G164" s="81"/>
      <c r="H164" s="81"/>
    </row>
    <row r="165" spans="2:8" x14ac:dyDescent="0.2">
      <c r="B165" s="81"/>
      <c r="C165" s="81"/>
      <c r="D165" s="81"/>
      <c r="E165" s="81"/>
      <c r="F165" s="81"/>
      <c r="G165" s="81"/>
      <c r="H165" s="81"/>
    </row>
    <row r="166" spans="2:8" x14ac:dyDescent="0.2">
      <c r="B166" s="81"/>
      <c r="C166" s="81"/>
      <c r="D166" s="81"/>
      <c r="E166" s="81"/>
      <c r="F166" s="81"/>
      <c r="G166" s="81"/>
      <c r="H166" s="81"/>
    </row>
    <row r="167" spans="2:8" x14ac:dyDescent="0.2">
      <c r="B167" s="81"/>
      <c r="C167" s="81"/>
      <c r="D167" s="81"/>
      <c r="E167" s="81"/>
      <c r="F167" s="81"/>
      <c r="G167" s="81"/>
      <c r="H167" s="81"/>
    </row>
    <row r="168" spans="2:8" x14ac:dyDescent="0.2">
      <c r="B168" s="81"/>
      <c r="C168" s="81"/>
      <c r="D168" s="81"/>
      <c r="E168" s="81"/>
      <c r="F168" s="81"/>
      <c r="G168" s="81"/>
      <c r="H168" s="81"/>
    </row>
    <row r="169" spans="2:8" x14ac:dyDescent="0.2">
      <c r="B169" s="81"/>
      <c r="C169" s="81"/>
      <c r="D169" s="81"/>
      <c r="E169" s="81"/>
      <c r="F169" s="81"/>
      <c r="G169" s="81"/>
      <c r="H169" s="81"/>
    </row>
    <row r="170" spans="2:8" x14ac:dyDescent="0.2">
      <c r="B170" s="81"/>
      <c r="C170" s="81"/>
      <c r="D170" s="81"/>
      <c r="E170" s="81"/>
      <c r="F170" s="81"/>
      <c r="G170" s="81"/>
      <c r="H170" s="81"/>
    </row>
    <row r="171" spans="2:8" x14ac:dyDescent="0.2">
      <c r="B171" s="81"/>
      <c r="C171" s="81"/>
      <c r="D171" s="81"/>
      <c r="E171" s="81"/>
      <c r="F171" s="81"/>
      <c r="G171" s="81"/>
      <c r="H171" s="81"/>
    </row>
    <row r="172" spans="2:8" x14ac:dyDescent="0.2">
      <c r="B172" s="81"/>
      <c r="C172" s="81"/>
      <c r="D172" s="81"/>
      <c r="E172" s="81"/>
      <c r="F172" s="81"/>
      <c r="G172" s="81"/>
      <c r="H172" s="81"/>
    </row>
    <row r="173" spans="2:8" x14ac:dyDescent="0.2">
      <c r="B173" s="81"/>
      <c r="C173" s="81"/>
      <c r="D173" s="81"/>
      <c r="E173" s="81"/>
      <c r="F173" s="81"/>
      <c r="G173" s="81"/>
      <c r="H173" s="81"/>
    </row>
    <row r="174" spans="2:8" x14ac:dyDescent="0.2">
      <c r="B174" s="81"/>
      <c r="C174" s="81"/>
      <c r="D174" s="81"/>
      <c r="E174" s="81"/>
      <c r="F174" s="81"/>
      <c r="G174" s="81"/>
      <c r="H174" s="81"/>
    </row>
    <row r="175" spans="2:8" x14ac:dyDescent="0.2">
      <c r="B175" s="81"/>
      <c r="C175" s="81"/>
      <c r="D175" s="81"/>
      <c r="E175" s="81"/>
      <c r="F175" s="81"/>
      <c r="G175" s="81"/>
      <c r="H175" s="81"/>
    </row>
    <row r="176" spans="2:8" x14ac:dyDescent="0.2">
      <c r="B176" s="81"/>
      <c r="C176" s="81"/>
      <c r="D176" s="81"/>
      <c r="E176" s="81"/>
      <c r="F176" s="81"/>
      <c r="G176" s="81"/>
      <c r="H176" s="81"/>
    </row>
    <row r="177" spans="2:8" x14ac:dyDescent="0.2">
      <c r="B177" s="81"/>
      <c r="C177" s="81"/>
      <c r="D177" s="81"/>
      <c r="E177" s="81"/>
      <c r="F177" s="81"/>
      <c r="G177" s="81"/>
      <c r="H177" s="81"/>
    </row>
    <row r="178" spans="2:8" x14ac:dyDescent="0.2">
      <c r="B178" s="81"/>
      <c r="C178" s="81"/>
      <c r="D178" s="81"/>
      <c r="E178" s="81"/>
      <c r="F178" s="81"/>
      <c r="G178" s="81"/>
      <c r="H178" s="81"/>
    </row>
    <row r="179" spans="2:8" x14ac:dyDescent="0.2">
      <c r="B179" s="81"/>
      <c r="C179" s="81"/>
      <c r="D179" s="81"/>
      <c r="E179" s="81"/>
      <c r="F179" s="81"/>
      <c r="G179" s="81"/>
      <c r="H179" s="81"/>
    </row>
    <row r="180" spans="2:8" x14ac:dyDescent="0.2">
      <c r="B180" s="81"/>
      <c r="C180" s="81"/>
      <c r="D180" s="81"/>
      <c r="E180" s="81"/>
      <c r="F180" s="81"/>
      <c r="G180" s="81"/>
      <c r="H180" s="81"/>
    </row>
    <row r="181" spans="2:8" x14ac:dyDescent="0.2">
      <c r="B181" s="81"/>
      <c r="C181" s="81"/>
      <c r="D181" s="81"/>
      <c r="E181" s="81"/>
      <c r="F181" s="81"/>
      <c r="G181" s="81"/>
      <c r="H181" s="81"/>
    </row>
    <row r="182" spans="2:8" x14ac:dyDescent="0.2">
      <c r="B182" s="81"/>
      <c r="C182" s="81"/>
      <c r="D182" s="81"/>
      <c r="E182" s="81"/>
      <c r="F182" s="81"/>
      <c r="G182" s="81"/>
      <c r="H182" s="81"/>
    </row>
    <row r="183" spans="2:8" x14ac:dyDescent="0.2">
      <c r="B183" s="81"/>
      <c r="C183" s="81"/>
      <c r="D183" s="81"/>
      <c r="E183" s="81"/>
      <c r="F183" s="81"/>
      <c r="G183" s="81"/>
      <c r="H183" s="81"/>
    </row>
    <row r="184" spans="2:8" x14ac:dyDescent="0.2">
      <c r="B184" s="81"/>
      <c r="C184" s="81"/>
      <c r="D184" s="81"/>
      <c r="E184" s="81"/>
      <c r="F184" s="81"/>
      <c r="G184" s="81"/>
      <c r="H184" s="81"/>
    </row>
    <row r="185" spans="2:8" x14ac:dyDescent="0.2">
      <c r="B185" s="81"/>
      <c r="C185" s="81"/>
      <c r="D185" s="81"/>
      <c r="E185" s="81"/>
      <c r="F185" s="81"/>
      <c r="G185" s="81"/>
      <c r="H185" s="81"/>
    </row>
    <row r="186" spans="2:8" x14ac:dyDescent="0.2">
      <c r="B186" s="81"/>
      <c r="C186" s="81"/>
      <c r="D186" s="81"/>
      <c r="E186" s="81"/>
      <c r="F186" s="81"/>
      <c r="G186" s="81"/>
      <c r="H186" s="81"/>
    </row>
    <row r="187" spans="2:8" x14ac:dyDescent="0.2">
      <c r="B187" s="81"/>
      <c r="C187" s="81"/>
      <c r="D187" s="81"/>
      <c r="E187" s="81"/>
      <c r="F187" s="81"/>
      <c r="G187" s="81"/>
      <c r="H187" s="81"/>
    </row>
    <row r="188" spans="2:8" x14ac:dyDescent="0.2">
      <c r="B188" s="81"/>
      <c r="C188" s="81"/>
      <c r="D188" s="81"/>
      <c r="E188" s="81"/>
      <c r="F188" s="81"/>
      <c r="G188" s="81"/>
      <c r="H188" s="81"/>
    </row>
    <row r="189" spans="2:8" x14ac:dyDescent="0.2">
      <c r="B189" s="81"/>
      <c r="C189" s="81"/>
      <c r="D189" s="81"/>
      <c r="E189" s="81"/>
      <c r="F189" s="81"/>
      <c r="G189" s="81"/>
      <c r="H189" s="81"/>
    </row>
    <row r="190" spans="2:8" x14ac:dyDescent="0.2">
      <c r="B190" s="81"/>
      <c r="C190" s="81"/>
      <c r="D190" s="81"/>
      <c r="E190" s="81"/>
      <c r="F190" s="81"/>
      <c r="G190" s="81"/>
      <c r="H190" s="81"/>
    </row>
    <row r="191" spans="2:8" x14ac:dyDescent="0.2">
      <c r="B191" s="81"/>
      <c r="C191" s="81"/>
      <c r="D191" s="81"/>
      <c r="E191" s="81"/>
      <c r="F191" s="81"/>
      <c r="G191" s="81"/>
      <c r="H191" s="81"/>
    </row>
    <row r="192" spans="2:8" x14ac:dyDescent="0.2">
      <c r="B192" s="81"/>
      <c r="C192" s="81"/>
      <c r="D192" s="81"/>
      <c r="E192" s="81"/>
      <c r="F192" s="81"/>
      <c r="G192" s="81"/>
      <c r="H192" s="81"/>
    </row>
    <row r="193" spans="2:8" x14ac:dyDescent="0.2">
      <c r="B193" s="81"/>
      <c r="C193" s="81"/>
      <c r="D193" s="81"/>
      <c r="E193" s="81"/>
      <c r="F193" s="81"/>
      <c r="G193" s="81"/>
      <c r="H193" s="81"/>
    </row>
    <row r="194" spans="2:8" x14ac:dyDescent="0.2">
      <c r="B194" s="81"/>
      <c r="C194" s="81"/>
      <c r="D194" s="81"/>
      <c r="E194" s="81"/>
      <c r="F194" s="81"/>
      <c r="G194" s="81"/>
      <c r="H194" s="81"/>
    </row>
    <row r="195" spans="2:8" x14ac:dyDescent="0.2">
      <c r="B195" s="81"/>
      <c r="C195" s="81"/>
      <c r="D195" s="81"/>
      <c r="E195" s="81"/>
      <c r="F195" s="81"/>
      <c r="G195" s="81"/>
      <c r="H195" s="81"/>
    </row>
    <row r="196" spans="2:8" x14ac:dyDescent="0.2">
      <c r="B196" s="81"/>
      <c r="C196" s="81"/>
      <c r="D196" s="81"/>
      <c r="E196" s="81"/>
      <c r="F196" s="81"/>
      <c r="G196" s="81"/>
      <c r="H196" s="81"/>
    </row>
    <row r="197" spans="2:8" x14ac:dyDescent="0.2">
      <c r="B197" s="81"/>
      <c r="C197" s="81"/>
      <c r="D197" s="81"/>
      <c r="E197" s="81"/>
      <c r="F197" s="81"/>
      <c r="G197" s="81"/>
      <c r="H197" s="81"/>
    </row>
    <row r="198" spans="2:8" x14ac:dyDescent="0.2">
      <c r="B198" s="81"/>
      <c r="C198" s="81"/>
      <c r="D198" s="81"/>
      <c r="E198" s="81"/>
      <c r="F198" s="81"/>
      <c r="G198" s="81"/>
      <c r="H198" s="81"/>
    </row>
    <row r="199" spans="2:8" x14ac:dyDescent="0.2">
      <c r="B199" s="81"/>
      <c r="C199" s="81"/>
      <c r="D199" s="81"/>
      <c r="E199" s="81"/>
      <c r="F199" s="81"/>
      <c r="G199" s="81"/>
      <c r="H199" s="81"/>
    </row>
    <row r="200" spans="2:8" x14ac:dyDescent="0.2">
      <c r="B200" s="81"/>
      <c r="C200" s="81"/>
      <c r="D200" s="81"/>
      <c r="E200" s="81"/>
      <c r="F200" s="81"/>
      <c r="G200" s="81"/>
      <c r="H200" s="81"/>
    </row>
    <row r="201" spans="2:8" x14ac:dyDescent="0.2">
      <c r="B201" s="81"/>
      <c r="C201" s="81"/>
      <c r="D201" s="81"/>
      <c r="E201" s="81"/>
      <c r="F201" s="81"/>
      <c r="G201" s="81"/>
      <c r="H201" s="81"/>
    </row>
    <row r="202" spans="2:8" x14ac:dyDescent="0.2">
      <c r="B202" s="81"/>
      <c r="C202" s="81"/>
      <c r="D202" s="81"/>
      <c r="E202" s="81"/>
      <c r="F202" s="81"/>
      <c r="G202" s="81"/>
      <c r="H202" s="81"/>
    </row>
    <row r="203" spans="2:8" x14ac:dyDescent="0.2">
      <c r="B203" s="81"/>
      <c r="C203" s="81"/>
      <c r="D203" s="81"/>
      <c r="E203" s="81"/>
      <c r="F203" s="81"/>
      <c r="G203" s="81"/>
      <c r="H203" s="81"/>
    </row>
    <row r="204" spans="2:8" x14ac:dyDescent="0.2">
      <c r="B204" s="81"/>
      <c r="C204" s="81"/>
      <c r="D204" s="81"/>
      <c r="E204" s="81"/>
      <c r="F204" s="81"/>
      <c r="G204" s="81"/>
      <c r="H204" s="81"/>
    </row>
    <row r="205" spans="2:8" x14ac:dyDescent="0.2">
      <c r="B205" s="81"/>
      <c r="C205" s="81"/>
      <c r="D205" s="81"/>
      <c r="E205" s="81"/>
      <c r="F205" s="81"/>
      <c r="G205" s="81"/>
      <c r="H205" s="81"/>
    </row>
    <row r="206" spans="2:8" x14ac:dyDescent="0.2">
      <c r="B206" s="81"/>
      <c r="C206" s="81"/>
      <c r="D206" s="81"/>
      <c r="E206" s="81"/>
      <c r="F206" s="81"/>
      <c r="G206" s="81"/>
      <c r="H206" s="81"/>
    </row>
    <row r="207" spans="2:8" x14ac:dyDescent="0.2">
      <c r="B207" s="81"/>
      <c r="C207" s="81"/>
      <c r="D207" s="81"/>
      <c r="E207" s="81"/>
      <c r="F207" s="81"/>
      <c r="G207" s="81"/>
      <c r="H207" s="81"/>
    </row>
    <row r="208" spans="2:8" x14ac:dyDescent="0.2">
      <c r="B208" s="81"/>
      <c r="C208" s="81"/>
      <c r="D208" s="81"/>
      <c r="E208" s="81"/>
      <c r="F208" s="81"/>
      <c r="G208" s="81"/>
      <c r="H208" s="81"/>
    </row>
    <row r="209" spans="2:8" x14ac:dyDescent="0.2">
      <c r="B209" s="81"/>
      <c r="C209" s="81"/>
      <c r="D209" s="81"/>
      <c r="E209" s="81"/>
      <c r="F209" s="81"/>
      <c r="G209" s="81"/>
      <c r="H209" s="81"/>
    </row>
    <row r="210" spans="2:8" x14ac:dyDescent="0.2">
      <c r="B210" s="81"/>
      <c r="C210" s="81"/>
      <c r="D210" s="81"/>
      <c r="E210" s="81"/>
      <c r="F210" s="81"/>
      <c r="G210" s="81"/>
      <c r="H210" s="81"/>
    </row>
    <row r="211" spans="2:8" x14ac:dyDescent="0.2">
      <c r="B211" s="81"/>
      <c r="C211" s="81"/>
      <c r="D211" s="81"/>
      <c r="E211" s="81"/>
      <c r="F211" s="81"/>
      <c r="G211" s="81"/>
      <c r="H211" s="81"/>
    </row>
    <row r="212" spans="2:8" x14ac:dyDescent="0.2">
      <c r="B212" s="81"/>
      <c r="C212" s="81"/>
      <c r="D212" s="81"/>
      <c r="E212" s="81"/>
      <c r="F212" s="81"/>
      <c r="G212" s="81"/>
      <c r="H212" s="81"/>
    </row>
    <row r="213" spans="2:8" x14ac:dyDescent="0.2">
      <c r="B213" s="81"/>
      <c r="C213" s="81"/>
      <c r="D213" s="81"/>
      <c r="E213" s="81"/>
      <c r="F213" s="81"/>
      <c r="G213" s="81"/>
      <c r="H213" s="81"/>
    </row>
    <row r="214" spans="2:8" x14ac:dyDescent="0.2">
      <c r="B214" s="81"/>
      <c r="C214" s="81"/>
      <c r="D214" s="81"/>
      <c r="E214" s="81"/>
      <c r="F214" s="81"/>
      <c r="G214" s="81"/>
      <c r="H214" s="81"/>
    </row>
    <row r="215" spans="2:8" x14ac:dyDescent="0.2">
      <c r="B215" s="81"/>
      <c r="C215" s="81"/>
      <c r="D215" s="81"/>
      <c r="E215" s="81"/>
      <c r="F215" s="81"/>
      <c r="G215" s="81"/>
      <c r="H215" s="81"/>
    </row>
    <row r="216" spans="2:8" x14ac:dyDescent="0.2">
      <c r="B216" s="81"/>
      <c r="C216" s="81"/>
      <c r="D216" s="81"/>
      <c r="E216" s="81"/>
      <c r="F216" s="81"/>
      <c r="G216" s="81"/>
      <c r="H216" s="81"/>
    </row>
    <row r="217" spans="2:8" x14ac:dyDescent="0.2">
      <c r="B217" s="81"/>
      <c r="C217" s="81"/>
      <c r="D217" s="81"/>
      <c r="E217" s="81"/>
      <c r="F217" s="81"/>
      <c r="G217" s="81"/>
      <c r="H217" s="81"/>
    </row>
    <row r="218" spans="2:8" x14ac:dyDescent="0.2">
      <c r="B218" s="81"/>
      <c r="C218" s="81"/>
      <c r="D218" s="81"/>
      <c r="E218" s="81"/>
      <c r="F218" s="81"/>
      <c r="G218" s="81"/>
      <c r="H218" s="81"/>
    </row>
    <row r="219" spans="2:8" x14ac:dyDescent="0.2">
      <c r="B219" s="81"/>
      <c r="C219" s="81"/>
      <c r="D219" s="81"/>
      <c r="E219" s="81"/>
      <c r="F219" s="81"/>
      <c r="G219" s="81"/>
      <c r="H219" s="81"/>
    </row>
    <row r="220" spans="2:8" x14ac:dyDescent="0.2">
      <c r="B220" s="81"/>
      <c r="C220" s="81"/>
      <c r="D220" s="81"/>
      <c r="E220" s="81"/>
      <c r="F220" s="81"/>
      <c r="G220" s="81"/>
      <c r="H220" s="81"/>
    </row>
    <row r="221" spans="2:8" x14ac:dyDescent="0.2">
      <c r="B221" s="81"/>
      <c r="C221" s="81"/>
      <c r="D221" s="81"/>
      <c r="E221" s="81"/>
      <c r="F221" s="81"/>
      <c r="G221" s="81"/>
      <c r="H221" s="81"/>
    </row>
    <row r="222" spans="2:8" x14ac:dyDescent="0.2">
      <c r="B222" s="81"/>
      <c r="C222" s="81"/>
      <c r="D222" s="81"/>
      <c r="E222" s="81"/>
      <c r="F222" s="81"/>
      <c r="G222" s="81"/>
      <c r="H222" s="81"/>
    </row>
    <row r="223" spans="2:8" x14ac:dyDescent="0.2">
      <c r="B223" s="81"/>
      <c r="C223" s="81"/>
      <c r="D223" s="81"/>
      <c r="E223" s="81"/>
      <c r="F223" s="81"/>
      <c r="G223" s="81"/>
      <c r="H223" s="81"/>
    </row>
    <row r="224" spans="2:8" x14ac:dyDescent="0.2">
      <c r="B224" s="81"/>
      <c r="C224" s="81"/>
      <c r="D224" s="81"/>
      <c r="E224" s="81"/>
      <c r="F224" s="81"/>
      <c r="G224" s="81"/>
      <c r="H224" s="81"/>
    </row>
    <row r="225" spans="2:8" x14ac:dyDescent="0.2">
      <c r="B225" s="81"/>
      <c r="C225" s="81"/>
      <c r="D225" s="81"/>
      <c r="E225" s="81"/>
      <c r="F225" s="81"/>
      <c r="G225" s="81"/>
      <c r="H225" s="81"/>
    </row>
    <row r="226" spans="2:8" x14ac:dyDescent="0.2">
      <c r="B226" s="81"/>
      <c r="C226" s="81"/>
      <c r="D226" s="81"/>
      <c r="E226" s="81"/>
      <c r="F226" s="81"/>
      <c r="G226" s="81"/>
      <c r="H226" s="81"/>
    </row>
    <row r="227" spans="2:8" x14ac:dyDescent="0.2">
      <c r="B227" s="81"/>
      <c r="C227" s="81"/>
      <c r="D227" s="81"/>
      <c r="E227" s="81"/>
      <c r="F227" s="81"/>
      <c r="G227" s="81"/>
      <c r="H227" s="81"/>
    </row>
    <row r="228" spans="2:8" x14ac:dyDescent="0.2">
      <c r="B228" s="81"/>
      <c r="C228" s="81"/>
      <c r="D228" s="81"/>
      <c r="E228" s="81"/>
      <c r="F228" s="81"/>
      <c r="G228" s="81"/>
      <c r="H228" s="81"/>
    </row>
    <row r="229" spans="2:8" x14ac:dyDescent="0.2">
      <c r="B229" s="81"/>
      <c r="C229" s="81"/>
      <c r="D229" s="81"/>
      <c r="E229" s="81"/>
      <c r="F229" s="81"/>
      <c r="G229" s="81"/>
      <c r="H229" s="81"/>
    </row>
    <row r="230" spans="2:8" x14ac:dyDescent="0.2">
      <c r="B230" s="81"/>
      <c r="C230" s="81"/>
      <c r="D230" s="81"/>
      <c r="E230" s="81"/>
      <c r="F230" s="81"/>
      <c r="G230" s="81"/>
      <c r="H230" s="81"/>
    </row>
    <row r="231" spans="2:8" x14ac:dyDescent="0.2">
      <c r="B231" s="81"/>
      <c r="C231" s="81"/>
      <c r="D231" s="81"/>
      <c r="E231" s="81"/>
      <c r="F231" s="81"/>
      <c r="G231" s="81"/>
      <c r="H231" s="81"/>
    </row>
    <row r="232" spans="2:8" x14ac:dyDescent="0.2">
      <c r="B232" s="81"/>
      <c r="C232" s="81"/>
      <c r="D232" s="81"/>
      <c r="E232" s="81"/>
      <c r="F232" s="81"/>
      <c r="G232" s="81"/>
      <c r="H232" s="81"/>
    </row>
    <row r="233" spans="2:8" x14ac:dyDescent="0.2">
      <c r="B233" s="81"/>
      <c r="C233" s="81"/>
      <c r="D233" s="81"/>
      <c r="E233" s="81"/>
      <c r="F233" s="81"/>
      <c r="G233" s="81"/>
      <c r="H233" s="81"/>
    </row>
    <row r="234" spans="2:8" x14ac:dyDescent="0.2">
      <c r="B234" s="81"/>
      <c r="C234" s="81"/>
      <c r="D234" s="81"/>
      <c r="E234" s="81"/>
      <c r="F234" s="81"/>
      <c r="G234" s="81"/>
      <c r="H234" s="81"/>
    </row>
    <row r="235" spans="2:8" x14ac:dyDescent="0.2">
      <c r="B235" s="81"/>
      <c r="C235" s="81"/>
      <c r="D235" s="81"/>
      <c r="E235" s="81"/>
      <c r="F235" s="81"/>
      <c r="G235" s="81"/>
      <c r="H235" s="81"/>
    </row>
    <row r="236" spans="2:8" x14ac:dyDescent="0.2">
      <c r="B236" s="81"/>
      <c r="C236" s="81"/>
      <c r="D236" s="81"/>
      <c r="E236" s="81"/>
      <c r="F236" s="81"/>
      <c r="G236" s="81"/>
      <c r="H236" s="81"/>
    </row>
    <row r="237" spans="2:8" x14ac:dyDescent="0.2">
      <c r="B237" s="81"/>
      <c r="C237" s="81"/>
      <c r="D237" s="81"/>
      <c r="E237" s="81"/>
      <c r="F237" s="81"/>
      <c r="G237" s="81"/>
      <c r="H237" s="81"/>
    </row>
    <row r="238" spans="2:8" x14ac:dyDescent="0.2">
      <c r="B238" s="81"/>
      <c r="C238" s="81"/>
      <c r="D238" s="81"/>
      <c r="E238" s="81"/>
      <c r="F238" s="81"/>
      <c r="G238" s="81"/>
      <c r="H238" s="81"/>
    </row>
    <row r="239" spans="2:8" x14ac:dyDescent="0.2">
      <c r="B239" s="81"/>
      <c r="C239" s="81"/>
      <c r="D239" s="81"/>
      <c r="E239" s="81"/>
      <c r="F239" s="81"/>
      <c r="G239" s="81"/>
      <c r="H239" s="81"/>
    </row>
    <row r="240" spans="2:8" x14ac:dyDescent="0.2">
      <c r="B240" s="81"/>
      <c r="C240" s="81"/>
      <c r="D240" s="81"/>
      <c r="E240" s="81"/>
      <c r="F240" s="81"/>
      <c r="G240" s="81"/>
      <c r="H240" s="81"/>
    </row>
    <row r="241" spans="2:8" x14ac:dyDescent="0.2">
      <c r="B241" s="81"/>
      <c r="C241" s="81"/>
      <c r="D241" s="81"/>
      <c r="E241" s="81"/>
      <c r="F241" s="81"/>
      <c r="G241" s="81"/>
      <c r="H241" s="81"/>
    </row>
    <row r="242" spans="2:8" x14ac:dyDescent="0.2">
      <c r="B242" s="81"/>
      <c r="C242" s="81"/>
      <c r="D242" s="81"/>
      <c r="E242" s="81"/>
      <c r="F242" s="81"/>
      <c r="G242" s="81"/>
      <c r="H242" s="81"/>
    </row>
    <row r="243" spans="2:8" x14ac:dyDescent="0.2">
      <c r="B243" s="81"/>
      <c r="C243" s="81"/>
      <c r="D243" s="81"/>
      <c r="E243" s="81"/>
      <c r="F243" s="81"/>
      <c r="G243" s="81"/>
      <c r="H243" s="81"/>
    </row>
    <row r="244" spans="2:8" x14ac:dyDescent="0.2">
      <c r="B244" s="81"/>
      <c r="C244" s="81"/>
      <c r="D244" s="81"/>
      <c r="E244" s="81"/>
      <c r="F244" s="81"/>
      <c r="G244" s="81"/>
      <c r="H244" s="81"/>
    </row>
    <row r="245" spans="2:8" x14ac:dyDescent="0.2">
      <c r="B245" s="81"/>
      <c r="C245" s="81"/>
      <c r="D245" s="81"/>
      <c r="E245" s="81"/>
      <c r="F245" s="81"/>
      <c r="G245" s="81"/>
      <c r="H245" s="81"/>
    </row>
    <row r="246" spans="2:8" x14ac:dyDescent="0.2">
      <c r="B246" s="81"/>
      <c r="C246" s="81"/>
      <c r="D246" s="81"/>
      <c r="E246" s="81"/>
      <c r="F246" s="81"/>
      <c r="G246" s="81"/>
      <c r="H246" s="81"/>
    </row>
    <row r="247" spans="2:8" x14ac:dyDescent="0.2">
      <c r="B247" s="81"/>
      <c r="C247" s="81"/>
      <c r="D247" s="81"/>
      <c r="E247" s="81"/>
      <c r="F247" s="81"/>
      <c r="G247" s="81"/>
      <c r="H247" s="81"/>
    </row>
  </sheetData>
  <mergeCells count="1">
    <mergeCell ref="A2:C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indexed="48"/>
    <outlinePr applyStyles="1" summaryBelow="0"/>
    <pageSetUpPr fitToPage="1"/>
  </sheetPr>
  <dimension ref="A2:S247"/>
  <sheetViews>
    <sheetView workbookViewId="0">
      <selection activeCell="A13" sqref="A13"/>
    </sheetView>
  </sheetViews>
  <sheetFormatPr defaultRowHeight="12.75" x14ac:dyDescent="0.2"/>
  <cols>
    <col min="1" max="1" width="77.28515625" style="92" bestFit="1" customWidth="1"/>
    <col min="2" max="2" width="20" style="92" customWidth="1"/>
    <col min="3" max="3" width="20.85546875" style="92" customWidth="1"/>
    <col min="4" max="4" width="11.42578125" style="92" bestFit="1" customWidth="1"/>
    <col min="5" max="16384" width="9.140625" style="92"/>
  </cols>
  <sheetData>
    <row r="2" spans="1:19" ht="54.75" customHeight="1" x14ac:dyDescent="0.3">
      <c r="A2" s="4" t="str">
        <f>"Державний та гарантований державою борг України
за станом на " &amp; TEXT(DREPORTDATE,"dd.MM.yyyy")&amp;" 
(за видами відсоткових ставок)"</f>
        <v>Державний та гарантований державою борг України
за станом на 31.01.2019 
(за видами відсоткових ставок)</v>
      </c>
      <c r="B2" s="3"/>
      <c r="C2" s="3"/>
      <c r="D2" s="3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</row>
    <row r="3" spans="1:19" x14ac:dyDescent="0.2">
      <c r="A3" s="1"/>
      <c r="B3" s="1"/>
      <c r="C3" s="1"/>
      <c r="D3" s="1"/>
    </row>
    <row r="4" spans="1:19" s="61" customFormat="1" x14ac:dyDescent="0.2">
      <c r="D4" s="61" t="str">
        <f>VALVAL</f>
        <v>млрд. одиниць</v>
      </c>
    </row>
    <row r="5" spans="1:19" s="16" customFormat="1" x14ac:dyDescent="0.2">
      <c r="A5" s="170"/>
      <c r="B5" s="64" t="s">
        <v>153</v>
      </c>
      <c r="C5" s="64" t="s">
        <v>156</v>
      </c>
      <c r="D5" s="64" t="s">
        <v>173</v>
      </c>
    </row>
    <row r="6" spans="1:19" s="116" customFormat="1" ht="15.75" x14ac:dyDescent="0.2">
      <c r="A6" s="106" t="s">
        <v>136</v>
      </c>
      <c r="B6" s="190">
        <f t="shared" ref="B6:D6" si="0">SUM(B$7+ B$8)</f>
        <v>78.251692946719999</v>
      </c>
      <c r="C6" s="190">
        <f t="shared" si="0"/>
        <v>2171.9168198795201</v>
      </c>
      <c r="D6" s="247">
        <f t="shared" si="0"/>
        <v>1</v>
      </c>
    </row>
    <row r="7" spans="1:19" s="109" customFormat="1" ht="14.25" x14ac:dyDescent="0.2">
      <c r="A7" s="166" t="s">
        <v>44</v>
      </c>
      <c r="B7" s="29">
        <v>27.375339026239999</v>
      </c>
      <c r="C7" s="29">
        <v>759.81690672682998</v>
      </c>
      <c r="D7" s="71">
        <v>0.34983700000000001</v>
      </c>
    </row>
    <row r="8" spans="1:19" s="109" customFormat="1" ht="14.25" x14ac:dyDescent="0.2">
      <c r="A8" s="166" t="s">
        <v>95</v>
      </c>
      <c r="B8" s="29">
        <v>50.87635392048</v>
      </c>
      <c r="C8" s="29">
        <v>1412.0999131526901</v>
      </c>
      <c r="D8" s="71">
        <v>0.65016300000000005</v>
      </c>
    </row>
    <row r="9" spans="1:19" x14ac:dyDescent="0.2">
      <c r="B9" s="172"/>
      <c r="C9" s="172"/>
      <c r="D9" s="172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</row>
    <row r="10" spans="1:19" x14ac:dyDescent="0.2">
      <c r="B10" s="172"/>
      <c r="C10" s="172"/>
      <c r="D10" s="172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</row>
    <row r="11" spans="1:19" x14ac:dyDescent="0.2">
      <c r="B11" s="172"/>
      <c r="C11" s="172"/>
      <c r="D11" s="172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</row>
    <row r="12" spans="1:19" x14ac:dyDescent="0.2"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</row>
    <row r="13" spans="1:19" x14ac:dyDescent="0.2"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</row>
    <row r="14" spans="1:19" x14ac:dyDescent="0.2"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</row>
    <row r="15" spans="1:19" x14ac:dyDescent="0.2"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</row>
    <row r="16" spans="1:19" x14ac:dyDescent="0.2"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</row>
    <row r="17" spans="2:17" x14ac:dyDescent="0.2"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</row>
    <row r="18" spans="2:17" x14ac:dyDescent="0.2"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</row>
    <row r="19" spans="2:17" x14ac:dyDescent="0.2"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</row>
    <row r="20" spans="2:17" x14ac:dyDescent="0.2"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</row>
    <row r="21" spans="2:17" x14ac:dyDescent="0.2"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</row>
    <row r="22" spans="2:17" x14ac:dyDescent="0.2"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</row>
    <row r="23" spans="2:17" x14ac:dyDescent="0.2"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</row>
    <row r="24" spans="2:17" x14ac:dyDescent="0.2"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</row>
    <row r="25" spans="2:17" x14ac:dyDescent="0.2"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</row>
    <row r="26" spans="2:17" x14ac:dyDescent="0.2"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</row>
    <row r="27" spans="2:17" x14ac:dyDescent="0.2"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</row>
    <row r="28" spans="2:17" x14ac:dyDescent="0.2"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</row>
    <row r="29" spans="2:17" x14ac:dyDescent="0.2"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</row>
    <row r="30" spans="2:17" x14ac:dyDescent="0.2"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</row>
    <row r="31" spans="2:17" x14ac:dyDescent="0.2"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</row>
    <row r="32" spans="2:17" x14ac:dyDescent="0.2"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</row>
    <row r="33" spans="2:17" x14ac:dyDescent="0.2"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</row>
    <row r="34" spans="2:17" x14ac:dyDescent="0.2"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</row>
    <row r="35" spans="2:17" x14ac:dyDescent="0.2"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</row>
    <row r="36" spans="2:17" x14ac:dyDescent="0.2"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</row>
    <row r="37" spans="2:17" x14ac:dyDescent="0.2"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</row>
    <row r="38" spans="2:17" x14ac:dyDescent="0.2"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</row>
    <row r="39" spans="2:17" x14ac:dyDescent="0.2"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</row>
    <row r="40" spans="2:17" x14ac:dyDescent="0.2"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</row>
    <row r="41" spans="2:17" x14ac:dyDescent="0.2"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</row>
    <row r="42" spans="2:17" x14ac:dyDescent="0.2"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</row>
    <row r="43" spans="2:17" x14ac:dyDescent="0.2"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</row>
    <row r="44" spans="2:17" x14ac:dyDescent="0.2"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</row>
    <row r="45" spans="2:17" x14ac:dyDescent="0.2"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</row>
    <row r="46" spans="2:17" x14ac:dyDescent="0.2"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</row>
    <row r="47" spans="2:17" x14ac:dyDescent="0.2"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</row>
    <row r="48" spans="2:17" x14ac:dyDescent="0.2"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</row>
    <row r="49" spans="2:17" x14ac:dyDescent="0.2"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</row>
    <row r="50" spans="2:17" x14ac:dyDescent="0.2"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</row>
    <row r="51" spans="2:17" x14ac:dyDescent="0.2"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</row>
    <row r="52" spans="2:17" x14ac:dyDescent="0.2"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</row>
    <row r="53" spans="2:17" x14ac:dyDescent="0.2"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</row>
    <row r="54" spans="2:17" x14ac:dyDescent="0.2"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</row>
    <row r="55" spans="2:17" x14ac:dyDescent="0.2"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</row>
    <row r="56" spans="2:17" x14ac:dyDescent="0.2"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</row>
    <row r="57" spans="2:17" x14ac:dyDescent="0.2"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</row>
    <row r="58" spans="2:17" x14ac:dyDescent="0.2"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</row>
    <row r="59" spans="2:17" x14ac:dyDescent="0.2"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</row>
    <row r="60" spans="2:17" x14ac:dyDescent="0.2"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</row>
    <row r="61" spans="2:17" x14ac:dyDescent="0.2"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</row>
    <row r="62" spans="2:17" x14ac:dyDescent="0.2"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</row>
    <row r="63" spans="2:17" x14ac:dyDescent="0.2"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</row>
    <row r="64" spans="2:17" x14ac:dyDescent="0.2"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</row>
    <row r="65" spans="2:17" x14ac:dyDescent="0.2"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</row>
    <row r="66" spans="2:17" x14ac:dyDescent="0.2"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</row>
    <row r="67" spans="2:17" x14ac:dyDescent="0.2"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</row>
    <row r="68" spans="2:17" x14ac:dyDescent="0.2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</row>
    <row r="69" spans="2:17" x14ac:dyDescent="0.2"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</row>
    <row r="70" spans="2:17" x14ac:dyDescent="0.2"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</row>
    <row r="71" spans="2:17" x14ac:dyDescent="0.2"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</row>
    <row r="72" spans="2:17" x14ac:dyDescent="0.2"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</row>
    <row r="73" spans="2:17" x14ac:dyDescent="0.2"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</row>
    <row r="74" spans="2:17" x14ac:dyDescent="0.2"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</row>
    <row r="75" spans="2:17" x14ac:dyDescent="0.2">
      <c r="B75" s="81"/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</row>
    <row r="76" spans="2:17" x14ac:dyDescent="0.2"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</row>
    <row r="77" spans="2:17" x14ac:dyDescent="0.2"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</row>
    <row r="78" spans="2:17" x14ac:dyDescent="0.2"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</row>
    <row r="79" spans="2:17" x14ac:dyDescent="0.2"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</row>
    <row r="80" spans="2:17" x14ac:dyDescent="0.2"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</row>
    <row r="81" spans="2:17" x14ac:dyDescent="0.2"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</row>
    <row r="82" spans="2:17" x14ac:dyDescent="0.2"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</row>
    <row r="83" spans="2:17" x14ac:dyDescent="0.2"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</row>
    <row r="84" spans="2:17" x14ac:dyDescent="0.2"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</row>
    <row r="85" spans="2:17" x14ac:dyDescent="0.2">
      <c r="B85" s="81"/>
      <c r="C85" s="81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</row>
    <row r="86" spans="2:17" x14ac:dyDescent="0.2">
      <c r="B86" s="81"/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</row>
    <row r="87" spans="2:17" x14ac:dyDescent="0.2">
      <c r="B87" s="81"/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</row>
    <row r="88" spans="2:17" x14ac:dyDescent="0.2"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</row>
    <row r="89" spans="2:17" x14ac:dyDescent="0.2">
      <c r="B89" s="81"/>
      <c r="C89" s="81"/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</row>
    <row r="90" spans="2:17" x14ac:dyDescent="0.2"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</row>
    <row r="91" spans="2:17" x14ac:dyDescent="0.2"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</row>
    <row r="92" spans="2:17" x14ac:dyDescent="0.2"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</row>
    <row r="93" spans="2:17" x14ac:dyDescent="0.2"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</row>
    <row r="94" spans="2:17" x14ac:dyDescent="0.2"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</row>
    <row r="95" spans="2:17" x14ac:dyDescent="0.2"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</row>
    <row r="96" spans="2:17" x14ac:dyDescent="0.2"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</row>
    <row r="97" spans="2:17" x14ac:dyDescent="0.2"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</row>
    <row r="98" spans="2:17" x14ac:dyDescent="0.2"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</row>
    <row r="99" spans="2:17" x14ac:dyDescent="0.2"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</row>
    <row r="100" spans="2:17" x14ac:dyDescent="0.2">
      <c r="B100" s="81"/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</row>
    <row r="101" spans="2:17" x14ac:dyDescent="0.2"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</row>
    <row r="102" spans="2:17" x14ac:dyDescent="0.2"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</row>
    <row r="103" spans="2:17" x14ac:dyDescent="0.2"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</row>
    <row r="104" spans="2:17" x14ac:dyDescent="0.2">
      <c r="B104" s="81"/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</row>
    <row r="105" spans="2:17" x14ac:dyDescent="0.2">
      <c r="B105" s="81"/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</row>
    <row r="106" spans="2:17" x14ac:dyDescent="0.2">
      <c r="B106" s="81"/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</row>
    <row r="107" spans="2:17" x14ac:dyDescent="0.2">
      <c r="B107" s="81"/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</row>
    <row r="108" spans="2:17" x14ac:dyDescent="0.2">
      <c r="B108" s="81"/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</row>
    <row r="109" spans="2:17" x14ac:dyDescent="0.2">
      <c r="B109" s="81"/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</row>
    <row r="110" spans="2:17" x14ac:dyDescent="0.2">
      <c r="B110" s="81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</row>
    <row r="111" spans="2:17" x14ac:dyDescent="0.2">
      <c r="B111" s="81"/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</row>
    <row r="112" spans="2:17" x14ac:dyDescent="0.2">
      <c r="B112" s="81"/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</row>
    <row r="113" spans="2:17" x14ac:dyDescent="0.2">
      <c r="B113" s="81"/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</row>
    <row r="114" spans="2:17" x14ac:dyDescent="0.2">
      <c r="B114" s="81"/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</row>
    <row r="115" spans="2:17" x14ac:dyDescent="0.2"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</row>
    <row r="116" spans="2:17" x14ac:dyDescent="0.2"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</row>
    <row r="117" spans="2:17" x14ac:dyDescent="0.2"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</row>
    <row r="118" spans="2:17" x14ac:dyDescent="0.2"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</row>
    <row r="119" spans="2:17" x14ac:dyDescent="0.2"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</row>
    <row r="120" spans="2:17" x14ac:dyDescent="0.2"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</row>
    <row r="121" spans="2:17" x14ac:dyDescent="0.2">
      <c r="B121" s="81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</row>
    <row r="122" spans="2:17" x14ac:dyDescent="0.2">
      <c r="B122" s="81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</row>
    <row r="123" spans="2:17" x14ac:dyDescent="0.2"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</row>
    <row r="124" spans="2:17" x14ac:dyDescent="0.2">
      <c r="B124" s="81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</row>
    <row r="125" spans="2:17" x14ac:dyDescent="0.2"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</row>
    <row r="126" spans="2:17" x14ac:dyDescent="0.2">
      <c r="B126" s="81"/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</row>
    <row r="127" spans="2:17" x14ac:dyDescent="0.2">
      <c r="B127" s="81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</row>
    <row r="128" spans="2:17" x14ac:dyDescent="0.2">
      <c r="B128" s="81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</row>
    <row r="129" spans="2:17" x14ac:dyDescent="0.2"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</row>
    <row r="130" spans="2:17" x14ac:dyDescent="0.2"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</row>
    <row r="131" spans="2:17" x14ac:dyDescent="0.2"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</row>
    <row r="132" spans="2:17" x14ac:dyDescent="0.2"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</row>
    <row r="133" spans="2:17" x14ac:dyDescent="0.2"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</row>
    <row r="134" spans="2:17" x14ac:dyDescent="0.2"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</row>
    <row r="135" spans="2:17" x14ac:dyDescent="0.2"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</row>
    <row r="136" spans="2:17" x14ac:dyDescent="0.2"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</row>
    <row r="137" spans="2:17" x14ac:dyDescent="0.2">
      <c r="B137" s="8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</row>
    <row r="138" spans="2:17" x14ac:dyDescent="0.2">
      <c r="B138" s="81"/>
      <c r="C138" s="81"/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</row>
    <row r="139" spans="2:17" x14ac:dyDescent="0.2">
      <c r="B139" s="81"/>
      <c r="C139" s="81"/>
      <c r="D139" s="81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</row>
    <row r="140" spans="2:17" x14ac:dyDescent="0.2">
      <c r="B140" s="81"/>
      <c r="C140" s="81"/>
      <c r="D140" s="81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</row>
    <row r="141" spans="2:17" x14ac:dyDescent="0.2">
      <c r="B141" s="81"/>
      <c r="C141" s="81"/>
      <c r="D141" s="81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</row>
    <row r="142" spans="2:17" x14ac:dyDescent="0.2">
      <c r="B142" s="81"/>
      <c r="C142" s="81"/>
      <c r="D142" s="81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1"/>
      <c r="P142" s="81"/>
      <c r="Q142" s="81"/>
    </row>
    <row r="143" spans="2:17" x14ac:dyDescent="0.2">
      <c r="B143" s="81"/>
      <c r="C143" s="81"/>
      <c r="D143" s="81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1"/>
      <c r="P143" s="81"/>
      <c r="Q143" s="81"/>
    </row>
    <row r="144" spans="2:17" x14ac:dyDescent="0.2">
      <c r="B144" s="81"/>
      <c r="C144" s="81"/>
      <c r="D144" s="81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1"/>
      <c r="P144" s="81"/>
      <c r="Q144" s="81"/>
    </row>
    <row r="145" spans="2:17" x14ac:dyDescent="0.2">
      <c r="B145" s="81"/>
      <c r="C145" s="81"/>
      <c r="D145" s="81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1"/>
      <c r="P145" s="81"/>
      <c r="Q145" s="81"/>
    </row>
    <row r="146" spans="2:17" x14ac:dyDescent="0.2">
      <c r="B146" s="81"/>
      <c r="C146" s="81"/>
      <c r="D146" s="81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81"/>
      <c r="Q146" s="81"/>
    </row>
    <row r="147" spans="2:17" x14ac:dyDescent="0.2">
      <c r="B147" s="81"/>
      <c r="C147" s="81"/>
      <c r="D147" s="81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/>
    </row>
    <row r="148" spans="2:17" x14ac:dyDescent="0.2">
      <c r="B148" s="81"/>
      <c r="C148" s="81"/>
      <c r="D148" s="81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  <c r="Q148" s="81"/>
    </row>
    <row r="149" spans="2:17" x14ac:dyDescent="0.2">
      <c r="B149" s="81"/>
      <c r="C149" s="81"/>
      <c r="D149" s="81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1"/>
      <c r="P149" s="81"/>
      <c r="Q149" s="81"/>
    </row>
    <row r="150" spans="2:17" x14ac:dyDescent="0.2">
      <c r="B150" s="81"/>
      <c r="C150" s="81"/>
      <c r="D150" s="81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1"/>
      <c r="P150" s="81"/>
      <c r="Q150" s="81"/>
    </row>
    <row r="151" spans="2:17" x14ac:dyDescent="0.2">
      <c r="B151" s="81"/>
      <c r="C151" s="81"/>
      <c r="D151" s="81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81"/>
      <c r="Q151" s="81"/>
    </row>
    <row r="152" spans="2:17" x14ac:dyDescent="0.2">
      <c r="B152" s="81"/>
      <c r="C152" s="81"/>
      <c r="D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  <c r="Q152" s="81"/>
    </row>
    <row r="153" spans="2:17" x14ac:dyDescent="0.2">
      <c r="B153" s="81"/>
      <c r="C153" s="81"/>
      <c r="D153" s="81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81"/>
    </row>
    <row r="154" spans="2:17" x14ac:dyDescent="0.2">
      <c r="B154" s="81"/>
      <c r="C154" s="81"/>
      <c r="D154" s="81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1"/>
      <c r="P154" s="81"/>
      <c r="Q154" s="81"/>
    </row>
    <row r="155" spans="2:17" x14ac:dyDescent="0.2">
      <c r="B155" s="81"/>
      <c r="C155" s="81"/>
      <c r="D155" s="81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81"/>
      <c r="Q155" s="81"/>
    </row>
    <row r="156" spans="2:17" x14ac:dyDescent="0.2">
      <c r="B156" s="81"/>
      <c r="C156" s="81"/>
      <c r="D156" s="81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81"/>
      <c r="Q156" s="81"/>
    </row>
    <row r="157" spans="2:17" x14ac:dyDescent="0.2">
      <c r="B157" s="81"/>
      <c r="C157" s="81"/>
      <c r="D157" s="81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81"/>
      <c r="Q157" s="81"/>
    </row>
    <row r="158" spans="2:17" x14ac:dyDescent="0.2">
      <c r="B158" s="81"/>
      <c r="C158" s="81"/>
      <c r="D158" s="81"/>
      <c r="E158" s="81"/>
      <c r="F158" s="81"/>
      <c r="G158" s="81"/>
      <c r="H158" s="81"/>
      <c r="I158" s="81"/>
      <c r="J158" s="81"/>
      <c r="K158" s="81"/>
      <c r="L158" s="81"/>
      <c r="M158" s="81"/>
      <c r="N158" s="81"/>
      <c r="O158" s="81"/>
      <c r="P158" s="81"/>
      <c r="Q158" s="81"/>
    </row>
    <row r="159" spans="2:17" x14ac:dyDescent="0.2">
      <c r="B159" s="81"/>
      <c r="C159" s="81"/>
      <c r="D159" s="81"/>
      <c r="E159" s="81"/>
      <c r="F159" s="81"/>
      <c r="G159" s="81"/>
      <c r="H159" s="81"/>
      <c r="I159" s="81"/>
      <c r="J159" s="81"/>
      <c r="K159" s="81"/>
      <c r="L159" s="81"/>
      <c r="M159" s="81"/>
      <c r="N159" s="81"/>
      <c r="O159" s="81"/>
      <c r="P159" s="81"/>
      <c r="Q159" s="81"/>
    </row>
    <row r="160" spans="2:17" x14ac:dyDescent="0.2">
      <c r="B160" s="81"/>
      <c r="C160" s="81"/>
      <c r="D160" s="81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  <c r="Q160" s="81"/>
    </row>
    <row r="161" spans="2:17" x14ac:dyDescent="0.2">
      <c r="B161" s="81"/>
      <c r="C161" s="81"/>
      <c r="D161" s="81"/>
      <c r="E161" s="81"/>
      <c r="F161" s="81"/>
      <c r="G161" s="81"/>
      <c r="H161" s="81"/>
      <c r="I161" s="81"/>
      <c r="J161" s="81"/>
      <c r="K161" s="81"/>
      <c r="L161" s="81"/>
      <c r="M161" s="81"/>
      <c r="N161" s="81"/>
      <c r="O161" s="81"/>
      <c r="P161" s="81"/>
      <c r="Q161" s="81"/>
    </row>
    <row r="162" spans="2:17" x14ac:dyDescent="0.2">
      <c r="B162" s="81"/>
      <c r="C162" s="81"/>
      <c r="D162" s="81"/>
      <c r="E162" s="81"/>
      <c r="F162" s="81"/>
      <c r="G162" s="81"/>
      <c r="H162" s="81"/>
      <c r="I162" s="81"/>
      <c r="J162" s="81"/>
      <c r="K162" s="81"/>
      <c r="L162" s="81"/>
      <c r="M162" s="81"/>
      <c r="N162" s="81"/>
      <c r="O162" s="81"/>
      <c r="P162" s="81"/>
      <c r="Q162" s="81"/>
    </row>
    <row r="163" spans="2:17" x14ac:dyDescent="0.2">
      <c r="B163" s="81"/>
      <c r="C163" s="81"/>
      <c r="D163" s="81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81"/>
      <c r="Q163" s="81"/>
    </row>
    <row r="164" spans="2:17" x14ac:dyDescent="0.2">
      <c r="B164" s="81"/>
      <c r="C164" s="81"/>
      <c r="D164" s="81"/>
      <c r="E164" s="81"/>
      <c r="F164" s="81"/>
      <c r="G164" s="81"/>
      <c r="H164" s="81"/>
      <c r="I164" s="81"/>
      <c r="J164" s="81"/>
      <c r="K164" s="81"/>
      <c r="L164" s="81"/>
      <c r="M164" s="81"/>
      <c r="N164" s="81"/>
      <c r="O164" s="81"/>
      <c r="P164" s="81"/>
      <c r="Q164" s="81"/>
    </row>
    <row r="165" spans="2:17" x14ac:dyDescent="0.2">
      <c r="B165" s="81"/>
      <c r="C165" s="81"/>
      <c r="D165" s="81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  <c r="Q165" s="81"/>
    </row>
    <row r="166" spans="2:17" x14ac:dyDescent="0.2">
      <c r="B166" s="81"/>
      <c r="C166" s="81"/>
      <c r="D166" s="81"/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81"/>
      <c r="Q166" s="81"/>
    </row>
    <row r="167" spans="2:17" x14ac:dyDescent="0.2">
      <c r="B167" s="81"/>
      <c r="C167" s="81"/>
      <c r="D167" s="81"/>
      <c r="E167" s="81"/>
      <c r="F167" s="81"/>
      <c r="G167" s="81"/>
      <c r="H167" s="81"/>
      <c r="I167" s="81"/>
      <c r="J167" s="81"/>
      <c r="K167" s="81"/>
      <c r="L167" s="81"/>
      <c r="M167" s="81"/>
      <c r="N167" s="81"/>
      <c r="O167" s="81"/>
      <c r="P167" s="81"/>
      <c r="Q167" s="81"/>
    </row>
    <row r="168" spans="2:17" x14ac:dyDescent="0.2">
      <c r="B168" s="81"/>
      <c r="C168" s="81"/>
      <c r="D168" s="81"/>
      <c r="E168" s="81"/>
      <c r="F168" s="81"/>
      <c r="G168" s="81"/>
      <c r="H168" s="81"/>
      <c r="I168" s="81"/>
      <c r="J168" s="81"/>
      <c r="K168" s="81"/>
      <c r="L168" s="81"/>
      <c r="M168" s="81"/>
      <c r="N168" s="81"/>
      <c r="O168" s="81"/>
      <c r="P168" s="81"/>
      <c r="Q168" s="81"/>
    </row>
    <row r="169" spans="2:17" x14ac:dyDescent="0.2">
      <c r="B169" s="81"/>
      <c r="C169" s="81"/>
      <c r="D169" s="81"/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81"/>
      <c r="Q169" s="81"/>
    </row>
    <row r="170" spans="2:17" x14ac:dyDescent="0.2">
      <c r="B170" s="81"/>
      <c r="C170" s="81"/>
      <c r="D170" s="81"/>
      <c r="E170" s="81"/>
      <c r="F170" s="81"/>
      <c r="G170" s="81"/>
      <c r="H170" s="81"/>
      <c r="I170" s="81"/>
      <c r="J170" s="81"/>
      <c r="K170" s="81"/>
      <c r="L170" s="81"/>
      <c r="M170" s="81"/>
      <c r="N170" s="81"/>
      <c r="O170" s="81"/>
      <c r="P170" s="81"/>
      <c r="Q170" s="81"/>
    </row>
    <row r="171" spans="2:17" x14ac:dyDescent="0.2">
      <c r="B171" s="81"/>
      <c r="C171" s="81"/>
      <c r="D171" s="81"/>
      <c r="E171" s="81"/>
      <c r="F171" s="81"/>
      <c r="G171" s="81"/>
      <c r="H171" s="81"/>
      <c r="I171" s="81"/>
      <c r="J171" s="81"/>
      <c r="K171" s="81"/>
      <c r="L171" s="81"/>
      <c r="M171" s="81"/>
      <c r="N171" s="81"/>
      <c r="O171" s="81"/>
      <c r="P171" s="81"/>
      <c r="Q171" s="81"/>
    </row>
    <row r="172" spans="2:17" x14ac:dyDescent="0.2">
      <c r="B172" s="81"/>
      <c r="C172" s="81"/>
      <c r="D172" s="81"/>
      <c r="E172" s="81"/>
      <c r="F172" s="81"/>
      <c r="G172" s="81"/>
      <c r="H172" s="81"/>
      <c r="I172" s="81"/>
      <c r="J172" s="81"/>
      <c r="K172" s="81"/>
      <c r="L172" s="81"/>
      <c r="M172" s="81"/>
      <c r="N172" s="81"/>
      <c r="O172" s="81"/>
      <c r="P172" s="81"/>
      <c r="Q172" s="81"/>
    </row>
    <row r="173" spans="2:17" x14ac:dyDescent="0.2">
      <c r="B173" s="81"/>
      <c r="C173" s="81"/>
      <c r="D173" s="81"/>
      <c r="E173" s="81"/>
      <c r="F173" s="81"/>
      <c r="G173" s="81"/>
      <c r="H173" s="81"/>
      <c r="I173" s="81"/>
      <c r="J173" s="81"/>
      <c r="K173" s="81"/>
      <c r="L173" s="81"/>
      <c r="M173" s="81"/>
      <c r="N173" s="81"/>
      <c r="O173" s="81"/>
      <c r="P173" s="81"/>
      <c r="Q173" s="81"/>
    </row>
    <row r="174" spans="2:17" x14ac:dyDescent="0.2">
      <c r="B174" s="81"/>
      <c r="C174" s="81"/>
      <c r="D174" s="81"/>
      <c r="E174" s="81"/>
      <c r="F174" s="81"/>
      <c r="G174" s="81"/>
      <c r="H174" s="81"/>
      <c r="I174" s="81"/>
      <c r="J174" s="81"/>
      <c r="K174" s="81"/>
      <c r="L174" s="81"/>
      <c r="M174" s="81"/>
      <c r="N174" s="81"/>
      <c r="O174" s="81"/>
      <c r="P174" s="81"/>
      <c r="Q174" s="81"/>
    </row>
    <row r="175" spans="2:17" x14ac:dyDescent="0.2">
      <c r="B175" s="81"/>
      <c r="C175" s="81"/>
      <c r="D175" s="81"/>
      <c r="E175" s="81"/>
      <c r="F175" s="81"/>
      <c r="G175" s="81"/>
      <c r="H175" s="81"/>
      <c r="I175" s="81"/>
      <c r="J175" s="81"/>
      <c r="K175" s="81"/>
      <c r="L175" s="81"/>
      <c r="M175" s="81"/>
      <c r="N175" s="81"/>
      <c r="O175" s="81"/>
      <c r="P175" s="81"/>
      <c r="Q175" s="81"/>
    </row>
    <row r="176" spans="2:17" x14ac:dyDescent="0.2">
      <c r="B176" s="81"/>
      <c r="C176" s="81"/>
      <c r="D176" s="81"/>
      <c r="E176" s="81"/>
      <c r="F176" s="81"/>
      <c r="G176" s="81"/>
      <c r="H176" s="81"/>
      <c r="I176" s="81"/>
      <c r="J176" s="81"/>
      <c r="K176" s="81"/>
      <c r="L176" s="81"/>
      <c r="M176" s="81"/>
      <c r="N176" s="81"/>
      <c r="O176" s="81"/>
      <c r="P176" s="81"/>
      <c r="Q176" s="81"/>
    </row>
    <row r="177" spans="2:17" x14ac:dyDescent="0.2">
      <c r="B177" s="81"/>
      <c r="C177" s="81"/>
      <c r="D177" s="81"/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81"/>
      <c r="Q177" s="81"/>
    </row>
    <row r="178" spans="2:17" x14ac:dyDescent="0.2">
      <c r="B178" s="81"/>
      <c r="C178" s="81"/>
      <c r="D178" s="81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81"/>
      <c r="Q178" s="81"/>
    </row>
    <row r="179" spans="2:17" x14ac:dyDescent="0.2">
      <c r="B179" s="81"/>
      <c r="C179" s="81"/>
      <c r="D179" s="81"/>
      <c r="E179" s="81"/>
      <c r="F179" s="81"/>
      <c r="G179" s="81"/>
      <c r="H179" s="81"/>
      <c r="I179" s="81"/>
      <c r="J179" s="81"/>
      <c r="K179" s="81"/>
      <c r="L179" s="81"/>
      <c r="M179" s="81"/>
      <c r="N179" s="81"/>
      <c r="O179" s="81"/>
      <c r="P179" s="81"/>
      <c r="Q179" s="81"/>
    </row>
    <row r="180" spans="2:17" x14ac:dyDescent="0.2">
      <c r="B180" s="81"/>
      <c r="C180" s="81"/>
      <c r="D180" s="81"/>
      <c r="E180" s="81"/>
      <c r="F180" s="81"/>
      <c r="G180" s="81"/>
      <c r="H180" s="81"/>
      <c r="I180" s="81"/>
      <c r="J180" s="81"/>
      <c r="K180" s="81"/>
      <c r="L180" s="81"/>
      <c r="M180" s="81"/>
      <c r="N180" s="81"/>
      <c r="O180" s="81"/>
      <c r="P180" s="81"/>
      <c r="Q180" s="81"/>
    </row>
    <row r="181" spans="2:17" x14ac:dyDescent="0.2">
      <c r="B181" s="81"/>
      <c r="C181" s="81"/>
      <c r="D181" s="81"/>
      <c r="E181" s="81"/>
      <c r="F181" s="81"/>
      <c r="G181" s="81"/>
      <c r="H181" s="81"/>
      <c r="I181" s="81"/>
      <c r="J181" s="81"/>
      <c r="K181" s="81"/>
      <c r="L181" s="81"/>
      <c r="M181" s="81"/>
      <c r="N181" s="81"/>
      <c r="O181" s="81"/>
      <c r="P181" s="81"/>
      <c r="Q181" s="81"/>
    </row>
    <row r="182" spans="2:17" x14ac:dyDescent="0.2">
      <c r="B182" s="81"/>
      <c r="C182" s="81"/>
      <c r="D182" s="81"/>
      <c r="E182" s="81"/>
      <c r="F182" s="81"/>
      <c r="G182" s="81"/>
      <c r="H182" s="81"/>
      <c r="I182" s="81"/>
      <c r="J182" s="81"/>
      <c r="K182" s="81"/>
      <c r="L182" s="81"/>
      <c r="M182" s="81"/>
      <c r="N182" s="81"/>
      <c r="O182" s="81"/>
      <c r="P182" s="81"/>
      <c r="Q182" s="81"/>
    </row>
    <row r="183" spans="2:17" x14ac:dyDescent="0.2">
      <c r="B183" s="81"/>
      <c r="C183" s="81"/>
      <c r="D183" s="81"/>
      <c r="E183" s="81"/>
      <c r="F183" s="81"/>
      <c r="G183" s="81"/>
      <c r="H183" s="81"/>
      <c r="I183" s="81"/>
      <c r="J183" s="81"/>
      <c r="K183" s="81"/>
      <c r="L183" s="81"/>
      <c r="M183" s="81"/>
      <c r="N183" s="81"/>
      <c r="O183" s="81"/>
      <c r="P183" s="81"/>
      <c r="Q183" s="81"/>
    </row>
    <row r="184" spans="2:17" x14ac:dyDescent="0.2">
      <c r="B184" s="81"/>
      <c r="C184" s="81"/>
      <c r="D184" s="81"/>
      <c r="E184" s="81"/>
      <c r="F184" s="81"/>
      <c r="G184" s="81"/>
      <c r="H184" s="81"/>
      <c r="I184" s="81"/>
      <c r="J184" s="81"/>
      <c r="K184" s="81"/>
      <c r="L184" s="81"/>
      <c r="M184" s="81"/>
      <c r="N184" s="81"/>
      <c r="O184" s="81"/>
      <c r="P184" s="81"/>
      <c r="Q184" s="81"/>
    </row>
    <row r="185" spans="2:17" x14ac:dyDescent="0.2">
      <c r="B185" s="81"/>
      <c r="C185" s="81"/>
      <c r="D185" s="81"/>
      <c r="E185" s="81"/>
      <c r="F185" s="81"/>
      <c r="G185" s="81"/>
      <c r="H185" s="81"/>
      <c r="I185" s="81"/>
      <c r="J185" s="81"/>
      <c r="K185" s="81"/>
      <c r="L185" s="81"/>
      <c r="M185" s="81"/>
      <c r="N185" s="81"/>
      <c r="O185" s="81"/>
      <c r="P185" s="81"/>
      <c r="Q185" s="81"/>
    </row>
    <row r="186" spans="2:17" x14ac:dyDescent="0.2">
      <c r="B186" s="81"/>
      <c r="C186" s="81"/>
      <c r="D186" s="81"/>
      <c r="E186" s="81"/>
      <c r="F186" s="81"/>
      <c r="G186" s="81"/>
      <c r="H186" s="81"/>
      <c r="I186" s="81"/>
      <c r="J186" s="81"/>
      <c r="K186" s="81"/>
      <c r="L186" s="81"/>
      <c r="M186" s="81"/>
      <c r="N186" s="81"/>
      <c r="O186" s="81"/>
      <c r="P186" s="81"/>
      <c r="Q186" s="81"/>
    </row>
    <row r="187" spans="2:17" x14ac:dyDescent="0.2">
      <c r="B187" s="81"/>
      <c r="C187" s="81"/>
      <c r="D187" s="81"/>
      <c r="E187" s="81"/>
      <c r="F187" s="81"/>
      <c r="G187" s="81"/>
      <c r="H187" s="81"/>
      <c r="I187" s="81"/>
      <c r="J187" s="81"/>
      <c r="K187" s="81"/>
      <c r="L187" s="81"/>
      <c r="M187" s="81"/>
      <c r="N187" s="81"/>
      <c r="O187" s="81"/>
      <c r="P187" s="81"/>
      <c r="Q187" s="81"/>
    </row>
    <row r="188" spans="2:17" x14ac:dyDescent="0.2">
      <c r="B188" s="81"/>
      <c r="C188" s="81"/>
      <c r="D188" s="81"/>
      <c r="E188" s="81"/>
      <c r="F188" s="81"/>
      <c r="G188" s="81"/>
      <c r="H188" s="81"/>
      <c r="I188" s="81"/>
      <c r="J188" s="81"/>
      <c r="K188" s="81"/>
      <c r="L188" s="81"/>
      <c r="M188" s="81"/>
      <c r="N188" s="81"/>
      <c r="O188" s="81"/>
      <c r="P188" s="81"/>
      <c r="Q188" s="81"/>
    </row>
    <row r="189" spans="2:17" x14ac:dyDescent="0.2">
      <c r="B189" s="81"/>
      <c r="C189" s="81"/>
      <c r="D189" s="81"/>
      <c r="E189" s="81"/>
      <c r="F189" s="81"/>
      <c r="G189" s="81"/>
      <c r="H189" s="81"/>
      <c r="I189" s="81"/>
      <c r="J189" s="81"/>
      <c r="K189" s="81"/>
      <c r="L189" s="81"/>
      <c r="M189" s="81"/>
      <c r="N189" s="81"/>
      <c r="O189" s="81"/>
      <c r="P189" s="81"/>
      <c r="Q189" s="81"/>
    </row>
    <row r="190" spans="2:17" x14ac:dyDescent="0.2">
      <c r="B190" s="81"/>
      <c r="C190" s="81"/>
      <c r="D190" s="81"/>
      <c r="E190" s="81"/>
      <c r="F190" s="81"/>
      <c r="G190" s="81"/>
      <c r="H190" s="81"/>
      <c r="I190" s="81"/>
      <c r="J190" s="81"/>
      <c r="K190" s="81"/>
      <c r="L190" s="81"/>
      <c r="M190" s="81"/>
      <c r="N190" s="81"/>
      <c r="O190" s="81"/>
      <c r="P190" s="81"/>
      <c r="Q190" s="81"/>
    </row>
    <row r="191" spans="2:17" x14ac:dyDescent="0.2">
      <c r="B191" s="81"/>
      <c r="C191" s="81"/>
      <c r="D191" s="81"/>
      <c r="E191" s="81"/>
      <c r="F191" s="81"/>
      <c r="G191" s="81"/>
      <c r="H191" s="81"/>
      <c r="I191" s="81"/>
      <c r="J191" s="81"/>
      <c r="K191" s="81"/>
      <c r="L191" s="81"/>
      <c r="M191" s="81"/>
      <c r="N191" s="81"/>
      <c r="O191" s="81"/>
      <c r="P191" s="81"/>
      <c r="Q191" s="81"/>
    </row>
    <row r="192" spans="2:17" x14ac:dyDescent="0.2">
      <c r="B192" s="81"/>
      <c r="C192" s="81"/>
      <c r="D192" s="81"/>
      <c r="E192" s="81"/>
      <c r="F192" s="81"/>
      <c r="G192" s="81"/>
      <c r="H192" s="81"/>
      <c r="I192" s="81"/>
      <c r="J192" s="81"/>
      <c r="K192" s="81"/>
      <c r="L192" s="81"/>
      <c r="M192" s="81"/>
      <c r="N192" s="81"/>
      <c r="O192" s="81"/>
      <c r="P192" s="81"/>
      <c r="Q192" s="81"/>
    </row>
    <row r="193" spans="2:17" x14ac:dyDescent="0.2">
      <c r="B193" s="81"/>
      <c r="C193" s="81"/>
      <c r="D193" s="81"/>
      <c r="E193" s="81"/>
      <c r="F193" s="81"/>
      <c r="G193" s="81"/>
      <c r="H193" s="81"/>
      <c r="I193" s="81"/>
      <c r="J193" s="81"/>
      <c r="K193" s="81"/>
      <c r="L193" s="81"/>
      <c r="M193" s="81"/>
      <c r="N193" s="81"/>
      <c r="O193" s="81"/>
      <c r="P193" s="81"/>
      <c r="Q193" s="81"/>
    </row>
    <row r="194" spans="2:17" x14ac:dyDescent="0.2">
      <c r="B194" s="81"/>
      <c r="C194" s="81"/>
      <c r="D194" s="81"/>
      <c r="E194" s="81"/>
      <c r="F194" s="81"/>
      <c r="G194" s="81"/>
      <c r="H194" s="81"/>
      <c r="I194" s="81"/>
      <c r="J194" s="81"/>
      <c r="K194" s="81"/>
      <c r="L194" s="81"/>
      <c r="M194" s="81"/>
      <c r="N194" s="81"/>
      <c r="O194" s="81"/>
      <c r="P194" s="81"/>
      <c r="Q194" s="81"/>
    </row>
    <row r="195" spans="2:17" x14ac:dyDescent="0.2">
      <c r="B195" s="81"/>
      <c r="C195" s="81"/>
      <c r="D195" s="81"/>
      <c r="E195" s="81"/>
      <c r="F195" s="81"/>
      <c r="G195" s="81"/>
      <c r="H195" s="81"/>
      <c r="I195" s="81"/>
      <c r="J195" s="81"/>
      <c r="K195" s="81"/>
      <c r="L195" s="81"/>
      <c r="M195" s="81"/>
      <c r="N195" s="81"/>
      <c r="O195" s="81"/>
      <c r="P195" s="81"/>
      <c r="Q195" s="81"/>
    </row>
    <row r="196" spans="2:17" x14ac:dyDescent="0.2">
      <c r="B196" s="81"/>
      <c r="C196" s="81"/>
      <c r="D196" s="81"/>
      <c r="E196" s="81"/>
      <c r="F196" s="81"/>
      <c r="G196" s="81"/>
      <c r="H196" s="81"/>
      <c r="I196" s="81"/>
      <c r="J196" s="81"/>
      <c r="K196" s="81"/>
      <c r="L196" s="81"/>
      <c r="M196" s="81"/>
      <c r="N196" s="81"/>
      <c r="O196" s="81"/>
      <c r="P196" s="81"/>
      <c r="Q196" s="81"/>
    </row>
    <row r="197" spans="2:17" x14ac:dyDescent="0.2">
      <c r="B197" s="81"/>
      <c r="C197" s="81"/>
      <c r="D197" s="81"/>
      <c r="E197" s="81"/>
      <c r="F197" s="81"/>
      <c r="G197" s="81"/>
      <c r="H197" s="81"/>
      <c r="I197" s="81"/>
      <c r="J197" s="81"/>
      <c r="K197" s="81"/>
      <c r="L197" s="81"/>
      <c r="M197" s="81"/>
      <c r="N197" s="81"/>
      <c r="O197" s="81"/>
      <c r="P197" s="81"/>
      <c r="Q197" s="81"/>
    </row>
    <row r="198" spans="2:17" x14ac:dyDescent="0.2">
      <c r="B198" s="81"/>
      <c r="C198" s="81"/>
      <c r="D198" s="81"/>
      <c r="E198" s="81"/>
      <c r="F198" s="81"/>
      <c r="G198" s="81"/>
      <c r="H198" s="81"/>
      <c r="I198" s="81"/>
      <c r="J198" s="81"/>
      <c r="K198" s="81"/>
      <c r="L198" s="81"/>
      <c r="M198" s="81"/>
      <c r="N198" s="81"/>
      <c r="O198" s="81"/>
      <c r="P198" s="81"/>
      <c r="Q198" s="81"/>
    </row>
    <row r="199" spans="2:17" x14ac:dyDescent="0.2">
      <c r="B199" s="81"/>
      <c r="C199" s="81"/>
      <c r="D199" s="81"/>
      <c r="E199" s="81"/>
      <c r="F199" s="81"/>
      <c r="G199" s="81"/>
      <c r="H199" s="81"/>
      <c r="I199" s="81"/>
      <c r="J199" s="81"/>
      <c r="K199" s="81"/>
      <c r="L199" s="81"/>
      <c r="M199" s="81"/>
      <c r="N199" s="81"/>
      <c r="O199" s="81"/>
      <c r="P199" s="81"/>
      <c r="Q199" s="81"/>
    </row>
    <row r="200" spans="2:17" x14ac:dyDescent="0.2">
      <c r="B200" s="81"/>
      <c r="C200" s="81"/>
      <c r="D200" s="81"/>
      <c r="E200" s="81"/>
      <c r="F200" s="81"/>
      <c r="G200" s="81"/>
      <c r="H200" s="81"/>
      <c r="I200" s="81"/>
      <c r="J200" s="81"/>
      <c r="K200" s="81"/>
      <c r="L200" s="81"/>
      <c r="M200" s="81"/>
      <c r="N200" s="81"/>
      <c r="O200" s="81"/>
      <c r="P200" s="81"/>
      <c r="Q200" s="81"/>
    </row>
    <row r="201" spans="2:17" x14ac:dyDescent="0.2">
      <c r="B201" s="81"/>
      <c r="C201" s="81"/>
      <c r="D201" s="81"/>
      <c r="E201" s="81"/>
      <c r="F201" s="81"/>
      <c r="G201" s="81"/>
      <c r="H201" s="81"/>
      <c r="I201" s="81"/>
      <c r="J201" s="81"/>
      <c r="K201" s="81"/>
      <c r="L201" s="81"/>
      <c r="M201" s="81"/>
      <c r="N201" s="81"/>
      <c r="O201" s="81"/>
      <c r="P201" s="81"/>
      <c r="Q201" s="81"/>
    </row>
    <row r="202" spans="2:17" x14ac:dyDescent="0.2">
      <c r="B202" s="81"/>
      <c r="C202" s="81"/>
      <c r="D202" s="81"/>
      <c r="E202" s="81"/>
      <c r="F202" s="81"/>
      <c r="G202" s="81"/>
      <c r="H202" s="81"/>
      <c r="I202" s="81"/>
      <c r="J202" s="81"/>
      <c r="K202" s="81"/>
      <c r="L202" s="81"/>
      <c r="M202" s="81"/>
      <c r="N202" s="81"/>
      <c r="O202" s="81"/>
      <c r="P202" s="81"/>
      <c r="Q202" s="81"/>
    </row>
    <row r="203" spans="2:17" x14ac:dyDescent="0.2">
      <c r="B203" s="81"/>
      <c r="C203" s="81"/>
      <c r="D203" s="81"/>
      <c r="E203" s="81"/>
      <c r="F203" s="81"/>
      <c r="G203" s="81"/>
      <c r="H203" s="81"/>
      <c r="I203" s="81"/>
      <c r="J203" s="81"/>
      <c r="K203" s="81"/>
      <c r="L203" s="81"/>
      <c r="M203" s="81"/>
      <c r="N203" s="81"/>
      <c r="O203" s="81"/>
      <c r="P203" s="81"/>
      <c r="Q203" s="81"/>
    </row>
    <row r="204" spans="2:17" x14ac:dyDescent="0.2">
      <c r="B204" s="81"/>
      <c r="C204" s="81"/>
      <c r="D204" s="81"/>
      <c r="E204" s="81"/>
      <c r="F204" s="81"/>
      <c r="G204" s="81"/>
      <c r="H204" s="81"/>
      <c r="I204" s="81"/>
      <c r="J204" s="81"/>
      <c r="K204" s="81"/>
      <c r="L204" s="81"/>
      <c r="M204" s="81"/>
      <c r="N204" s="81"/>
      <c r="O204" s="81"/>
      <c r="P204" s="81"/>
      <c r="Q204" s="81"/>
    </row>
    <row r="205" spans="2:17" x14ac:dyDescent="0.2">
      <c r="B205" s="81"/>
      <c r="C205" s="81"/>
      <c r="D205" s="81"/>
      <c r="E205" s="81"/>
      <c r="F205" s="81"/>
      <c r="G205" s="81"/>
      <c r="H205" s="81"/>
      <c r="I205" s="81"/>
      <c r="J205" s="81"/>
      <c r="K205" s="81"/>
      <c r="L205" s="81"/>
      <c r="M205" s="81"/>
      <c r="N205" s="81"/>
      <c r="O205" s="81"/>
      <c r="P205" s="81"/>
      <c r="Q205" s="81"/>
    </row>
    <row r="206" spans="2:17" x14ac:dyDescent="0.2">
      <c r="B206" s="81"/>
      <c r="C206" s="81"/>
      <c r="D206" s="81"/>
      <c r="E206" s="81"/>
      <c r="F206" s="81"/>
      <c r="G206" s="81"/>
      <c r="H206" s="81"/>
      <c r="I206" s="81"/>
      <c r="J206" s="81"/>
      <c r="K206" s="81"/>
      <c r="L206" s="81"/>
      <c r="M206" s="81"/>
      <c r="N206" s="81"/>
      <c r="O206" s="81"/>
      <c r="P206" s="81"/>
      <c r="Q206" s="81"/>
    </row>
    <row r="207" spans="2:17" x14ac:dyDescent="0.2">
      <c r="B207" s="81"/>
      <c r="C207" s="81"/>
      <c r="D207" s="81"/>
      <c r="E207" s="81"/>
      <c r="F207" s="81"/>
      <c r="G207" s="81"/>
      <c r="H207" s="81"/>
      <c r="I207" s="81"/>
      <c r="J207" s="81"/>
      <c r="K207" s="81"/>
      <c r="L207" s="81"/>
      <c r="M207" s="81"/>
      <c r="N207" s="81"/>
      <c r="O207" s="81"/>
      <c r="P207" s="81"/>
      <c r="Q207" s="81"/>
    </row>
    <row r="208" spans="2:17" x14ac:dyDescent="0.2">
      <c r="B208" s="81"/>
      <c r="C208" s="81"/>
      <c r="D208" s="81"/>
      <c r="E208" s="81"/>
      <c r="F208" s="81"/>
      <c r="G208" s="81"/>
      <c r="H208" s="81"/>
      <c r="I208" s="81"/>
      <c r="J208" s="81"/>
      <c r="K208" s="81"/>
      <c r="L208" s="81"/>
      <c r="M208" s="81"/>
      <c r="N208" s="81"/>
      <c r="O208" s="81"/>
      <c r="P208" s="81"/>
      <c r="Q208" s="81"/>
    </row>
    <row r="209" spans="2:17" x14ac:dyDescent="0.2">
      <c r="B209" s="81"/>
      <c r="C209" s="81"/>
      <c r="D209" s="81"/>
      <c r="E209" s="81"/>
      <c r="F209" s="81"/>
      <c r="G209" s="81"/>
      <c r="H209" s="81"/>
      <c r="I209" s="81"/>
      <c r="J209" s="81"/>
      <c r="K209" s="81"/>
      <c r="L209" s="81"/>
      <c r="M209" s="81"/>
      <c r="N209" s="81"/>
      <c r="O209" s="81"/>
      <c r="P209" s="81"/>
      <c r="Q209" s="81"/>
    </row>
    <row r="210" spans="2:17" x14ac:dyDescent="0.2">
      <c r="B210" s="81"/>
      <c r="C210" s="81"/>
      <c r="D210" s="81"/>
      <c r="E210" s="81"/>
      <c r="F210" s="81"/>
      <c r="G210" s="81"/>
      <c r="H210" s="81"/>
      <c r="I210" s="81"/>
      <c r="J210" s="81"/>
      <c r="K210" s="81"/>
      <c r="L210" s="81"/>
      <c r="M210" s="81"/>
      <c r="N210" s="81"/>
      <c r="O210" s="81"/>
      <c r="P210" s="81"/>
      <c r="Q210" s="81"/>
    </row>
    <row r="211" spans="2:17" x14ac:dyDescent="0.2">
      <c r="B211" s="81"/>
      <c r="C211" s="81"/>
      <c r="D211" s="81"/>
      <c r="E211" s="81"/>
      <c r="F211" s="81"/>
      <c r="G211" s="81"/>
      <c r="H211" s="81"/>
      <c r="I211" s="81"/>
      <c r="J211" s="81"/>
      <c r="K211" s="81"/>
      <c r="L211" s="81"/>
      <c r="M211" s="81"/>
      <c r="N211" s="81"/>
      <c r="O211" s="81"/>
      <c r="P211" s="81"/>
      <c r="Q211" s="81"/>
    </row>
    <row r="212" spans="2:17" x14ac:dyDescent="0.2">
      <c r="B212" s="81"/>
      <c r="C212" s="81"/>
      <c r="D212" s="81"/>
      <c r="E212" s="81"/>
      <c r="F212" s="81"/>
      <c r="G212" s="81"/>
      <c r="H212" s="81"/>
      <c r="I212" s="81"/>
      <c r="J212" s="81"/>
      <c r="K212" s="81"/>
      <c r="L212" s="81"/>
      <c r="M212" s="81"/>
      <c r="N212" s="81"/>
      <c r="O212" s="81"/>
      <c r="P212" s="81"/>
      <c r="Q212" s="81"/>
    </row>
    <row r="213" spans="2:17" x14ac:dyDescent="0.2">
      <c r="B213" s="81"/>
      <c r="C213" s="81"/>
      <c r="D213" s="81"/>
      <c r="E213" s="81"/>
      <c r="F213" s="81"/>
      <c r="G213" s="81"/>
      <c r="H213" s="81"/>
      <c r="I213" s="81"/>
      <c r="J213" s="81"/>
      <c r="K213" s="81"/>
      <c r="L213" s="81"/>
      <c r="M213" s="81"/>
      <c r="N213" s="81"/>
      <c r="O213" s="81"/>
      <c r="P213" s="81"/>
      <c r="Q213" s="81"/>
    </row>
    <row r="214" spans="2:17" x14ac:dyDescent="0.2">
      <c r="B214" s="81"/>
      <c r="C214" s="81"/>
      <c r="D214" s="81"/>
      <c r="E214" s="81"/>
      <c r="F214" s="81"/>
      <c r="G214" s="81"/>
      <c r="H214" s="81"/>
      <c r="I214" s="81"/>
      <c r="J214" s="81"/>
      <c r="K214" s="81"/>
      <c r="L214" s="81"/>
      <c r="M214" s="81"/>
      <c r="N214" s="81"/>
      <c r="O214" s="81"/>
      <c r="P214" s="81"/>
      <c r="Q214" s="81"/>
    </row>
    <row r="215" spans="2:17" x14ac:dyDescent="0.2">
      <c r="B215" s="81"/>
      <c r="C215" s="81"/>
      <c r="D215" s="81"/>
      <c r="E215" s="81"/>
      <c r="F215" s="81"/>
      <c r="G215" s="81"/>
      <c r="H215" s="81"/>
      <c r="I215" s="81"/>
      <c r="J215" s="81"/>
      <c r="K215" s="81"/>
      <c r="L215" s="81"/>
      <c r="M215" s="81"/>
      <c r="N215" s="81"/>
      <c r="O215" s="81"/>
      <c r="P215" s="81"/>
      <c r="Q215" s="81"/>
    </row>
    <row r="216" spans="2:17" x14ac:dyDescent="0.2">
      <c r="B216" s="81"/>
      <c r="C216" s="81"/>
      <c r="D216" s="81"/>
      <c r="E216" s="81"/>
      <c r="F216" s="81"/>
      <c r="G216" s="81"/>
      <c r="H216" s="81"/>
      <c r="I216" s="81"/>
      <c r="J216" s="81"/>
      <c r="K216" s="81"/>
      <c r="L216" s="81"/>
      <c r="M216" s="81"/>
      <c r="N216" s="81"/>
      <c r="O216" s="81"/>
      <c r="P216" s="81"/>
      <c r="Q216" s="81"/>
    </row>
    <row r="217" spans="2:17" x14ac:dyDescent="0.2">
      <c r="B217" s="81"/>
      <c r="C217" s="81"/>
      <c r="D217" s="81"/>
      <c r="E217" s="81"/>
      <c r="F217" s="81"/>
      <c r="G217" s="81"/>
      <c r="H217" s="81"/>
      <c r="I217" s="81"/>
      <c r="J217" s="81"/>
      <c r="K217" s="81"/>
      <c r="L217" s="81"/>
      <c r="M217" s="81"/>
      <c r="N217" s="81"/>
      <c r="O217" s="81"/>
      <c r="P217" s="81"/>
      <c r="Q217" s="81"/>
    </row>
    <row r="218" spans="2:17" x14ac:dyDescent="0.2">
      <c r="B218" s="81"/>
      <c r="C218" s="81"/>
      <c r="D218" s="81"/>
      <c r="E218" s="81"/>
      <c r="F218" s="81"/>
      <c r="G218" s="81"/>
      <c r="H218" s="81"/>
      <c r="I218" s="81"/>
      <c r="J218" s="81"/>
      <c r="K218" s="81"/>
      <c r="L218" s="81"/>
      <c r="M218" s="81"/>
      <c r="N218" s="81"/>
      <c r="O218" s="81"/>
      <c r="P218" s="81"/>
      <c r="Q218" s="81"/>
    </row>
    <row r="219" spans="2:17" x14ac:dyDescent="0.2">
      <c r="B219" s="81"/>
      <c r="C219" s="81"/>
      <c r="D219" s="81"/>
      <c r="E219" s="81"/>
      <c r="F219" s="81"/>
      <c r="G219" s="81"/>
      <c r="H219" s="81"/>
      <c r="I219" s="81"/>
      <c r="J219" s="81"/>
      <c r="K219" s="81"/>
      <c r="L219" s="81"/>
      <c r="M219" s="81"/>
      <c r="N219" s="81"/>
      <c r="O219" s="81"/>
      <c r="P219" s="81"/>
      <c r="Q219" s="81"/>
    </row>
    <row r="220" spans="2:17" x14ac:dyDescent="0.2">
      <c r="B220" s="81"/>
      <c r="C220" s="81"/>
      <c r="D220" s="81"/>
      <c r="E220" s="81"/>
      <c r="F220" s="81"/>
      <c r="G220" s="81"/>
      <c r="H220" s="81"/>
      <c r="I220" s="81"/>
      <c r="J220" s="81"/>
      <c r="K220" s="81"/>
      <c r="L220" s="81"/>
      <c r="M220" s="81"/>
      <c r="N220" s="81"/>
      <c r="O220" s="81"/>
      <c r="P220" s="81"/>
      <c r="Q220" s="81"/>
    </row>
    <row r="221" spans="2:17" x14ac:dyDescent="0.2">
      <c r="B221" s="81"/>
      <c r="C221" s="81"/>
      <c r="D221" s="81"/>
      <c r="E221" s="81"/>
      <c r="F221" s="81"/>
      <c r="G221" s="81"/>
      <c r="H221" s="81"/>
      <c r="I221" s="81"/>
      <c r="J221" s="81"/>
      <c r="K221" s="81"/>
      <c r="L221" s="81"/>
      <c r="M221" s="81"/>
      <c r="N221" s="81"/>
      <c r="O221" s="81"/>
      <c r="P221" s="81"/>
      <c r="Q221" s="81"/>
    </row>
    <row r="222" spans="2:17" x14ac:dyDescent="0.2">
      <c r="B222" s="81"/>
      <c r="C222" s="81"/>
      <c r="D222" s="81"/>
      <c r="E222" s="81"/>
      <c r="F222" s="81"/>
      <c r="G222" s="81"/>
      <c r="H222" s="81"/>
      <c r="I222" s="81"/>
      <c r="J222" s="81"/>
      <c r="K222" s="81"/>
      <c r="L222" s="81"/>
      <c r="M222" s="81"/>
      <c r="N222" s="81"/>
      <c r="O222" s="81"/>
      <c r="P222" s="81"/>
      <c r="Q222" s="81"/>
    </row>
    <row r="223" spans="2:17" x14ac:dyDescent="0.2">
      <c r="B223" s="81"/>
      <c r="C223" s="81"/>
      <c r="D223" s="81"/>
      <c r="E223" s="81"/>
      <c r="F223" s="81"/>
      <c r="G223" s="81"/>
      <c r="H223" s="81"/>
      <c r="I223" s="81"/>
      <c r="J223" s="81"/>
      <c r="K223" s="81"/>
      <c r="L223" s="81"/>
      <c r="M223" s="81"/>
      <c r="N223" s="81"/>
      <c r="O223" s="81"/>
      <c r="P223" s="81"/>
      <c r="Q223" s="81"/>
    </row>
    <row r="224" spans="2:17" x14ac:dyDescent="0.2">
      <c r="B224" s="81"/>
      <c r="C224" s="81"/>
      <c r="D224" s="81"/>
      <c r="E224" s="81"/>
      <c r="F224" s="81"/>
      <c r="G224" s="81"/>
      <c r="H224" s="81"/>
      <c r="I224" s="81"/>
      <c r="J224" s="81"/>
      <c r="K224" s="81"/>
      <c r="L224" s="81"/>
      <c r="M224" s="81"/>
      <c r="N224" s="81"/>
      <c r="O224" s="81"/>
      <c r="P224" s="81"/>
      <c r="Q224" s="81"/>
    </row>
    <row r="225" spans="2:17" x14ac:dyDescent="0.2">
      <c r="B225" s="81"/>
      <c r="C225" s="81"/>
      <c r="D225" s="81"/>
      <c r="E225" s="81"/>
      <c r="F225" s="81"/>
      <c r="G225" s="81"/>
      <c r="H225" s="81"/>
      <c r="I225" s="81"/>
      <c r="J225" s="81"/>
      <c r="K225" s="81"/>
      <c r="L225" s="81"/>
      <c r="M225" s="81"/>
      <c r="N225" s="81"/>
      <c r="O225" s="81"/>
      <c r="P225" s="81"/>
      <c r="Q225" s="81"/>
    </row>
    <row r="226" spans="2:17" x14ac:dyDescent="0.2">
      <c r="B226" s="81"/>
      <c r="C226" s="81"/>
      <c r="D226" s="81"/>
      <c r="E226" s="81"/>
      <c r="F226" s="81"/>
      <c r="G226" s="81"/>
      <c r="H226" s="81"/>
      <c r="I226" s="81"/>
      <c r="J226" s="81"/>
      <c r="K226" s="81"/>
      <c r="L226" s="81"/>
      <c r="M226" s="81"/>
      <c r="N226" s="81"/>
      <c r="O226" s="81"/>
      <c r="P226" s="81"/>
      <c r="Q226" s="81"/>
    </row>
    <row r="227" spans="2:17" x14ac:dyDescent="0.2">
      <c r="B227" s="81"/>
      <c r="C227" s="81"/>
      <c r="D227" s="81"/>
      <c r="E227" s="81"/>
      <c r="F227" s="81"/>
      <c r="G227" s="81"/>
      <c r="H227" s="81"/>
      <c r="I227" s="81"/>
      <c r="J227" s="81"/>
      <c r="K227" s="81"/>
      <c r="L227" s="81"/>
      <c r="M227" s="81"/>
      <c r="N227" s="81"/>
      <c r="O227" s="81"/>
      <c r="P227" s="81"/>
      <c r="Q227" s="81"/>
    </row>
    <row r="228" spans="2:17" x14ac:dyDescent="0.2">
      <c r="B228" s="81"/>
      <c r="C228" s="81"/>
      <c r="D228" s="81"/>
      <c r="E228" s="81"/>
      <c r="F228" s="81"/>
      <c r="G228" s="81"/>
      <c r="H228" s="81"/>
      <c r="I228" s="81"/>
      <c r="J228" s="81"/>
      <c r="K228" s="81"/>
      <c r="L228" s="81"/>
      <c r="M228" s="81"/>
      <c r="N228" s="81"/>
      <c r="O228" s="81"/>
      <c r="P228" s="81"/>
      <c r="Q228" s="81"/>
    </row>
    <row r="229" spans="2:17" x14ac:dyDescent="0.2">
      <c r="B229" s="81"/>
      <c r="C229" s="81"/>
      <c r="D229" s="81"/>
      <c r="E229" s="81"/>
      <c r="F229" s="81"/>
      <c r="G229" s="81"/>
      <c r="H229" s="81"/>
      <c r="I229" s="81"/>
      <c r="J229" s="81"/>
      <c r="K229" s="81"/>
      <c r="L229" s="81"/>
      <c r="M229" s="81"/>
      <c r="N229" s="81"/>
      <c r="O229" s="81"/>
      <c r="P229" s="81"/>
      <c r="Q229" s="81"/>
    </row>
    <row r="230" spans="2:17" x14ac:dyDescent="0.2">
      <c r="B230" s="81"/>
      <c r="C230" s="81"/>
      <c r="D230" s="81"/>
      <c r="E230" s="81"/>
      <c r="F230" s="81"/>
      <c r="G230" s="81"/>
      <c r="H230" s="81"/>
      <c r="I230" s="81"/>
      <c r="J230" s="81"/>
      <c r="K230" s="81"/>
      <c r="L230" s="81"/>
      <c r="M230" s="81"/>
      <c r="N230" s="81"/>
      <c r="O230" s="81"/>
      <c r="P230" s="81"/>
      <c r="Q230" s="81"/>
    </row>
    <row r="231" spans="2:17" x14ac:dyDescent="0.2">
      <c r="B231" s="81"/>
      <c r="C231" s="81"/>
      <c r="D231" s="81"/>
      <c r="E231" s="81"/>
      <c r="F231" s="81"/>
      <c r="G231" s="81"/>
      <c r="H231" s="81"/>
      <c r="I231" s="81"/>
      <c r="J231" s="81"/>
      <c r="K231" s="81"/>
      <c r="L231" s="81"/>
      <c r="M231" s="81"/>
      <c r="N231" s="81"/>
      <c r="O231" s="81"/>
      <c r="P231" s="81"/>
      <c r="Q231" s="81"/>
    </row>
    <row r="232" spans="2:17" x14ac:dyDescent="0.2">
      <c r="B232" s="81"/>
      <c r="C232" s="81"/>
      <c r="D232" s="81"/>
      <c r="E232" s="81"/>
      <c r="F232" s="81"/>
      <c r="G232" s="81"/>
      <c r="H232" s="81"/>
      <c r="I232" s="81"/>
      <c r="J232" s="81"/>
      <c r="K232" s="81"/>
      <c r="L232" s="81"/>
      <c r="M232" s="81"/>
      <c r="N232" s="81"/>
      <c r="O232" s="81"/>
      <c r="P232" s="81"/>
      <c r="Q232" s="81"/>
    </row>
    <row r="233" spans="2:17" x14ac:dyDescent="0.2">
      <c r="B233" s="81"/>
      <c r="C233" s="81"/>
      <c r="D233" s="81"/>
      <c r="E233" s="81"/>
      <c r="F233" s="81"/>
      <c r="G233" s="81"/>
      <c r="H233" s="81"/>
      <c r="I233" s="81"/>
      <c r="J233" s="81"/>
      <c r="K233" s="81"/>
      <c r="L233" s="81"/>
      <c r="M233" s="81"/>
      <c r="N233" s="81"/>
      <c r="O233" s="81"/>
      <c r="P233" s="81"/>
      <c r="Q233" s="81"/>
    </row>
    <row r="234" spans="2:17" x14ac:dyDescent="0.2">
      <c r="B234" s="81"/>
      <c r="C234" s="81"/>
      <c r="D234" s="81"/>
      <c r="E234" s="81"/>
      <c r="F234" s="81"/>
      <c r="G234" s="81"/>
      <c r="H234" s="81"/>
      <c r="I234" s="81"/>
      <c r="J234" s="81"/>
      <c r="K234" s="81"/>
      <c r="L234" s="81"/>
      <c r="M234" s="81"/>
      <c r="N234" s="81"/>
      <c r="O234" s="81"/>
      <c r="P234" s="81"/>
      <c r="Q234" s="81"/>
    </row>
    <row r="235" spans="2:17" x14ac:dyDescent="0.2">
      <c r="B235" s="81"/>
      <c r="C235" s="81"/>
      <c r="D235" s="81"/>
      <c r="E235" s="81"/>
      <c r="F235" s="81"/>
      <c r="G235" s="81"/>
      <c r="H235" s="81"/>
      <c r="I235" s="81"/>
      <c r="J235" s="81"/>
      <c r="K235" s="81"/>
      <c r="L235" s="81"/>
      <c r="M235" s="81"/>
      <c r="N235" s="81"/>
      <c r="O235" s="81"/>
      <c r="P235" s="81"/>
      <c r="Q235" s="81"/>
    </row>
    <row r="236" spans="2:17" x14ac:dyDescent="0.2">
      <c r="B236" s="81"/>
      <c r="C236" s="81"/>
      <c r="D236" s="81"/>
      <c r="E236" s="81"/>
      <c r="F236" s="81"/>
      <c r="G236" s="81"/>
      <c r="H236" s="81"/>
      <c r="I236" s="81"/>
      <c r="J236" s="81"/>
      <c r="K236" s="81"/>
      <c r="L236" s="81"/>
      <c r="M236" s="81"/>
      <c r="N236" s="81"/>
      <c r="O236" s="81"/>
      <c r="P236" s="81"/>
      <c r="Q236" s="81"/>
    </row>
    <row r="237" spans="2:17" x14ac:dyDescent="0.2">
      <c r="B237" s="81"/>
      <c r="C237" s="81"/>
      <c r="D237" s="81"/>
      <c r="E237" s="81"/>
      <c r="F237" s="81"/>
      <c r="G237" s="81"/>
      <c r="H237" s="81"/>
      <c r="I237" s="81"/>
      <c r="J237" s="81"/>
      <c r="K237" s="81"/>
      <c r="L237" s="81"/>
      <c r="M237" s="81"/>
      <c r="N237" s="81"/>
      <c r="O237" s="81"/>
      <c r="P237" s="81"/>
      <c r="Q237" s="81"/>
    </row>
    <row r="238" spans="2:17" x14ac:dyDescent="0.2">
      <c r="B238" s="81"/>
      <c r="C238" s="81"/>
      <c r="D238" s="81"/>
      <c r="E238" s="81"/>
      <c r="F238" s="81"/>
      <c r="G238" s="81"/>
      <c r="H238" s="81"/>
      <c r="I238" s="81"/>
      <c r="J238" s="81"/>
      <c r="K238" s="81"/>
      <c r="L238" s="81"/>
      <c r="M238" s="81"/>
      <c r="N238" s="81"/>
      <c r="O238" s="81"/>
      <c r="P238" s="81"/>
      <c r="Q238" s="81"/>
    </row>
    <row r="239" spans="2:17" x14ac:dyDescent="0.2">
      <c r="B239" s="81"/>
      <c r="C239" s="81"/>
      <c r="D239" s="81"/>
      <c r="E239" s="81"/>
      <c r="F239" s="81"/>
      <c r="G239" s="81"/>
      <c r="H239" s="81"/>
      <c r="I239" s="81"/>
      <c r="J239" s="81"/>
      <c r="K239" s="81"/>
      <c r="L239" s="81"/>
      <c r="M239" s="81"/>
      <c r="N239" s="81"/>
      <c r="O239" s="81"/>
      <c r="P239" s="81"/>
      <c r="Q239" s="81"/>
    </row>
    <row r="240" spans="2:17" x14ac:dyDescent="0.2">
      <c r="B240" s="81"/>
      <c r="C240" s="81"/>
      <c r="D240" s="81"/>
      <c r="E240" s="81"/>
      <c r="F240" s="81"/>
      <c r="G240" s="81"/>
      <c r="H240" s="81"/>
      <c r="I240" s="81"/>
      <c r="J240" s="81"/>
      <c r="K240" s="81"/>
      <c r="L240" s="81"/>
      <c r="M240" s="81"/>
      <c r="N240" s="81"/>
      <c r="O240" s="81"/>
      <c r="P240" s="81"/>
      <c r="Q240" s="81"/>
    </row>
    <row r="241" spans="2:17" x14ac:dyDescent="0.2">
      <c r="B241" s="81"/>
      <c r="C241" s="81"/>
      <c r="D241" s="81"/>
      <c r="E241" s="81"/>
      <c r="F241" s="81"/>
      <c r="G241" s="81"/>
      <c r="H241" s="81"/>
      <c r="I241" s="81"/>
      <c r="J241" s="81"/>
      <c r="K241" s="81"/>
      <c r="L241" s="81"/>
      <c r="M241" s="81"/>
      <c r="N241" s="81"/>
      <c r="O241" s="81"/>
      <c r="P241" s="81"/>
      <c r="Q241" s="81"/>
    </row>
    <row r="242" spans="2:17" x14ac:dyDescent="0.2">
      <c r="B242" s="81"/>
      <c r="C242" s="81"/>
      <c r="D242" s="81"/>
      <c r="E242" s="81"/>
      <c r="F242" s="81"/>
      <c r="G242" s="81"/>
      <c r="H242" s="81"/>
      <c r="I242" s="81"/>
      <c r="J242" s="81"/>
      <c r="K242" s="81"/>
      <c r="L242" s="81"/>
      <c r="M242" s="81"/>
      <c r="N242" s="81"/>
      <c r="O242" s="81"/>
      <c r="P242" s="81"/>
      <c r="Q242" s="81"/>
    </row>
    <row r="243" spans="2:17" x14ac:dyDescent="0.2">
      <c r="B243" s="81"/>
      <c r="C243" s="81"/>
      <c r="D243" s="81"/>
      <c r="E243" s="81"/>
      <c r="F243" s="81"/>
      <c r="G243" s="81"/>
      <c r="H243" s="81"/>
      <c r="I243" s="81"/>
      <c r="J243" s="81"/>
      <c r="K243" s="81"/>
      <c r="L243" s="81"/>
      <c r="M243" s="81"/>
      <c r="N243" s="81"/>
      <c r="O243" s="81"/>
      <c r="P243" s="81"/>
      <c r="Q243" s="81"/>
    </row>
    <row r="244" spans="2:17" x14ac:dyDescent="0.2">
      <c r="B244" s="81"/>
      <c r="C244" s="81"/>
      <c r="D244" s="81"/>
      <c r="E244" s="81"/>
      <c r="F244" s="81"/>
      <c r="G244" s="81"/>
      <c r="H244" s="81"/>
      <c r="I244" s="81"/>
      <c r="J244" s="81"/>
      <c r="K244" s="81"/>
      <c r="L244" s="81"/>
      <c r="M244" s="81"/>
      <c r="N244" s="81"/>
      <c r="O244" s="81"/>
      <c r="P244" s="81"/>
      <c r="Q244" s="81"/>
    </row>
    <row r="245" spans="2:17" x14ac:dyDescent="0.2">
      <c r="B245" s="81"/>
      <c r="C245" s="81"/>
      <c r="D245" s="81"/>
      <c r="E245" s="81"/>
      <c r="F245" s="81"/>
      <c r="G245" s="81"/>
      <c r="H245" s="81"/>
      <c r="I245" s="81"/>
      <c r="J245" s="81"/>
      <c r="K245" s="81"/>
      <c r="L245" s="81"/>
      <c r="M245" s="81"/>
      <c r="N245" s="81"/>
      <c r="O245" s="81"/>
      <c r="P245" s="81"/>
      <c r="Q245" s="81"/>
    </row>
    <row r="246" spans="2:17" x14ac:dyDescent="0.2">
      <c r="B246" s="81"/>
      <c r="C246" s="81"/>
      <c r="D246" s="81"/>
      <c r="E246" s="81"/>
      <c r="F246" s="81"/>
      <c r="G246" s="81"/>
      <c r="H246" s="81"/>
      <c r="I246" s="81"/>
      <c r="J246" s="81"/>
      <c r="K246" s="81"/>
      <c r="L246" s="81"/>
      <c r="M246" s="81"/>
      <c r="N246" s="81"/>
      <c r="O246" s="81"/>
      <c r="P246" s="81"/>
      <c r="Q246" s="81"/>
    </row>
    <row r="247" spans="2:17" x14ac:dyDescent="0.2">
      <c r="B247" s="81"/>
      <c r="C247" s="81"/>
      <c r="D247" s="81"/>
      <c r="E247" s="81"/>
      <c r="F247" s="81"/>
      <c r="G247" s="81"/>
      <c r="H247" s="81"/>
      <c r="I247" s="81"/>
      <c r="J247" s="81"/>
      <c r="K247" s="81"/>
      <c r="L247" s="81"/>
      <c r="M247" s="81"/>
      <c r="N247" s="81"/>
      <c r="O247" s="81"/>
      <c r="P247" s="81"/>
      <c r="Q247" s="81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95F85084727864D943A1640386A6A57" ma:contentTypeVersion="9" ma:contentTypeDescription="Створення нового документа." ma:contentTypeScope="" ma:versionID="f735ecf815ac937e532e04e570f5c363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b60be84027587505665ece797e11c4db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cedc1b3-a6a6-4744-bb8f-c9b717f8a9c9">MFWF-347-124520</_dlc_DocId>
    <_dlc_DocIdUrl xmlns="acedc1b3-a6a6-4744-bb8f-c9b717f8a9c9">
      <Url>http://workflow/12000/12100/12130/_layouts/DocIdRedir.aspx?ID=MFWF-347-124520</Url>
      <Description>MFWF-347-124520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5966E2-403E-4F93-8F0E-8A77CDC93B15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31CBED27-78E1-469C-B352-0D18CFDB09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1B4ECE-74AB-4009-B6A6-014367F89538}">
  <ds:schemaRefs>
    <ds:schemaRef ds:uri="http://purl.org/dc/dcmitype/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acedc1b3-a6a6-4744-bb8f-c9b717f8a9c9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661D938D-13F1-4586-BF22-A52F084C554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Листы</vt:lpstr>
      </vt:variant>
      <vt:variant>
        <vt:i4>37</vt:i4>
      </vt:variant>
      <vt:variant>
        <vt:lpstr>Диаграммы</vt:lpstr>
      </vt:variant>
      <vt:variant>
        <vt:i4>25</vt:i4>
      </vt:variant>
      <vt:variant>
        <vt:lpstr>Именованные диапазоны</vt:lpstr>
      </vt:variant>
      <vt:variant>
        <vt:i4>73</vt:i4>
      </vt:variant>
    </vt:vector>
  </HeadingPairs>
  <TitlesOfParts>
    <vt:vector size="135" baseType="lpstr">
      <vt:lpstr>MTK2_UAH</vt:lpstr>
      <vt:lpstr>MTK2_USD</vt:lpstr>
      <vt:lpstr>DKT2</vt:lpstr>
      <vt:lpstr>MKT2_UAH</vt:lpstr>
      <vt:lpstr>MKT2_USD</vt:lpstr>
      <vt:lpstr>MT_ALL</vt:lpstr>
      <vt:lpstr>MTM_ALL</vt:lpstr>
      <vt:lpstr>MK_ALL</vt:lpstr>
      <vt:lpstr>SRATE_M</vt:lpstr>
      <vt:lpstr>SRATE</vt:lpstr>
      <vt:lpstr>RATE_M</vt:lpstr>
      <vt:lpstr>RATE</vt:lpstr>
      <vt:lpstr>RATE_CMP</vt:lpstr>
      <vt:lpstr>CUR_M</vt:lpstr>
      <vt:lpstr>CUR</vt:lpstr>
      <vt:lpstr>CUR_CMP</vt:lpstr>
      <vt:lpstr>CUR_M_EXT</vt:lpstr>
      <vt:lpstr>CUR_CMP_EXT</vt:lpstr>
      <vt:lpstr>DKT1</vt:lpstr>
      <vt:lpstr>DTK2</vt:lpstr>
      <vt:lpstr>DKR</vt:lpstr>
      <vt:lpstr>DKR2</vt:lpstr>
      <vt:lpstr>YT_ALL</vt:lpstr>
      <vt:lpstr>YTM_ALL</vt:lpstr>
      <vt:lpstr>YKM_ALL</vt:lpstr>
      <vt:lpstr>YK_ALL</vt:lpstr>
      <vt:lpstr>YKT2_UAH</vt:lpstr>
      <vt:lpstr>YKT2_USD</vt:lpstr>
      <vt:lpstr>KIND_CMP</vt:lpstr>
      <vt:lpstr>DTR</vt:lpstr>
      <vt:lpstr>DEBT_TERM</vt:lpstr>
      <vt:lpstr>K_ALL</vt:lpstr>
      <vt:lpstr>T_ALL</vt:lpstr>
      <vt:lpstr>YKT2_PRC</vt:lpstr>
      <vt:lpstr>TBL1</vt:lpstr>
      <vt:lpstr>DATA</vt:lpstr>
      <vt:lpstr>AVGRATE_DETAIL</vt:lpstr>
      <vt:lpstr>MK_UAHD</vt:lpstr>
      <vt:lpstr>MK_USDD</vt:lpstr>
      <vt:lpstr>K_ALLD</vt:lpstr>
      <vt:lpstr>T_ALLD</vt:lpstr>
      <vt:lpstr>MT_UAHD</vt:lpstr>
      <vt:lpstr>MT_USDD</vt:lpstr>
      <vt:lpstr>SRATED</vt:lpstr>
      <vt:lpstr>RATED</vt:lpstr>
      <vt:lpstr>RATEDS</vt:lpstr>
      <vt:lpstr>CURD</vt:lpstr>
      <vt:lpstr>CURDS</vt:lpstr>
      <vt:lpstr>DKRD</vt:lpstr>
      <vt:lpstr>DKR2DSTATE</vt:lpstr>
      <vt:lpstr>DKR2DGUAR</vt:lpstr>
      <vt:lpstr>YT_ALL_USD_D</vt:lpstr>
      <vt:lpstr>YT_ALL_UAH_D</vt:lpstr>
      <vt:lpstr>YT_ALL_PER_D</vt:lpstr>
      <vt:lpstr>YTM_ALL_UAH_D</vt:lpstr>
      <vt:lpstr>YTM_ALL_USD_D</vt:lpstr>
      <vt:lpstr>YKM_ALL_UAH_D</vt:lpstr>
      <vt:lpstr>YKM_ALL_USD_D</vt:lpstr>
      <vt:lpstr>KINDD</vt:lpstr>
      <vt:lpstr>DTRD</vt:lpstr>
      <vt:lpstr>DEBT_TERM1</vt:lpstr>
      <vt:lpstr>DEBT_TERM2</vt:lpstr>
      <vt:lpstr>AVGDTERM</vt:lpstr>
      <vt:lpstr>CK_05</vt:lpstr>
      <vt:lpstr>CK_05C6</vt:lpstr>
      <vt:lpstr>CK_05G6</vt:lpstr>
      <vt:lpstr>CKMDUAH</vt:lpstr>
      <vt:lpstr>CKMDUSD</vt:lpstr>
      <vt:lpstr>CKMPERC</vt:lpstr>
      <vt:lpstr>CKMUAH</vt:lpstr>
      <vt:lpstr>CKMUSD</vt:lpstr>
      <vt:lpstr>CUR_CMP1</vt:lpstr>
      <vt:lpstr>CUR_CMPD4</vt:lpstr>
      <vt:lpstr>CUR_CMPD5</vt:lpstr>
      <vt:lpstr>CUR_CMPEXT</vt:lpstr>
      <vt:lpstr>CUR_CMPEXTD4</vt:lpstr>
      <vt:lpstr>CUR_CMPEXTD5</vt:lpstr>
      <vt:lpstr>CUR_CMPEXTKD4</vt:lpstr>
      <vt:lpstr>CUR_CMPEXTKD5</vt:lpstr>
      <vt:lpstr>CUR_CMPEXTKIND</vt:lpstr>
      <vt:lpstr>CUR_CMPS1</vt:lpstr>
      <vt:lpstr>CUR_CMPS1D4</vt:lpstr>
      <vt:lpstr>CUR_CMPS1D5</vt:lpstr>
      <vt:lpstr>CUR_CMPS2</vt:lpstr>
      <vt:lpstr>CUR_CMPS2D4</vt:lpstr>
      <vt:lpstr>CUR_CMPS2D5</vt:lpstr>
      <vt:lpstr>CURNAME</vt:lpstr>
      <vt:lpstr>CURNAMECUR</vt:lpstr>
      <vt:lpstr>CURNAMEKIND</vt:lpstr>
      <vt:lpstr>DDELIMER</vt:lpstr>
      <vt:lpstr>DKRSTATE</vt:lpstr>
      <vt:lpstr>DKT</vt:lpstr>
      <vt:lpstr>DMLMLR</vt:lpstr>
      <vt:lpstr>DREPORTDATE</vt:lpstr>
      <vt:lpstr>DRUN</vt:lpstr>
      <vt:lpstr>DSESSION</vt:lpstr>
      <vt:lpstr>DT_05</vt:lpstr>
      <vt:lpstr>DTKYPERC</vt:lpstr>
      <vt:lpstr>DTKYUAH</vt:lpstr>
      <vt:lpstr>DTKYUSD</vt:lpstr>
      <vt:lpstr>DTMDUAH</vt:lpstr>
      <vt:lpstr>DTMDUSD</vt:lpstr>
      <vt:lpstr>DTMPERC</vt:lpstr>
      <vt:lpstr>DTMUAH</vt:lpstr>
      <vt:lpstr>DTMUSD</vt:lpstr>
      <vt:lpstr>DTR</vt:lpstr>
      <vt:lpstr>YK_ALL!DTYPERC</vt:lpstr>
      <vt:lpstr>DTYPERC</vt:lpstr>
      <vt:lpstr>YK_ALL!DTYUAH</vt:lpstr>
      <vt:lpstr>DTYUAH</vt:lpstr>
      <vt:lpstr>YK_ALL!DTYUSD</vt:lpstr>
      <vt:lpstr>DTYUSD</vt:lpstr>
      <vt:lpstr>KINDCMP</vt:lpstr>
      <vt:lpstr>KINDKMPD4</vt:lpstr>
      <vt:lpstr>KINDKMPD5</vt:lpstr>
      <vt:lpstr>RATEGROUPKIND</vt:lpstr>
      <vt:lpstr>RATEKIND</vt:lpstr>
      <vt:lpstr>RATENAMEALL</vt:lpstr>
      <vt:lpstr>RATENAMESTRUCT1</vt:lpstr>
      <vt:lpstr>RATENAMESTRUCT2</vt:lpstr>
      <vt:lpstr>RATENAMESTRUCTCMP</vt:lpstr>
      <vt:lpstr>RATENAMESTRUCTCMP2</vt:lpstr>
      <vt:lpstr>RCMP2D4</vt:lpstr>
      <vt:lpstr>RCMP2D5</vt:lpstr>
      <vt:lpstr>RCMPD4</vt:lpstr>
      <vt:lpstr>RCMPD5</vt:lpstr>
      <vt:lpstr>REPORT_LANG</vt:lpstr>
      <vt:lpstr>REPORT_REGIME</vt:lpstr>
      <vt:lpstr>SRATED</vt:lpstr>
      <vt:lpstr>VALUAH</vt:lpstr>
      <vt:lpstr>VALUSD</vt:lpstr>
      <vt:lpstr>VALVAL</vt:lpstr>
      <vt:lpstr>YKT2UAH</vt:lpstr>
      <vt:lpstr>YKT2USD</vt:lpstr>
      <vt:lpstr>YKT2UФР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Гришко Ірина Олександрівна</dc:creator>
  <cp:lastModifiedBy>Користувач Windows</cp:lastModifiedBy>
  <dcterms:created xsi:type="dcterms:W3CDTF">2019-02-21T13:59:03Z</dcterms:created>
  <dcterms:modified xsi:type="dcterms:W3CDTF">2019-03-25T15:55:54Z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00fe4110-23a4-40be-ab27-5524fb5f3716</vt:lpwstr>
  </property>
  <property fmtid="{D5CDD505-2E9C-101B-9397-08002B2CF9AE}" pid="3" name="ContentTypeId">
    <vt:lpwstr>0x010100795F85084727864D943A1640386A6A57</vt:lpwstr>
  </property>
</Properties>
</file>