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N:\55000\PIM\МРГ розподіл\засідання 9\"/>
    </mc:Choice>
  </mc:AlternateContent>
  <xr:revisionPtr revIDLastSave="0" documentId="13_ncr:1_{757FD359-E6D5-4D2E-8C50-71417BF4F838}" xr6:coauthVersionLast="36" xr6:coauthVersionMax="47" xr10:uidLastSave="{00000000-0000-0000-0000-000000000000}"/>
  <bookViews>
    <workbookView xWindow="0" yWindow="0" windowWidth="28800" windowHeight="11505" xr2:uid="{00000000-000D-0000-FFFF-FFFF00000000}"/>
  </bookViews>
  <sheets>
    <sheet name="Консол_перелік_2026-2028_050826" sheetId="1" r:id="rId1"/>
  </sheets>
  <definedNames>
    <definedName name="_xlnm._FilterDatabase" localSheetId="0" hidden="1">'Консол_перелік_2026-2028_050826'!$A$7:$O$150</definedName>
    <definedName name="_xlnm.Print_Titles" localSheetId="0">'Консол_перелік_2026-2028_050826'!$4:$6</definedName>
    <definedName name="_xlnm.Print_Area" localSheetId="0">'Консол_перелік_2026-2028_050826'!$A$1:$K$150</definedName>
  </definedNames>
  <calcPr calcId="191029"/>
</workbook>
</file>

<file path=xl/calcChain.xml><?xml version="1.0" encoding="utf-8"?>
<calcChain xmlns="http://schemas.openxmlformats.org/spreadsheetml/2006/main">
  <c r="H59" i="1" l="1"/>
  <c r="G87" i="1"/>
  <c r="G83" i="1"/>
  <c r="G82" i="1"/>
  <c r="G81" i="1"/>
  <c r="G80" i="1"/>
  <c r="H49" i="1"/>
  <c r="I149" i="1" l="1"/>
  <c r="I148" i="1"/>
  <c r="I147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0" i="1"/>
  <c r="I89" i="1"/>
  <c r="I88" i="1"/>
  <c r="I87" i="1"/>
  <c r="I86" i="1"/>
  <c r="I85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6" i="1"/>
  <c r="I63" i="1"/>
  <c r="I61" i="1"/>
  <c r="I58" i="1"/>
  <c r="I57" i="1"/>
  <c r="I56" i="1"/>
  <c r="I53" i="1"/>
  <c r="I51" i="1"/>
  <c r="I50" i="1"/>
  <c r="I49" i="1"/>
  <c r="I48" i="1"/>
  <c r="I47" i="1"/>
  <c r="I46" i="1"/>
  <c r="I45" i="1"/>
  <c r="I44" i="1"/>
  <c r="I43" i="1"/>
  <c r="I42" i="1"/>
  <c r="I41" i="1"/>
  <c r="I40" i="1"/>
  <c r="I37" i="1"/>
  <c r="I36" i="1"/>
  <c r="I35" i="1"/>
  <c r="I34" i="1"/>
  <c r="I33" i="1"/>
  <c r="I32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5" i="1"/>
  <c r="I10" i="1"/>
  <c r="I11" i="1"/>
  <c r="I12" i="1"/>
  <c r="I9" i="1"/>
  <c r="G16" i="1"/>
  <c r="H16" i="1"/>
  <c r="F16" i="1"/>
  <c r="G38" i="1"/>
  <c r="H38" i="1"/>
  <c r="F38" i="1"/>
  <c r="G54" i="1"/>
  <c r="H54" i="1"/>
  <c r="F54" i="1"/>
  <c r="G67" i="1"/>
  <c r="H67" i="1"/>
  <c r="F67" i="1"/>
  <c r="G84" i="1"/>
  <c r="H84" i="1"/>
  <c r="F84" i="1"/>
  <c r="G91" i="1"/>
  <c r="H91" i="1"/>
  <c r="F91" i="1"/>
  <c r="G119" i="1"/>
  <c r="H119" i="1"/>
  <c r="F119" i="1"/>
  <c r="F145" i="1"/>
  <c r="A58" i="1"/>
  <c r="A61" i="1" s="1"/>
  <c r="A63" i="1" s="1"/>
  <c r="A66" i="1" s="1"/>
  <c r="A69" i="1" s="1"/>
  <c r="A71" i="1" s="1"/>
  <c r="A72" i="1" s="1"/>
  <c r="A73" i="1" s="1"/>
  <c r="A74" i="1" s="1"/>
  <c r="A75" i="1" s="1"/>
  <c r="A77" i="1" s="1"/>
  <c r="A78" i="1" s="1"/>
  <c r="A79" i="1" s="1"/>
  <c r="A80" i="1" s="1"/>
  <c r="A81" i="1" s="1"/>
  <c r="A82" i="1" s="1"/>
  <c r="A83" i="1" s="1"/>
  <c r="A86" i="1" s="1"/>
  <c r="A88" i="1" s="1"/>
  <c r="A90" i="1" s="1"/>
  <c r="A93" i="1" s="1"/>
  <c r="A94" i="1" s="1"/>
  <c r="A95" i="1" s="1"/>
  <c r="A96" i="1" s="1"/>
  <c r="A98" i="1" s="1"/>
  <c r="A99" i="1" s="1"/>
  <c r="A100" i="1" s="1"/>
  <c r="A102" i="1" s="1"/>
  <c r="A103" i="1" s="1"/>
  <c r="A106" i="1" s="1"/>
  <c r="A108" i="1" s="1"/>
  <c r="A110" i="1" s="1"/>
  <c r="A111" i="1" s="1"/>
  <c r="A112" i="1" s="1"/>
  <c r="A113" i="1" s="1"/>
  <c r="A114" i="1" s="1"/>
  <c r="A115" i="1" s="1"/>
  <c r="A116" i="1" s="1"/>
  <c r="A117" i="1" s="1"/>
  <c r="A118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4" i="1" s="1"/>
  <c r="A135" i="1" s="1"/>
  <c r="A136" i="1" s="1"/>
  <c r="A137" i="1" s="1"/>
  <c r="A138" i="1" s="1"/>
  <c r="A139" i="1" s="1"/>
  <c r="A141" i="1" s="1"/>
  <c r="A142" i="1" s="1"/>
  <c r="A143" i="1" s="1"/>
  <c r="A144" i="1" s="1"/>
  <c r="A147" i="1" s="1"/>
  <c r="A148" i="1" s="1"/>
  <c r="A149" i="1" s="1"/>
  <c r="I54" i="1" l="1"/>
  <c r="I84" i="1"/>
  <c r="I38" i="1"/>
  <c r="G145" i="1"/>
  <c r="H145" i="1"/>
  <c r="G7" i="1"/>
  <c r="H7" i="1"/>
  <c r="I7" i="1"/>
  <c r="F7" i="1"/>
  <c r="F13" i="1" l="1"/>
  <c r="I64" i="1" l="1"/>
  <c r="H64" i="1"/>
  <c r="H150" i="1" s="1"/>
  <c r="G64" i="1"/>
  <c r="F64" i="1"/>
  <c r="G59" i="1"/>
  <c r="F59" i="1"/>
  <c r="F150" i="1" s="1"/>
  <c r="I13" i="1"/>
  <c r="G13" i="1"/>
  <c r="G150" i="1" l="1"/>
  <c r="I119" i="1" l="1"/>
  <c r="I67" i="1"/>
  <c r="I91" i="1" l="1"/>
  <c r="I145" i="1"/>
  <c r="I59" i="1"/>
  <c r="I16" i="1" l="1"/>
  <c r="I150" i="1" s="1"/>
</calcChain>
</file>

<file path=xl/sharedStrings.xml><?xml version="1.0" encoding="utf-8"?>
<sst xmlns="http://schemas.openxmlformats.org/spreadsheetml/2006/main" count="550" uniqueCount="292">
  <si>
    <t>№ п/п</t>
  </si>
  <si>
    <t>Назва публічного інвестиційного проекту/програми публічних інвестицій</t>
  </si>
  <si>
    <t>Сектор / галузь</t>
  </si>
  <si>
    <t xml:space="preserve">Розпочаті публічні інвестиційні проекти (програми публічних інвестицій):  </t>
  </si>
  <si>
    <t xml:space="preserve">Нові публічні інвестиційні проекти (програми публічних інвестицій):  </t>
  </si>
  <si>
    <t>ГРК</t>
  </si>
  <si>
    <t>080825-CAA5E2F6</t>
  </si>
  <si>
    <t>Міністерство у справах ветеранів України</t>
  </si>
  <si>
    <t>Завершення будівництва реабілітаційного комплексу по вул. Спортивній, 4 в смт Великий Любінь Городоцького р-ну Львівської обл. ("Галичина")</t>
  </si>
  <si>
    <t>Забезпечення житлом багатодітних прийомних сімей (дитячих будинків сімейного типу)</t>
  </si>
  <si>
    <t>Міністерство соціальної політики, сім’ї та єдності України</t>
  </si>
  <si>
    <t>040825-30FC5B9E</t>
  </si>
  <si>
    <t>040825-98714C3D</t>
  </si>
  <si>
    <t>«Модернізація та оснащення відділу виробництва радіофармпрепаратів Всеукраїнського центру радіохірургії Клінічної лікарні «Феофанія» Державного управління справами для впровадження нових діагностичних методик в онкології</t>
  </si>
  <si>
    <t>040825-B472A83E</t>
  </si>
  <si>
    <t>060825-74489038</t>
  </si>
  <si>
    <t>Проект із розбудови прикордонної дорожньої інфраструктури та облаштування пунктів пропуску українсько-польського кордону</t>
  </si>
  <si>
    <t>Публічні фінанси</t>
  </si>
  <si>
    <t>Міністерство фінансів України</t>
  </si>
  <si>
    <t>Охорона здоров'я</t>
  </si>
  <si>
    <t>Міністерство охорони здоров'я України</t>
  </si>
  <si>
    <t>Освіта і наука</t>
  </si>
  <si>
    <t>Правова діяльність та судочинство</t>
  </si>
  <si>
    <t>Публічні послуги і повʼязана з ними цифровізація</t>
  </si>
  <si>
    <t>тис грн</t>
  </si>
  <si>
    <t>060825-D32EABAE</t>
  </si>
  <si>
    <t>Реконструкція комплексу будинків, будівель і споруд для створення слідчого ізолятора в 
с. Мартусівка Бориспільського району Київської області</t>
  </si>
  <si>
    <t xml:space="preserve">070825-23A4F1D7
</t>
  </si>
  <si>
    <t>Трансформація охорони здоров’я шляхом реформи та інвестицій в ефективність (THRIVE)</t>
  </si>
  <si>
    <t>Довкілля</t>
  </si>
  <si>
    <t>Розвиток інфраструктури поводження з радіоактивними відходами</t>
  </si>
  <si>
    <t>Міндовкілля (Міненерго)</t>
  </si>
  <si>
    <t>Забезпечення захисту від шкідливої дії вод населених пунктів, виробничих об’єктів та сільськогосподарських угідь, створення безпечних умов життєдіяльності населення</t>
  </si>
  <si>
    <t>Міндовкілля (Мінекономіки)</t>
  </si>
  <si>
    <t>080825-0F5D1D82</t>
  </si>
  <si>
    <t>Удосконалення вищої освіти в Україні заради результатів (UIHERP)</t>
  </si>
  <si>
    <t>060825-DE070ABC</t>
  </si>
  <si>
    <t xml:space="preserve">Створення Центрів професійної досконалості </t>
  </si>
  <si>
    <t>050825-E954DEB8</t>
  </si>
  <si>
    <t>Придбання обладнання, створення та модернізація (проведення реконструкції та капітального ремонту) їдалень (харчоблоків) закладів освіти</t>
  </si>
  <si>
    <t>Безперешкодний доступ до якісної освіти - шкільні автобуси</t>
  </si>
  <si>
    <t>090825-2060E04A</t>
  </si>
  <si>
    <t>Облаштування безпечних умов у закладах, що надають загальну середню освіту (протипожежний захист)</t>
  </si>
  <si>
    <t>090825-3BD00049</t>
  </si>
  <si>
    <t>Модернізація інфраструктури закладів професійної та фахової передвищої освіти</t>
  </si>
  <si>
    <t>060825-FEE36AB8</t>
  </si>
  <si>
    <t>Програма публічних інвестицій у сталу, енергоефективну та інклюзивну модернізацію інфраструктури закладів вищої освіти "Uni4All Energy" ("University for All Energy")</t>
  </si>
  <si>
    <t xml:space="preserve"> «Зміцнення системи охорони здоров'я та збереження життя» (HEAL
 Ukraine)</t>
  </si>
  <si>
    <t>Охорона здоров’я</t>
  </si>
  <si>
    <t>"Будівництво та оснащення корпусу сучасних трансплантаційних та хірургічних технологій. ДУ "Національний науковий центр хірургії та трансплантології ім. О.О. Шалімова Національної академії медичних наук України"</t>
  </si>
  <si>
    <t>050825-7050E3C4</t>
  </si>
  <si>
    <t>Підтримка материнства та дитинства в Україні</t>
  </si>
  <si>
    <t>060825-E48F8B55</t>
  </si>
  <si>
    <t>Розвиток реабілітації в сфері охорони здоров'я</t>
  </si>
  <si>
    <t>070825-BDD949F9</t>
  </si>
  <si>
    <t>Покращення якості та доступності психіатричної допомоги</t>
  </si>
  <si>
    <t>080825-8AE3339B</t>
  </si>
  <si>
    <t>Розбудова мережі закладів, що надають медичну допомогу пацієнтам з онкологічними захворюваннями</t>
  </si>
  <si>
    <t>080825-D3A5912C</t>
  </si>
  <si>
    <t>"Реконструкція комплексу будівель та споруд в частині комплексу господарських служб (поліклініка), Є під поліклініку з відділенням госпітальної терапії, приймальним покоєм та реєстратурою за адресою: м. Київ, Солом'янський район, вул. Шалімова Академіка, 30"</t>
  </si>
  <si>
    <t>080825-D814F31E</t>
  </si>
  <si>
    <t>Розвиток медичної освіти та науки</t>
  </si>
  <si>
    <t xml:space="preserve">Міністерство охорони здоров'я України
</t>
  </si>
  <si>
    <t>080825-FC21C45E</t>
  </si>
  <si>
    <t>Забезпечення закладів охорони здоров'я сучасним обладнанням та медичними виробами</t>
  </si>
  <si>
    <t>110825-38E65737</t>
  </si>
  <si>
    <t>Реконструкція будівлі Українського науково-практичного центру ендокринної хірургії, трансплантації ендокринних органів і тканин Міністерства охорони здоров’я України на Кловському узвозі, 13-А, у Печерському районі м. Києва</t>
  </si>
  <si>
    <t>Разом 2026-2028 рр</t>
  </si>
  <si>
    <t>070825-6B900699</t>
  </si>
  <si>
    <t>Розбудова, відновлення та модернізація об’єктів медичної інфраструктури</t>
  </si>
  <si>
    <t>090825-8B773888</t>
  </si>
  <si>
    <t>Модернізація інфраструктури та матеріальнотехнічної бази судово-медичних установ України</t>
  </si>
  <si>
    <t>100825-77F9D31F</t>
  </si>
  <si>
    <t>Реалізація Національної програми інформатизації</t>
  </si>
  <si>
    <t>Міністерство освіти і науки України</t>
  </si>
  <si>
    <t>Міністерство освіти і науки України  (загальнодержавні витрати)</t>
  </si>
  <si>
    <t xml:space="preserve"> Міністерство освіти і науки України  (загальнодержавні витрати)</t>
  </si>
  <si>
    <t>Міністерство юстиції</t>
  </si>
  <si>
    <t>Міністерство цифрової трансформації України</t>
  </si>
  <si>
    <t>Створення мережі державних ветеранських просторів</t>
  </si>
  <si>
    <t>070825-A82B97D8</t>
  </si>
  <si>
    <t>070825-F6B3C9AD</t>
  </si>
  <si>
    <t>070825-B913B1AA</t>
  </si>
  <si>
    <t>080825-547045A1</t>
  </si>
  <si>
    <t>Джерела та механізм фінансового забезпечення</t>
  </si>
  <si>
    <t>Соціальна сфера</t>
  </si>
  <si>
    <t>загальний фонд державного бюджету</t>
  </si>
  <si>
    <t>субвенція з загального фонду державного бюджету</t>
  </si>
  <si>
    <t>загальний фонд державного бюджету/субвенція з загального фонду державного бюджету</t>
  </si>
  <si>
    <t>спеціальний фонд державного бюджету, кредит, Уряд Республіки Польща</t>
  </si>
  <si>
    <t>спеціальний фонд державного бюджету, кредит, Уряд Французької Республіки</t>
  </si>
  <si>
    <t>спеціальний фонд державного бюджету, грант, Міжнародний банк реконструкції та розвитку</t>
  </si>
  <si>
    <t>спеціальний фонд державного бюджету, кредит, Міжнародний банк реконструкції та розвитку</t>
  </si>
  <si>
    <t>спеціальний фонд державного бюджету, кредит, Європейський інвестиційний банк</t>
  </si>
  <si>
    <t>спеціальний фонд державного бюджету, Державний фонд поводження з радіоактивними відходами</t>
  </si>
  <si>
    <t xml:space="preserve">спеціальний фонд державного бюджету, Державний фонд розвитку водного господарства </t>
  </si>
  <si>
    <t>Розподіл публічних інвестицій на підготовку та реалізацію публічних інвестиційних проектів та програм публічних інвестицій</t>
  </si>
  <si>
    <t>2026 рік</t>
  </si>
  <si>
    <t>2027 рік</t>
  </si>
  <si>
    <t>2028 рік</t>
  </si>
  <si>
    <t>Ідентифікаційний номер</t>
  </si>
  <si>
    <t>Бал за пріоритезацією в Єдиному проектному портфелі публічних інвестицій держави (для нових проектів, програм)</t>
  </si>
  <si>
    <t xml:space="preserve">Соціальна сфера </t>
  </si>
  <si>
    <t xml:space="preserve">Охорона здоров'я </t>
  </si>
  <si>
    <t xml:space="preserve">Освіта і наука </t>
  </si>
  <si>
    <t xml:space="preserve">Правова діяльність та судочинство </t>
  </si>
  <si>
    <t xml:space="preserve">Публічні послуги і повʼязана з ними цифровізація </t>
  </si>
  <si>
    <t xml:space="preserve">Міністерство охорони здоров'я України
 </t>
  </si>
  <si>
    <t xml:space="preserve">спеціальний фонд державного бюджету, кредит, Міжнародний банк реконструкції та розвитку/Банк розвитку Ради Європи 
</t>
  </si>
  <si>
    <t>Енергетика</t>
  </si>
  <si>
    <t>110825-44801377</t>
  </si>
  <si>
    <t>Другий проект з передачі електроенергії</t>
  </si>
  <si>
    <t>Міністерство енергетики України</t>
  </si>
  <si>
    <t>110825-C8D5F273</t>
  </si>
  <si>
    <t>Проект підвищення ефективності передачі електроенергії (модернізація підстанцій)</t>
  </si>
  <si>
    <t>спеціальний фонд державного бюджету, кредит, Кредитна установа для відбудови (KfW)</t>
  </si>
  <si>
    <t>050825-DA660C46</t>
  </si>
  <si>
    <t>Реабілітація гідроелектростанцій</t>
  </si>
  <si>
    <t>060825-2D2373E0</t>
  </si>
  <si>
    <t>Проєкт розширення Північного регіону</t>
  </si>
  <si>
    <t>державні гарантії, кредит, Європейський банк реконструкції та розвитку</t>
  </si>
  <si>
    <t>070825-3E80699B</t>
  </si>
  <si>
    <t xml:space="preserve">Модернізація та відновлення об’єктів генерації гідроелектростанцій ПрАТ "Укргідроенерго" (Підтримка енергетичного сектору) </t>
  </si>
  <si>
    <t>110825-BBD35E00</t>
  </si>
  <si>
    <t>Відновлення енергозабезпечення у зимовий період та постачання енергетичних ресурсів (Re-PoWER)</t>
  </si>
  <si>
    <t>Міністерство енергетики України /
Міністерство розвитку громад і територій України</t>
  </si>
  <si>
    <t>110825-17D36A44</t>
  </si>
  <si>
    <t>Будівництво ПЛ 400 кВ Південноукраїнська АЕС - Ісакча</t>
  </si>
  <si>
    <t>державні гарантії, кредит, Європейський інвестиційний банк</t>
  </si>
  <si>
    <t>Житло</t>
  </si>
  <si>
    <t>080825-CD4123A0</t>
  </si>
  <si>
    <t>Міністерство розвитку громад і територій України</t>
  </si>
  <si>
    <t>Муніципальна інфраструктура та послуги</t>
  </si>
  <si>
    <t>120825-A6E5C203</t>
  </si>
  <si>
    <t>Програма розвитку муніципальної інфраструктури України</t>
  </si>
  <si>
    <t>080825-B2AA27AC</t>
  </si>
  <si>
    <t>Реконструкція споруд очистки стічних каналізаційних вод і будівництво технологічної лінії по обробці та утилізації осадів Бортницької станції аерації</t>
  </si>
  <si>
    <t>спеціальний фонд державного бюджету, кредит, Японське агенство міжнародного співробітництва</t>
  </si>
  <si>
    <t>050825-50C9ADC1</t>
  </si>
  <si>
    <t>Проект з покращення водопостачання у місті Києві</t>
  </si>
  <si>
    <t>110825-B8DE2FAA</t>
  </si>
  <si>
    <t>Надзвичайна кредитна програма для віновлення України</t>
  </si>
  <si>
    <t>110825-0BE610AE</t>
  </si>
  <si>
    <t>Програма з відновлення України</t>
  </si>
  <si>
    <t>050825-526B870F</t>
  </si>
  <si>
    <t>Програма відновлення України ІІІ</t>
  </si>
  <si>
    <t>060825-D641F54E</t>
  </si>
  <si>
    <t>Енергоефективність громадських будівель в Україні</t>
  </si>
  <si>
    <t>спеціальний фонд державного бюджету, грант, Європейський інвестиційний банк</t>
  </si>
  <si>
    <t>070825-2D31BBDB</t>
  </si>
  <si>
    <t>070825-18E7D715</t>
  </si>
  <si>
    <t>Проект муніципального водного господарства м.Чернівці</t>
  </si>
  <si>
    <t>спеціальний фонд державного бюджету, кредит (Стадія 1), Кредитна установа для відбудови (KfW)</t>
  </si>
  <si>
    <t>спеціальний фонд державного бюджету, кредит (Стадія 2), Кредитна установа для відбудови (KfW)</t>
  </si>
  <si>
    <t>Посилення місцевого самоврядування в Україні</t>
  </si>
  <si>
    <t>спеціальний фонд державного бюджету, грант, Кредитна установа для відбудови (KfW)</t>
  </si>
  <si>
    <t>040825-30D6A93F</t>
  </si>
  <si>
    <t>Розвиток системи водопостачання та водовідведення в місті Миколаїв</t>
  </si>
  <si>
    <t>060825-71845A23</t>
  </si>
  <si>
    <t>Відновлення інфраструктури централізованого водопостачання та водовідведення України</t>
  </si>
  <si>
    <t>Транспорт</t>
  </si>
  <si>
    <t>040825-49ACBF24</t>
  </si>
  <si>
    <t>Завершення будівництва метрополітену у м.Дніпропетровську</t>
  </si>
  <si>
    <t>спеціальний фонд державного бюджету, кредит, Європейський банк реконструкції та розвитку</t>
  </si>
  <si>
    <t>060825-1C79CBCC</t>
  </si>
  <si>
    <t>Модернізація української залізниці</t>
  </si>
  <si>
    <t>Міністерство розвитку громад і територій України /
Державне агентство відновлення та розвитку інфраструктури України</t>
  </si>
  <si>
    <t>070825-07BFF93A</t>
  </si>
  <si>
    <t>«Розвиток транс’європейської транспортної мережі»</t>
  </si>
  <si>
    <t>Державне агентство відновлення та розвитку інфраструктури України</t>
  </si>
  <si>
    <t>100825-45ACD12D</t>
  </si>
  <si>
    <t>050825-46E1CE35</t>
  </si>
  <si>
    <t>Міський громадський транспорт України</t>
  </si>
  <si>
    <t>060825-B659673C</t>
  </si>
  <si>
    <t>Міський громадський транспорт України ІІ</t>
  </si>
  <si>
    <t>120825-9538C18E</t>
  </si>
  <si>
    <t>Підвищення безпеки автомобільних доріг в містах України</t>
  </si>
  <si>
    <t>070825-6B904C92</t>
  </si>
  <si>
    <t>Транспортний зв’язок в Україні (Фаза 1)</t>
  </si>
  <si>
    <t>060825-9735B7BD</t>
  </si>
  <si>
    <t>060825-6E2A58AC</t>
  </si>
  <si>
    <t>Постачання рейок акціонерному товариству «Українська залізниця»</t>
  </si>
  <si>
    <t>150825-EA3DD38E</t>
  </si>
  <si>
    <t>спеціальний фонд державного бюджету, кредит, Уряд Сполученого Королівства Великої Британії та Північної Ірландії</t>
  </si>
  <si>
    <t>090825-9D7D569B</t>
  </si>
  <si>
    <t>Створення та функціонування Національного військового меморіального кладовища</t>
  </si>
  <si>
    <t>РАЗОМ за секторами (галузями)</t>
  </si>
  <si>
    <t>080825-6395C750</t>
  </si>
  <si>
    <t>080825-F3D176DF</t>
  </si>
  <si>
    <t xml:space="preserve">
120825-FCD667D0
</t>
  </si>
  <si>
    <t>Розширення критично важливих Дунайських логістичних ланцюгів (RELINC)</t>
  </si>
  <si>
    <t>Відновлення критично важливої логістичної інфраструктури та мережевого сполучення (RELINC 3)</t>
  </si>
  <si>
    <t xml:space="preserve">Відновлення критично важливої логістичної інфраструктури та мережевого сполучення («RELINC») </t>
  </si>
  <si>
    <t>спеціальний фонд державного бюджету, грант, фонд Е5Р</t>
  </si>
  <si>
    <t>спеціальний фонд державного бюджету, кредит, Північна екологічна фінансова корпорація (НЕФКО)</t>
  </si>
  <si>
    <t>100925-0B869DDA</t>
  </si>
  <si>
    <t>Удосконалення вищої освіти в частині відновлення освітньої спроможності закладів вищої освіти для забезпечення доступу до якісної освіти та збереження людського капіталу</t>
  </si>
  <si>
    <t>050825-FBCEE2B4</t>
  </si>
  <si>
    <t>Капітальний ремонт, модернізація інфраструктури приміщень бази зберігання страхового фонду документації України та введення її в експлуатацію</t>
  </si>
  <si>
    <t>Міністерство юстиції України</t>
  </si>
  <si>
    <t>011025-310438B9</t>
  </si>
  <si>
    <t>Будівництво повітряної лінії 750 кВ Запорізька АЕС – Каховська</t>
  </si>
  <si>
    <t xml:space="preserve">Енергетика </t>
  </si>
  <si>
    <t>120825-7B64F117</t>
  </si>
  <si>
    <t>Будівництво високовольтної повітряної лінії 750 кВ Рівненська АЕС – Київська</t>
  </si>
  <si>
    <t xml:space="preserve">
Міністерство енергетики України </t>
  </si>
  <si>
    <t>спеціальний фонд державного бюджету, кредит, фінансування за програмою Фінсько-українського інвестиційного фонду (FUIF)</t>
  </si>
  <si>
    <t>020925-9C3A741E</t>
  </si>
  <si>
    <t>Рішення для відновлюваної енергетики (RES)</t>
  </si>
  <si>
    <t>Громадська безпека</t>
  </si>
  <si>
    <t>070825-A683E98A</t>
  </si>
  <si>
    <t>«Розвиток метеорологічної інфраструктури та потенціалу» (MICD) / Покращення можливостей національної гідрометеорологічної служби (УкрГМЦ) для підтримки цивільного захисту та рятувальних робіт (ДСНС), а також допомога в адаптації до зміни клімату</t>
  </si>
  <si>
    <t>120825-06E69EF1</t>
  </si>
  <si>
    <t>Посилення технічного обслуговування операційних можливостей ДСНС у сфері розмінування. Полтава.</t>
  </si>
  <si>
    <t>130825-55EAD9DF</t>
  </si>
  <si>
    <t>Модернізація механізованого розмінування в Україні.</t>
  </si>
  <si>
    <t xml:space="preserve">Міністерство внутрішніх справ України </t>
  </si>
  <si>
    <t>спеціальний фонд державного бюджету, грант, SECO - Державний секретаріат Швейцарії з економічних питань</t>
  </si>
  <si>
    <t>Міністерство внутрішніх справ України</t>
  </si>
  <si>
    <t>060825-2D934DDC</t>
  </si>
  <si>
    <t>Придбання пасажирських вагонів</t>
  </si>
  <si>
    <t>спеціальний фонд державного бюджету, 
загальний фонд державного бюджету</t>
  </si>
  <si>
    <t xml:space="preserve">Міністерство охорони здоров'я України </t>
  </si>
  <si>
    <t>спеціальний фонд державного бюджету, грант/кредит, Міжнародний банк реконструкції та розвитку</t>
  </si>
  <si>
    <t>спеціальний фонд державного бюджету, кредит, субвенція, Європейський інвестиційний банк</t>
  </si>
  <si>
    <t>Ремонт житла для відновлення прав і можливостей людей (HOPE) (Проект "Ремонт житла для відновлення прав і можливостей людей (HOPE)", Компонент 2: Проектування і капітальний ремонт частково пошкоджених багатоквартирних будинків (БКБ))</t>
  </si>
  <si>
    <t>Енергоефективність у громадах</t>
  </si>
  <si>
    <t>Подовження третьої лінії метрополітену у м.Харкові</t>
  </si>
  <si>
    <t>Створення стійкої інфраструктури у вразливих середовищах в Україні (DRIVE)</t>
  </si>
  <si>
    <t>Покращення мереж автомобільних доріг в рамках ініціативи ЄС "Шляхи солідарності" (Покращення дорожньої мережі шляхи солідарності FL)</t>
  </si>
  <si>
    <t>Капітальний ремонт мостів/шляхопроводів у Київській області (UKEF))</t>
  </si>
  <si>
    <t>090825-16FD70ED</t>
  </si>
  <si>
    <t>071025-D72423FB</t>
  </si>
  <si>
    <t>Виготовлення проекту "Реконструкція судноплавних шлюзів з влаштуванням фізичного захисту елементів критичної інфраструктури"</t>
  </si>
  <si>
    <t>спеціальний фонд державного бюджету</t>
  </si>
  <si>
    <t>080825-8C8578F3</t>
  </si>
  <si>
    <t>Відновлення ВП «Середньодніпровський судноплавний шлюз» ДП «УКРВОДШЛЯХ» після ракетної атаки рф</t>
  </si>
  <si>
    <t>100825-A431562F</t>
  </si>
  <si>
    <t>Підтримка швидкого відновлення України (Контракт з розбудови держави та посилення стійкості) в частині ремонту та покращення портової інфраструктури</t>
  </si>
  <si>
    <t>110825-071F067C</t>
  </si>
  <si>
    <t>Державний фонд регіонального розвитку</t>
  </si>
  <si>
    <t>090226-EFB67D8A</t>
  </si>
  <si>
    <t>Облаштування захисних споруд цивільного захисту (укриттів) у закладах дошкільної освіти та закладах, що надають повну загальну середню освіту</t>
  </si>
  <si>
    <t>170226-276852D3</t>
  </si>
  <si>
    <t>Модернізація освітніх просторів у закладах, що забезпечують здобуття загальної середньої освіти, у межах реалізації реформи «Нова українська школа»</t>
  </si>
  <si>
    <t>субвенція з спеціального фонду державного бюджету</t>
  </si>
  <si>
    <t>080825-F6012025</t>
  </si>
  <si>
    <t xml:space="preserve">Річкова інформаційна служба на українській ділянці Дунаю в рамках програми ЄС “Connecting Europe Facility” (CEF) </t>
  </si>
  <si>
    <t xml:space="preserve">спеціальний фонд державного бюджету, програма ЄС "Connecting Europe Facility" (CEF) </t>
  </si>
  <si>
    <t>Міністерство розвитку громад та територій України</t>
  </si>
  <si>
    <t>050825-9B38AE4F</t>
  </si>
  <si>
    <t>Розвиток та розбудова прикордонної інфраструктури з країнами ЄС та Республікою Молдова</t>
  </si>
  <si>
    <t>110825-27784ED9</t>
  </si>
  <si>
    <t>Шляхи солідарності Україна-ЄС – Інтеграція залізничної системи України до транспортної системи ЄС (Connecting Europe Facility 2023)</t>
  </si>
  <si>
    <t>співфінансування (50%) із загального фонду державного бюджету</t>
  </si>
  <si>
    <t>050825-0089D695</t>
  </si>
  <si>
    <t>Розвиток мережі автомобільних доріг загального користування державного значення</t>
  </si>
  <si>
    <t>060825-76EFA795</t>
  </si>
  <si>
    <t>Нове будівництво мостового переходу через річку Дунай для забезпечення автомобільного сполучення між державами Україна, Румунія, Болгарія та Туреччина (Україна, с. Орлівка – Румунія, м. Ісакча)</t>
  </si>
  <si>
    <t>050825-79C9B2BB</t>
  </si>
  <si>
    <t>Нове будівництво водозабору з р. Південний Буг (м. Нова Одеса, Миколаївська область) та магістрального водогону для забезпечення водою м. Миколаїв у зв’язку з необхідністю ліквідації негативних наслідків, пов’язаних із знищенням Каховської гідроелектростанції, Миколаївська область, III ділянка</t>
  </si>
  <si>
    <t>120825-7F85DB8A</t>
  </si>
  <si>
    <t>Маршрути місцями пам’яті</t>
  </si>
  <si>
    <t>150825-3D59AE45</t>
  </si>
  <si>
    <t>Програма комплексного відновлення населених пунктів, мікрорайонів та кварталів України</t>
  </si>
  <si>
    <t>050326-D51EE8D3</t>
  </si>
  <si>
    <t>Встановлення газопоршневої електростанції до 10 МВт в Івано-Франківській області: Проєкт ФI</t>
  </si>
  <si>
    <t>060326-F3757C29</t>
  </si>
  <si>
    <t>Встановлення газопоршневої електростанції до 10 МВт в Івано-Франківській області: Проєкт ФII</t>
  </si>
  <si>
    <t>070326-28D13F1F</t>
  </si>
  <si>
    <t>Встановлення газопоршневої електростанції до 20 МВт в Івано-Франківській області: Проєкт ФІІІ</t>
  </si>
  <si>
    <t>070326-D581E625</t>
  </si>
  <si>
    <t>Встановлення газопоршневої електростанції до 20 МВт у Львівській області: Проєкт ФIV</t>
  </si>
  <si>
    <t>230226-9EF78BC7</t>
  </si>
  <si>
    <t>Міністерство охорони здоров'я
України</t>
  </si>
  <si>
    <t>260226-5DFB6016</t>
  </si>
  <si>
    <t>Проект з модернізації діагностики та лікування раку молочної залози</t>
  </si>
  <si>
    <t>Влаштування модульних лікарень в рамках співпраці Україна-Франція</t>
  </si>
  <si>
    <t>230326-A5C3836A</t>
  </si>
  <si>
    <t>Відновлення автомобільних доріг загального користування державного значення</t>
  </si>
  <si>
    <t>080825-D64A2B13</t>
  </si>
  <si>
    <t>Створення безбар’єрних маршрутів в населених пунктах</t>
  </si>
  <si>
    <t>070825-430615AD</t>
  </si>
  <si>
    <t>Відновлення населених пунктів, які постраждали внаслідок збройної агресії Російської Федерації</t>
  </si>
  <si>
    <t xml:space="preserve">050825-8155C6E9
</t>
  </si>
  <si>
    <t>Створення соціального житла</t>
  </si>
  <si>
    <t>010326-7E53EB12</t>
  </si>
  <si>
    <t>Еко-Рейка</t>
  </si>
  <si>
    <t>спеціальний фонд державного бюджету (фонд розвитку водного господарства)</t>
  </si>
  <si>
    <t>Міністерство економіки, довкілля та
сільського господарства України</t>
  </si>
  <si>
    <t>070825-9EB4B579</t>
  </si>
  <si>
    <r>
      <t xml:space="preserve">Консолідований перелік 
публічних інвестиційних проектів та програм публічних інвестицій єдиного проектного портфеля публічних інвестицій держави і розподіл публічних інвестицій на їх підготовку та реалізацію 
на 2026-2028 роки у розрізі джерел і механізмів фінансового забезпечення
</t>
    </r>
    <r>
      <rPr>
        <sz val="16"/>
        <rFont val="Times New Roman"/>
        <family val="1"/>
        <charset val="204"/>
      </rPr>
      <t>(станом на 05.08.2026)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</si>
</sst>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name val="Calibri"/>
      <scheme val="minor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6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0" fontId="7" fillId="0" borderId="0"/>
    <xf numFmtId="0" fontId="10" fillId="0" borderId="0"/>
  </cellStyleXfs>
  <cellXfs count="131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top" wrapText="1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wrapText="1"/>
    </xf>
    <xf numFmtId="0" fontId="0" fillId="0" borderId="0" xfId="0" applyFill="1" applyBorder="1"/>
    <xf numFmtId="0" fontId="10" fillId="0" borderId="0" xfId="0" applyFont="1" applyFill="1" applyBorder="1"/>
    <xf numFmtId="0" fontId="11" fillId="0" borderId="0" xfId="0" applyFont="1" applyFill="1" applyBorder="1"/>
    <xf numFmtId="164" fontId="0" fillId="0" borderId="0" xfId="0" applyNumberFormat="1" applyFill="1" applyBorder="1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5" fillId="3" borderId="0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164" fontId="8" fillId="0" borderId="1" xfId="1" applyNumberFormat="1" applyFont="1" applyBorder="1" applyAlignment="1">
      <alignment horizontal="center" vertical="center"/>
    </xf>
    <xf numFmtId="0" fontId="0" fillId="0" borderId="0" xfId="0" applyFill="1" applyBorder="1" applyAlignment="1"/>
    <xf numFmtId="4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164" fontId="2" fillId="4" borderId="1" xfId="0" applyNumberFormat="1" applyFont="1" applyFill="1" applyBorder="1" applyAlignment="1">
      <alignment horizontal="center" vertical="center" wrapText="1"/>
    </xf>
    <xf numFmtId="164" fontId="8" fillId="4" borderId="1" xfId="0" applyNumberFormat="1" applyFont="1" applyFill="1" applyBorder="1" applyAlignment="1">
      <alignment horizontal="center" vertical="center" wrapText="1"/>
    </xf>
    <xf numFmtId="164" fontId="9" fillId="4" borderId="1" xfId="0" applyNumberFormat="1" applyFont="1" applyFill="1" applyBorder="1" applyAlignment="1">
      <alignment horizontal="center" vertical="center"/>
    </xf>
    <xf numFmtId="164" fontId="9" fillId="5" borderId="1" xfId="0" applyNumberFormat="1" applyFont="1" applyFill="1" applyBorder="1" applyAlignment="1">
      <alignment horizontal="center" vertical="center"/>
    </xf>
    <xf numFmtId="164" fontId="2" fillId="4" borderId="1" xfId="1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5" borderId="1" xfId="0" applyNumberFormat="1" applyFont="1" applyFill="1" applyBorder="1" applyAlignment="1">
      <alignment horizontal="center" vertical="center"/>
    </xf>
    <xf numFmtId="164" fontId="9" fillId="4" borderId="1" xfId="0" applyNumberFormat="1" applyFont="1" applyFill="1" applyBorder="1" applyAlignment="1">
      <alignment horizontal="center" vertical="center" wrapText="1"/>
    </xf>
    <xf numFmtId="164" fontId="9" fillId="5" borderId="1" xfId="0" applyNumberFormat="1" applyFont="1" applyFill="1" applyBorder="1" applyAlignment="1">
      <alignment horizontal="center" vertical="center" wrapText="1"/>
    </xf>
    <xf numFmtId="164" fontId="9" fillId="4" borderId="2" xfId="0" applyNumberFormat="1" applyFont="1" applyFill="1" applyBorder="1" applyAlignment="1">
      <alignment horizontal="center" vertical="center"/>
    </xf>
    <xf numFmtId="164" fontId="9" fillId="4" borderId="1" xfId="2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 wrapText="1"/>
    </xf>
    <xf numFmtId="164" fontId="9" fillId="6" borderId="1" xfId="0" applyNumberFormat="1" applyFont="1" applyFill="1" applyBorder="1" applyAlignment="1">
      <alignment horizontal="center" vertical="center"/>
    </xf>
    <xf numFmtId="164" fontId="2" fillId="4" borderId="7" xfId="0" applyNumberFormat="1" applyFont="1" applyFill="1" applyBorder="1" applyAlignment="1">
      <alignment horizontal="center" vertical="center" wrapText="1"/>
    </xf>
    <xf numFmtId="4" fontId="9" fillId="5" borderId="1" xfId="0" applyNumberFormat="1" applyFont="1" applyFill="1" applyBorder="1" applyAlignment="1">
      <alignment horizontal="center" vertical="center" wrapText="1"/>
    </xf>
    <xf numFmtId="164" fontId="9" fillId="4" borderId="5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3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</cellXfs>
  <cellStyles count="3">
    <cellStyle name="Звичайний" xfId="0" builtinId="0"/>
    <cellStyle name="Звичайний 2" xfId="1" xr:uid="{00000000-0005-0000-0000-000001000000}"/>
    <cellStyle name="Звичайний 3" xfId="2" xr:uid="{B93D6E83-86EB-4617-B8C6-FF8556DBE8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200"/>
  <sheetViews>
    <sheetView tabSelected="1" view="pageBreakPreview" zoomScale="60" zoomScaleNormal="40" workbookViewId="0">
      <pane ySplit="6" topLeftCell="A7" activePane="bottomLeft" state="frozen"/>
      <selection activeCell="B1" sqref="B1"/>
      <selection pane="bottomLeft" activeCell="A2" sqref="A2:K2"/>
    </sheetView>
  </sheetViews>
  <sheetFormatPr defaultColWidth="14.42578125" defaultRowHeight="15" customHeight="1" x14ac:dyDescent="0.25"/>
  <cols>
    <col min="1" max="1" width="5" customWidth="1"/>
    <col min="2" max="2" width="23.5703125" style="3" customWidth="1"/>
    <col min="3" max="3" width="45.140625" style="3" customWidth="1"/>
    <col min="4" max="4" width="18.5703125" style="2" customWidth="1"/>
    <col min="5" max="5" width="25.140625" style="3" customWidth="1"/>
    <col min="6" max="9" width="19.85546875" style="2" customWidth="1"/>
    <col min="10" max="10" width="38.140625" style="2" customWidth="1"/>
    <col min="11" max="11" width="32" style="3" customWidth="1"/>
    <col min="12" max="16384" width="14.42578125" style="42"/>
  </cols>
  <sheetData>
    <row r="2" spans="1:12" ht="93" customHeight="1" x14ac:dyDescent="0.25">
      <c r="A2" s="114" t="s">
        <v>291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</row>
    <row r="3" spans="1:12" ht="18.75" x14ac:dyDescent="0.3">
      <c r="A3" s="1"/>
      <c r="B3" s="5"/>
      <c r="C3" s="5"/>
      <c r="D3" s="4"/>
      <c r="E3" s="5"/>
      <c r="F3" s="4"/>
      <c r="G3" s="4"/>
      <c r="H3" s="4"/>
      <c r="I3" s="4"/>
      <c r="J3" s="4"/>
      <c r="K3" s="6" t="s">
        <v>24</v>
      </c>
    </row>
    <row r="4" spans="1:12" ht="58.5" customHeight="1" x14ac:dyDescent="0.25">
      <c r="A4" s="94" t="s">
        <v>0</v>
      </c>
      <c r="B4" s="94" t="s">
        <v>100</v>
      </c>
      <c r="C4" s="94" t="s">
        <v>1</v>
      </c>
      <c r="D4" s="94" t="s">
        <v>2</v>
      </c>
      <c r="E4" s="94" t="s">
        <v>101</v>
      </c>
      <c r="F4" s="94" t="s">
        <v>96</v>
      </c>
      <c r="G4" s="94"/>
      <c r="H4" s="94"/>
      <c r="I4" s="94"/>
      <c r="J4" s="94" t="s">
        <v>84</v>
      </c>
      <c r="K4" s="116" t="s">
        <v>5</v>
      </c>
    </row>
    <row r="5" spans="1:12" ht="64.5" customHeight="1" x14ac:dyDescent="0.25">
      <c r="A5" s="118"/>
      <c r="B5" s="117"/>
      <c r="C5" s="117"/>
      <c r="D5" s="113"/>
      <c r="E5" s="94"/>
      <c r="F5" s="95" t="s">
        <v>97</v>
      </c>
      <c r="G5" s="95" t="s">
        <v>98</v>
      </c>
      <c r="H5" s="95" t="s">
        <v>99</v>
      </c>
      <c r="I5" s="95" t="s">
        <v>67</v>
      </c>
      <c r="J5" s="113"/>
      <c r="K5" s="116"/>
    </row>
    <row r="6" spans="1:12" ht="22.15" customHeight="1" x14ac:dyDescent="0.25">
      <c r="A6" s="118"/>
      <c r="B6" s="117"/>
      <c r="C6" s="117"/>
      <c r="D6" s="113"/>
      <c r="E6" s="94"/>
      <c r="F6" s="113"/>
      <c r="G6" s="113"/>
      <c r="H6" s="113"/>
      <c r="I6" s="95"/>
      <c r="J6" s="113"/>
      <c r="K6" s="116"/>
    </row>
    <row r="7" spans="1:12" ht="22.15" customHeight="1" x14ac:dyDescent="0.25">
      <c r="A7" s="31"/>
      <c r="B7" s="96" t="s">
        <v>102</v>
      </c>
      <c r="C7" s="96"/>
      <c r="D7" s="96"/>
      <c r="E7" s="32"/>
      <c r="F7" s="33">
        <f>SUM(F9:F12)</f>
        <v>5685656.1000000006</v>
      </c>
      <c r="G7" s="33">
        <f t="shared" ref="G7:I7" si="0">SUM(G9:G12)</f>
        <v>2971390.8</v>
      </c>
      <c r="H7" s="33">
        <f t="shared" si="0"/>
        <v>936939.1</v>
      </c>
      <c r="I7" s="33">
        <f t="shared" si="0"/>
        <v>9593986</v>
      </c>
      <c r="J7" s="32"/>
      <c r="K7" s="34"/>
      <c r="L7" s="45"/>
    </row>
    <row r="8" spans="1:12" ht="25.9" customHeight="1" x14ac:dyDescent="0.25">
      <c r="A8" s="94" t="s">
        <v>3</v>
      </c>
      <c r="B8" s="94"/>
      <c r="C8" s="94"/>
      <c r="D8" s="94"/>
      <c r="E8" s="8"/>
      <c r="F8" s="9"/>
      <c r="G8" s="9"/>
      <c r="H8" s="9"/>
      <c r="I8" s="9"/>
      <c r="J8" s="10"/>
      <c r="K8" s="35"/>
    </row>
    <row r="9" spans="1:12" ht="31.5" x14ac:dyDescent="0.25">
      <c r="A9" s="11">
        <v>1</v>
      </c>
      <c r="B9" s="12" t="s">
        <v>80</v>
      </c>
      <c r="C9" s="12" t="s">
        <v>79</v>
      </c>
      <c r="D9" s="12" t="s">
        <v>85</v>
      </c>
      <c r="E9" s="12"/>
      <c r="F9" s="77">
        <v>1077828.1000000001</v>
      </c>
      <c r="G9" s="77">
        <v>1077828.1000000001</v>
      </c>
      <c r="H9" s="77">
        <v>14388.4</v>
      </c>
      <c r="I9" s="77">
        <f>F9+G9+H9</f>
        <v>2170044.6</v>
      </c>
      <c r="J9" s="12" t="s">
        <v>87</v>
      </c>
      <c r="K9" s="36" t="s">
        <v>7</v>
      </c>
    </row>
    <row r="10" spans="1:12" ht="47.25" x14ac:dyDescent="0.25">
      <c r="A10" s="11">
        <v>2</v>
      </c>
      <c r="B10" s="12" t="s">
        <v>81</v>
      </c>
      <c r="C10" s="12" t="s">
        <v>185</v>
      </c>
      <c r="D10" s="12" t="s">
        <v>85</v>
      </c>
      <c r="E10" s="12"/>
      <c r="F10" s="77">
        <v>3615874.6</v>
      </c>
      <c r="G10" s="77">
        <v>1100000</v>
      </c>
      <c r="H10" s="77">
        <v>14388.4</v>
      </c>
      <c r="I10" s="77">
        <f t="shared" ref="I10:I12" si="1">F10+G10+H10</f>
        <v>4730263</v>
      </c>
      <c r="J10" s="12" t="s">
        <v>86</v>
      </c>
      <c r="K10" s="36" t="s">
        <v>7</v>
      </c>
    </row>
    <row r="11" spans="1:12" ht="63" x14ac:dyDescent="0.25">
      <c r="A11" s="11">
        <v>3</v>
      </c>
      <c r="B11" s="12" t="s">
        <v>82</v>
      </c>
      <c r="C11" s="12" t="s">
        <v>8</v>
      </c>
      <c r="D11" s="12" t="s">
        <v>85</v>
      </c>
      <c r="E11" s="14"/>
      <c r="F11" s="77">
        <v>158953.4</v>
      </c>
      <c r="G11" s="77">
        <v>158953.4</v>
      </c>
      <c r="H11" s="77">
        <v>75162.3</v>
      </c>
      <c r="I11" s="77">
        <f t="shared" si="1"/>
        <v>393069.1</v>
      </c>
      <c r="J11" s="12" t="s">
        <v>86</v>
      </c>
      <c r="K11" s="36" t="s">
        <v>10</v>
      </c>
    </row>
    <row r="12" spans="1:12" ht="47.25" x14ac:dyDescent="0.25">
      <c r="A12" s="11">
        <v>4</v>
      </c>
      <c r="B12" s="12" t="s">
        <v>83</v>
      </c>
      <c r="C12" s="12" t="s">
        <v>9</v>
      </c>
      <c r="D12" s="12" t="s">
        <v>85</v>
      </c>
      <c r="E12" s="12"/>
      <c r="F12" s="77">
        <v>833000</v>
      </c>
      <c r="G12" s="78">
        <v>634609.30000000005</v>
      </c>
      <c r="H12" s="78">
        <v>833000</v>
      </c>
      <c r="I12" s="77">
        <f t="shared" si="1"/>
        <v>2300609.2999999998</v>
      </c>
      <c r="J12" s="12" t="s">
        <v>87</v>
      </c>
      <c r="K12" s="36" t="s">
        <v>10</v>
      </c>
    </row>
    <row r="13" spans="1:12" ht="22.15" customHeight="1" x14ac:dyDescent="0.25">
      <c r="A13" s="31"/>
      <c r="B13" s="96" t="s">
        <v>17</v>
      </c>
      <c r="C13" s="96"/>
      <c r="D13" s="96"/>
      <c r="E13" s="32"/>
      <c r="F13" s="33">
        <f>F15</f>
        <v>688081.9</v>
      </c>
      <c r="G13" s="33">
        <f>G15</f>
        <v>1580324.4</v>
      </c>
      <c r="H13" s="33"/>
      <c r="I13" s="33">
        <f>I15</f>
        <v>2268406.2999999998</v>
      </c>
      <c r="J13" s="32"/>
      <c r="K13" s="34"/>
      <c r="L13" s="45"/>
    </row>
    <row r="14" spans="1:12" ht="25.9" customHeight="1" x14ac:dyDescent="0.25">
      <c r="A14" s="94" t="s">
        <v>3</v>
      </c>
      <c r="B14" s="94"/>
      <c r="C14" s="94"/>
      <c r="D14" s="94"/>
      <c r="E14" s="8"/>
      <c r="F14" s="9"/>
      <c r="G14" s="9"/>
      <c r="H14" s="9"/>
      <c r="I14" s="9"/>
      <c r="J14" s="8"/>
      <c r="K14" s="35"/>
    </row>
    <row r="15" spans="1:12" ht="63" x14ac:dyDescent="0.25">
      <c r="A15" s="11">
        <v>5</v>
      </c>
      <c r="B15" s="16" t="s">
        <v>15</v>
      </c>
      <c r="C15" s="12" t="s">
        <v>16</v>
      </c>
      <c r="D15" s="14" t="s">
        <v>17</v>
      </c>
      <c r="E15" s="12"/>
      <c r="F15" s="79">
        <v>688081.9</v>
      </c>
      <c r="G15" s="79">
        <v>1580324.4</v>
      </c>
      <c r="H15" s="79"/>
      <c r="I15" s="77">
        <f t="shared" ref="I15" si="2">F15+G15+H15</f>
        <v>2268406.2999999998</v>
      </c>
      <c r="J15" s="18" t="s">
        <v>89</v>
      </c>
      <c r="K15" s="37" t="s">
        <v>18</v>
      </c>
    </row>
    <row r="16" spans="1:12" ht="22.15" customHeight="1" x14ac:dyDescent="0.25">
      <c r="A16" s="31"/>
      <c r="B16" s="96" t="s">
        <v>103</v>
      </c>
      <c r="C16" s="96"/>
      <c r="D16" s="96"/>
      <c r="E16" s="32"/>
      <c r="F16" s="33">
        <f>SUM(F18:F37)</f>
        <v>19078302.100000001</v>
      </c>
      <c r="G16" s="33">
        <f t="shared" ref="G16:I16" si="3">SUM(G18:G37)</f>
        <v>13712030.800000001</v>
      </c>
      <c r="H16" s="33">
        <f t="shared" si="3"/>
        <v>8606091.6431111097</v>
      </c>
      <c r="I16" s="33">
        <f t="shared" si="3"/>
        <v>41396424.543111093</v>
      </c>
      <c r="J16" s="32"/>
      <c r="K16" s="34"/>
      <c r="L16" s="45"/>
    </row>
    <row r="17" spans="1:11" ht="25.9" customHeight="1" x14ac:dyDescent="0.25">
      <c r="A17" s="94" t="s">
        <v>3</v>
      </c>
      <c r="B17" s="94"/>
      <c r="C17" s="94"/>
      <c r="D17" s="94"/>
      <c r="E17" s="8"/>
      <c r="F17" s="9"/>
      <c r="G17" s="9"/>
      <c r="H17" s="9"/>
      <c r="I17" s="9"/>
      <c r="J17" s="8"/>
      <c r="K17" s="35"/>
    </row>
    <row r="18" spans="1:11" ht="78.75" x14ac:dyDescent="0.25">
      <c r="A18" s="94">
        <v>6</v>
      </c>
      <c r="B18" s="95" t="s">
        <v>11</v>
      </c>
      <c r="C18" s="95" t="s">
        <v>47</v>
      </c>
      <c r="D18" s="97" t="s">
        <v>48</v>
      </c>
      <c r="E18" s="95"/>
      <c r="F18" s="83">
        <v>5561378.2000000002</v>
      </c>
      <c r="G18" s="84">
        <v>2826145.4</v>
      </c>
      <c r="H18" s="84">
        <v>665194.19999999995</v>
      </c>
      <c r="I18" s="77">
        <f t="shared" ref="I18:I30" si="4">F18+G18+H18</f>
        <v>9052717.7999999989</v>
      </c>
      <c r="J18" s="14" t="s">
        <v>108</v>
      </c>
      <c r="K18" s="115" t="s">
        <v>20</v>
      </c>
    </row>
    <row r="19" spans="1:11" ht="47.25" x14ac:dyDescent="0.25">
      <c r="A19" s="94"/>
      <c r="B19" s="95"/>
      <c r="C19" s="95"/>
      <c r="D19" s="97"/>
      <c r="E19" s="95"/>
      <c r="F19" s="83">
        <v>1491549.9</v>
      </c>
      <c r="G19" s="84">
        <v>929453</v>
      </c>
      <c r="H19" s="84">
        <v>438400.2</v>
      </c>
      <c r="I19" s="77">
        <f t="shared" si="4"/>
        <v>2859403.1</v>
      </c>
      <c r="J19" s="14" t="s">
        <v>91</v>
      </c>
      <c r="K19" s="115"/>
    </row>
    <row r="20" spans="1:11" ht="94.5" x14ac:dyDescent="0.25">
      <c r="A20" s="11">
        <v>7</v>
      </c>
      <c r="B20" s="12" t="s">
        <v>12</v>
      </c>
      <c r="C20" s="12" t="s">
        <v>13</v>
      </c>
      <c r="D20" s="14" t="s">
        <v>48</v>
      </c>
      <c r="E20" s="12"/>
      <c r="F20" s="83">
        <v>23060</v>
      </c>
      <c r="G20" s="83"/>
      <c r="H20" s="83"/>
      <c r="I20" s="77">
        <f t="shared" si="4"/>
        <v>23060</v>
      </c>
      <c r="J20" s="12" t="s">
        <v>86</v>
      </c>
      <c r="K20" s="37" t="s">
        <v>20</v>
      </c>
    </row>
    <row r="21" spans="1:11" ht="94.5" x14ac:dyDescent="0.25">
      <c r="A21" s="11">
        <v>8</v>
      </c>
      <c r="B21" s="12" t="s">
        <v>14</v>
      </c>
      <c r="C21" s="12" t="s">
        <v>49</v>
      </c>
      <c r="D21" s="14" t="s">
        <v>19</v>
      </c>
      <c r="E21" s="12"/>
      <c r="F21" s="83">
        <v>250000</v>
      </c>
      <c r="G21" s="83">
        <v>200000</v>
      </c>
      <c r="H21" s="83">
        <v>200000</v>
      </c>
      <c r="I21" s="77">
        <f t="shared" si="4"/>
        <v>650000</v>
      </c>
      <c r="J21" s="12" t="s">
        <v>86</v>
      </c>
      <c r="K21" s="37" t="s">
        <v>20</v>
      </c>
    </row>
    <row r="22" spans="1:11" ht="47.25" x14ac:dyDescent="0.25">
      <c r="A22" s="11">
        <v>9</v>
      </c>
      <c r="B22" s="12" t="s">
        <v>50</v>
      </c>
      <c r="C22" s="12" t="s">
        <v>51</v>
      </c>
      <c r="D22" s="14" t="s">
        <v>19</v>
      </c>
      <c r="E22" s="12"/>
      <c r="F22" s="81">
        <v>2013457.9</v>
      </c>
      <c r="G22" s="83">
        <v>1136408.1000000001</v>
      </c>
      <c r="H22" s="83">
        <v>489955.7</v>
      </c>
      <c r="I22" s="77">
        <f t="shared" si="4"/>
        <v>3639821.7</v>
      </c>
      <c r="J22" s="12" t="s">
        <v>88</v>
      </c>
      <c r="K22" s="37" t="s">
        <v>107</v>
      </c>
    </row>
    <row r="23" spans="1:11" ht="31.5" x14ac:dyDescent="0.25">
      <c r="A23" s="11">
        <v>10</v>
      </c>
      <c r="B23" s="12" t="s">
        <v>52</v>
      </c>
      <c r="C23" s="12" t="s">
        <v>53</v>
      </c>
      <c r="D23" s="14" t="s">
        <v>48</v>
      </c>
      <c r="E23" s="12"/>
      <c r="F23" s="81">
        <v>530000</v>
      </c>
      <c r="G23" s="83">
        <v>395333.9</v>
      </c>
      <c r="H23" s="83">
        <v>350000</v>
      </c>
      <c r="I23" s="77">
        <f t="shared" si="4"/>
        <v>1275333.8999999999</v>
      </c>
      <c r="J23" s="12" t="s">
        <v>87</v>
      </c>
      <c r="K23" s="37" t="s">
        <v>20</v>
      </c>
    </row>
    <row r="24" spans="1:11" ht="31.5" x14ac:dyDescent="0.25">
      <c r="A24" s="11">
        <v>11</v>
      </c>
      <c r="B24" s="12" t="s">
        <v>54</v>
      </c>
      <c r="C24" s="12" t="s">
        <v>55</v>
      </c>
      <c r="D24" s="14" t="s">
        <v>19</v>
      </c>
      <c r="E24" s="12"/>
      <c r="F24" s="81">
        <v>297166</v>
      </c>
      <c r="G24" s="83">
        <v>300000</v>
      </c>
      <c r="H24" s="83">
        <v>324508.40000000002</v>
      </c>
      <c r="I24" s="77">
        <f t="shared" si="4"/>
        <v>921674.4</v>
      </c>
      <c r="J24" s="12" t="s">
        <v>87</v>
      </c>
      <c r="K24" s="37" t="s">
        <v>20</v>
      </c>
    </row>
    <row r="25" spans="1:11" ht="47.25" x14ac:dyDescent="0.25">
      <c r="A25" s="94">
        <v>12</v>
      </c>
      <c r="B25" s="95" t="s">
        <v>56</v>
      </c>
      <c r="C25" s="95" t="s">
        <v>57</v>
      </c>
      <c r="D25" s="97" t="s">
        <v>19</v>
      </c>
      <c r="E25" s="95"/>
      <c r="F25" s="83">
        <v>1180000</v>
      </c>
      <c r="G25" s="83">
        <v>1200000</v>
      </c>
      <c r="H25" s="83">
        <v>950000</v>
      </c>
      <c r="I25" s="77">
        <f t="shared" si="4"/>
        <v>3330000</v>
      </c>
      <c r="J25" s="47" t="s">
        <v>88</v>
      </c>
      <c r="K25" s="52" t="s">
        <v>20</v>
      </c>
    </row>
    <row r="26" spans="1:11" ht="47.25" x14ac:dyDescent="0.25">
      <c r="A26" s="94"/>
      <c r="B26" s="95"/>
      <c r="C26" s="95"/>
      <c r="D26" s="97"/>
      <c r="E26" s="95"/>
      <c r="F26" s="83">
        <v>0</v>
      </c>
      <c r="G26" s="83">
        <v>0</v>
      </c>
      <c r="H26" s="83">
        <v>0</v>
      </c>
      <c r="I26" s="77">
        <f t="shared" si="4"/>
        <v>0</v>
      </c>
      <c r="J26" s="48" t="s">
        <v>90</v>
      </c>
      <c r="K26" s="52" t="s">
        <v>20</v>
      </c>
    </row>
    <row r="27" spans="1:11" ht="110.25" x14ac:dyDescent="0.25">
      <c r="A27" s="46">
        <v>13</v>
      </c>
      <c r="B27" s="47" t="s">
        <v>58</v>
      </c>
      <c r="C27" s="47" t="s">
        <v>59</v>
      </c>
      <c r="D27" s="51" t="s">
        <v>19</v>
      </c>
      <c r="E27" s="47"/>
      <c r="F27" s="81">
        <v>75745</v>
      </c>
      <c r="G27" s="83"/>
      <c r="H27" s="83"/>
      <c r="I27" s="77">
        <f t="shared" si="4"/>
        <v>75745</v>
      </c>
      <c r="J27" s="47" t="s">
        <v>86</v>
      </c>
      <c r="K27" s="52" t="s">
        <v>20</v>
      </c>
    </row>
    <row r="28" spans="1:11" ht="47.25" x14ac:dyDescent="0.25">
      <c r="A28" s="46">
        <v>14</v>
      </c>
      <c r="B28" s="47" t="s">
        <v>60</v>
      </c>
      <c r="C28" s="47" t="s">
        <v>61</v>
      </c>
      <c r="D28" s="51" t="s">
        <v>19</v>
      </c>
      <c r="E28" s="47"/>
      <c r="F28" s="81">
        <v>994295.6</v>
      </c>
      <c r="G28" s="83">
        <v>779606.8</v>
      </c>
      <c r="H28" s="83">
        <v>700000</v>
      </c>
      <c r="I28" s="77">
        <f t="shared" si="4"/>
        <v>2473902.4</v>
      </c>
      <c r="J28" s="47" t="s">
        <v>86</v>
      </c>
      <c r="K28" s="52" t="s">
        <v>62</v>
      </c>
    </row>
    <row r="29" spans="1:11" ht="47.25" x14ac:dyDescent="0.25">
      <c r="A29" s="46">
        <v>15</v>
      </c>
      <c r="B29" s="47" t="s">
        <v>63</v>
      </c>
      <c r="C29" s="47" t="s">
        <v>64</v>
      </c>
      <c r="D29" s="51" t="s">
        <v>48</v>
      </c>
      <c r="E29" s="47"/>
      <c r="F29" s="83">
        <v>1000000</v>
      </c>
      <c r="G29" s="83">
        <v>1000000</v>
      </c>
      <c r="H29" s="83">
        <v>641756.19999999995</v>
      </c>
      <c r="I29" s="77">
        <f t="shared" si="4"/>
        <v>2641756.2000000002</v>
      </c>
      <c r="J29" s="47" t="s">
        <v>86</v>
      </c>
      <c r="K29" s="52" t="s">
        <v>20</v>
      </c>
    </row>
    <row r="30" spans="1:11" ht="94.5" x14ac:dyDescent="0.25">
      <c r="A30" s="46">
        <v>16</v>
      </c>
      <c r="B30" s="47" t="s">
        <v>65</v>
      </c>
      <c r="C30" s="47" t="s">
        <v>66</v>
      </c>
      <c r="D30" s="51" t="s">
        <v>48</v>
      </c>
      <c r="E30" s="47"/>
      <c r="F30" s="83">
        <v>600000</v>
      </c>
      <c r="G30" s="83">
        <v>300000</v>
      </c>
      <c r="H30" s="83">
        <v>600000</v>
      </c>
      <c r="I30" s="77">
        <f t="shared" si="4"/>
        <v>1500000</v>
      </c>
      <c r="J30" s="47" t="s">
        <v>86</v>
      </c>
      <c r="K30" s="52" t="s">
        <v>20</v>
      </c>
    </row>
    <row r="31" spans="1:11" ht="25.9" customHeight="1" x14ac:dyDescent="0.25">
      <c r="A31" s="94" t="s">
        <v>4</v>
      </c>
      <c r="B31" s="94"/>
      <c r="C31" s="94"/>
      <c r="D31" s="94"/>
      <c r="E31" s="53"/>
      <c r="F31" s="82"/>
      <c r="G31" s="82"/>
      <c r="H31" s="82"/>
      <c r="I31" s="83"/>
      <c r="J31" s="53"/>
      <c r="K31" s="35"/>
    </row>
    <row r="32" spans="1:11" ht="47.25" x14ac:dyDescent="0.25">
      <c r="A32" s="94">
        <v>17</v>
      </c>
      <c r="B32" s="109" t="s">
        <v>68</v>
      </c>
      <c r="C32" s="98" t="s">
        <v>69</v>
      </c>
      <c r="D32" s="98" t="s">
        <v>19</v>
      </c>
      <c r="E32" s="98">
        <v>55</v>
      </c>
      <c r="F32" s="81">
        <v>3084814</v>
      </c>
      <c r="G32" s="83">
        <v>2598931.2999999998</v>
      </c>
      <c r="H32" s="83">
        <v>2331258.1</v>
      </c>
      <c r="I32" s="77">
        <f t="shared" ref="I32:I37" si="5">F32+G32+H32</f>
        <v>8015003.4000000004</v>
      </c>
      <c r="J32" s="47" t="s">
        <v>88</v>
      </c>
      <c r="K32" s="49" t="s">
        <v>222</v>
      </c>
    </row>
    <row r="33" spans="1:12" ht="47.25" x14ac:dyDescent="0.25">
      <c r="A33" s="94"/>
      <c r="B33" s="109"/>
      <c r="C33" s="98"/>
      <c r="D33" s="98"/>
      <c r="E33" s="98"/>
      <c r="F33" s="83">
        <v>0</v>
      </c>
      <c r="G33" s="83">
        <v>0</v>
      </c>
      <c r="H33" s="83">
        <v>0</v>
      </c>
      <c r="I33" s="77">
        <f t="shared" si="5"/>
        <v>0</v>
      </c>
      <c r="J33" s="48" t="s">
        <v>90</v>
      </c>
      <c r="K33" s="49" t="s">
        <v>20</v>
      </c>
    </row>
    <row r="34" spans="1:12" ht="47.25" x14ac:dyDescent="0.25">
      <c r="A34" s="46">
        <v>18</v>
      </c>
      <c r="B34" s="47" t="s">
        <v>27</v>
      </c>
      <c r="C34" s="47" t="s">
        <v>28</v>
      </c>
      <c r="D34" s="51" t="s">
        <v>19</v>
      </c>
      <c r="E34" s="47">
        <v>75</v>
      </c>
      <c r="F34" s="83">
        <v>213929.3</v>
      </c>
      <c r="G34" s="83">
        <v>565000</v>
      </c>
      <c r="H34" s="83">
        <v>389018.84311111108</v>
      </c>
      <c r="I34" s="77">
        <f t="shared" si="5"/>
        <v>1167948.1431111111</v>
      </c>
      <c r="J34" s="51" t="s">
        <v>91</v>
      </c>
      <c r="K34" s="52" t="s">
        <v>20</v>
      </c>
    </row>
    <row r="35" spans="1:12" ht="47.25" x14ac:dyDescent="0.25">
      <c r="A35" s="46">
        <v>19</v>
      </c>
      <c r="B35" s="50" t="s">
        <v>70</v>
      </c>
      <c r="C35" s="48" t="s">
        <v>71</v>
      </c>
      <c r="D35" s="48" t="s">
        <v>19</v>
      </c>
      <c r="E35" s="48">
        <v>55</v>
      </c>
      <c r="F35" s="83">
        <v>418252</v>
      </c>
      <c r="G35" s="83">
        <v>663152.30000000005</v>
      </c>
      <c r="H35" s="83"/>
      <c r="I35" s="77">
        <f t="shared" si="5"/>
        <v>1081404.3</v>
      </c>
      <c r="J35" s="47" t="s">
        <v>86</v>
      </c>
      <c r="K35" s="49" t="s">
        <v>20</v>
      </c>
    </row>
    <row r="36" spans="1:12" ht="47.25" x14ac:dyDescent="0.25">
      <c r="A36" s="46">
        <v>20</v>
      </c>
      <c r="B36" s="50" t="s">
        <v>273</v>
      </c>
      <c r="C36" s="48" t="s">
        <v>277</v>
      </c>
      <c r="D36" s="48" t="s">
        <v>19</v>
      </c>
      <c r="E36" s="48"/>
      <c r="F36" s="83">
        <v>818149.9</v>
      </c>
      <c r="G36" s="83">
        <v>818000</v>
      </c>
      <c r="H36" s="83">
        <v>526000</v>
      </c>
      <c r="I36" s="77">
        <f t="shared" si="5"/>
        <v>2162149.9</v>
      </c>
      <c r="J36" s="47" t="s">
        <v>90</v>
      </c>
      <c r="K36" s="49" t="s">
        <v>274</v>
      </c>
    </row>
    <row r="37" spans="1:12" ht="47.25" x14ac:dyDescent="0.25">
      <c r="A37" s="46">
        <v>21</v>
      </c>
      <c r="B37" s="50" t="s">
        <v>275</v>
      </c>
      <c r="C37" s="48" t="s">
        <v>276</v>
      </c>
      <c r="D37" s="48" t="s">
        <v>19</v>
      </c>
      <c r="E37" s="48"/>
      <c r="F37" s="17">
        <v>526504.30000000005</v>
      </c>
      <c r="G37" s="17">
        <v>0</v>
      </c>
      <c r="H37" s="17">
        <v>0</v>
      </c>
      <c r="I37" s="13">
        <f t="shared" si="5"/>
        <v>526504.30000000005</v>
      </c>
      <c r="J37" s="47" t="s">
        <v>90</v>
      </c>
      <c r="K37" s="49" t="s">
        <v>274</v>
      </c>
    </row>
    <row r="38" spans="1:12" ht="22.15" customHeight="1" x14ac:dyDescent="0.25">
      <c r="A38" s="31"/>
      <c r="B38" s="96" t="s">
        <v>104</v>
      </c>
      <c r="C38" s="96"/>
      <c r="D38" s="96"/>
      <c r="E38" s="32"/>
      <c r="F38" s="33">
        <f>SUM(F40:F53)</f>
        <v>17679081.399999999</v>
      </c>
      <c r="G38" s="33">
        <f t="shared" ref="G38:I38" si="6">SUM(G40:G53)</f>
        <v>13540392.5</v>
      </c>
      <c r="H38" s="33">
        <f t="shared" si="6"/>
        <v>27501373.099999998</v>
      </c>
      <c r="I38" s="33">
        <f t="shared" si="6"/>
        <v>58720847</v>
      </c>
      <c r="J38" s="32"/>
      <c r="K38" s="34"/>
      <c r="L38" s="45"/>
    </row>
    <row r="39" spans="1:12" s="43" customFormat="1" ht="25.9" customHeight="1" x14ac:dyDescent="0.25">
      <c r="A39" s="94" t="s">
        <v>3</v>
      </c>
      <c r="B39" s="94"/>
      <c r="C39" s="94"/>
      <c r="D39" s="94"/>
      <c r="E39" s="8"/>
      <c r="F39" s="9"/>
      <c r="G39" s="9"/>
      <c r="H39" s="9"/>
      <c r="I39" s="9"/>
      <c r="J39" s="8"/>
      <c r="K39" s="35"/>
    </row>
    <row r="40" spans="1:12" ht="47.25" x14ac:dyDescent="0.25">
      <c r="A40" s="11">
        <v>22</v>
      </c>
      <c r="B40" s="12" t="s">
        <v>34</v>
      </c>
      <c r="C40" s="12" t="s">
        <v>35</v>
      </c>
      <c r="D40" s="14" t="s">
        <v>21</v>
      </c>
      <c r="E40" s="12"/>
      <c r="F40" s="79">
        <v>1103059.8</v>
      </c>
      <c r="G40" s="80">
        <v>1309192.5</v>
      </c>
      <c r="H40" s="80"/>
      <c r="I40" s="77">
        <f t="shared" ref="I40:I51" si="7">F40+G40+H40</f>
        <v>2412252.2999999998</v>
      </c>
      <c r="J40" s="14" t="s">
        <v>92</v>
      </c>
      <c r="K40" s="37" t="s">
        <v>74</v>
      </c>
    </row>
    <row r="41" spans="1:12" ht="63" x14ac:dyDescent="0.25">
      <c r="A41" s="11">
        <v>23</v>
      </c>
      <c r="B41" s="12" t="s">
        <v>38</v>
      </c>
      <c r="C41" s="12" t="s">
        <v>39</v>
      </c>
      <c r="D41" s="14" t="s">
        <v>21</v>
      </c>
      <c r="E41" s="12"/>
      <c r="F41" s="79">
        <v>1000000</v>
      </c>
      <c r="G41" s="79">
        <v>1000000</v>
      </c>
      <c r="H41" s="79">
        <v>2500000</v>
      </c>
      <c r="I41" s="77">
        <f t="shared" si="7"/>
        <v>4500000</v>
      </c>
      <c r="J41" s="12" t="s">
        <v>87</v>
      </c>
      <c r="K41" s="37" t="s">
        <v>75</v>
      </c>
    </row>
    <row r="42" spans="1:12" ht="47.25" x14ac:dyDescent="0.25">
      <c r="A42" s="11">
        <v>24</v>
      </c>
      <c r="B42" s="12" t="s">
        <v>231</v>
      </c>
      <c r="C42" s="12" t="s">
        <v>40</v>
      </c>
      <c r="D42" s="14" t="s">
        <v>21</v>
      </c>
      <c r="E42" s="12"/>
      <c r="F42" s="79">
        <v>2000000</v>
      </c>
      <c r="G42" s="79">
        <v>2000000</v>
      </c>
      <c r="H42" s="79">
        <v>61018.400000000001</v>
      </c>
      <c r="I42" s="77">
        <f t="shared" si="7"/>
        <v>4061018.4</v>
      </c>
      <c r="J42" s="12" t="s">
        <v>87</v>
      </c>
      <c r="K42" s="37" t="s">
        <v>75</v>
      </c>
    </row>
    <row r="43" spans="1:12" ht="47.25" x14ac:dyDescent="0.25">
      <c r="A43" s="11">
        <v>25</v>
      </c>
      <c r="B43" s="12" t="s">
        <v>41</v>
      </c>
      <c r="C43" s="12" t="s">
        <v>42</v>
      </c>
      <c r="D43" s="14" t="s">
        <v>21</v>
      </c>
      <c r="E43" s="12"/>
      <c r="F43" s="79">
        <v>500000</v>
      </c>
      <c r="G43" s="79"/>
      <c r="H43" s="79">
        <v>2000000</v>
      </c>
      <c r="I43" s="77">
        <f t="shared" si="7"/>
        <v>2500000</v>
      </c>
      <c r="J43" s="12" t="s">
        <v>87</v>
      </c>
      <c r="K43" s="37" t="s">
        <v>76</v>
      </c>
    </row>
    <row r="44" spans="1:12" ht="47.25" x14ac:dyDescent="0.25">
      <c r="A44" s="11">
        <v>26</v>
      </c>
      <c r="B44" s="12" t="s">
        <v>43</v>
      </c>
      <c r="C44" s="12" t="s">
        <v>44</v>
      </c>
      <c r="D44" s="14" t="s">
        <v>21</v>
      </c>
      <c r="E44" s="12"/>
      <c r="F44" s="79">
        <v>1000000</v>
      </c>
      <c r="G44" s="79">
        <v>700000</v>
      </c>
      <c r="H44" s="79">
        <v>1760000</v>
      </c>
      <c r="I44" s="77">
        <f t="shared" si="7"/>
        <v>3460000</v>
      </c>
      <c r="J44" s="12" t="s">
        <v>87</v>
      </c>
      <c r="K44" s="37" t="s">
        <v>75</v>
      </c>
    </row>
    <row r="45" spans="1:12" ht="47.25" x14ac:dyDescent="0.25">
      <c r="A45" s="11">
        <v>27</v>
      </c>
      <c r="B45" s="12" t="s">
        <v>36</v>
      </c>
      <c r="C45" s="12" t="s">
        <v>37</v>
      </c>
      <c r="D45" s="14" t="s">
        <v>21</v>
      </c>
      <c r="E45" s="12"/>
      <c r="F45" s="79">
        <v>23244</v>
      </c>
      <c r="G45" s="80">
        <v>398000</v>
      </c>
      <c r="H45" s="80">
        <v>1609000</v>
      </c>
      <c r="I45" s="77">
        <f t="shared" si="7"/>
        <v>2030244</v>
      </c>
      <c r="J45" s="14" t="s">
        <v>93</v>
      </c>
      <c r="K45" s="37" t="s">
        <v>74</v>
      </c>
    </row>
    <row r="46" spans="1:12" ht="31.5" x14ac:dyDescent="0.25">
      <c r="A46" s="99">
        <v>28</v>
      </c>
      <c r="B46" s="102" t="s">
        <v>45</v>
      </c>
      <c r="C46" s="102" t="s">
        <v>46</v>
      </c>
      <c r="D46" s="105" t="s">
        <v>21</v>
      </c>
      <c r="E46" s="12"/>
      <c r="F46" s="85">
        <v>424000</v>
      </c>
      <c r="G46" s="79"/>
      <c r="H46" s="79"/>
      <c r="I46" s="77">
        <f t="shared" si="7"/>
        <v>424000</v>
      </c>
      <c r="J46" s="12" t="s">
        <v>193</v>
      </c>
      <c r="K46" s="110" t="s">
        <v>74</v>
      </c>
    </row>
    <row r="47" spans="1:12" ht="63" x14ac:dyDescent="0.25">
      <c r="A47" s="100"/>
      <c r="B47" s="103"/>
      <c r="C47" s="103"/>
      <c r="D47" s="106"/>
      <c r="E47" s="12"/>
      <c r="F47" s="85">
        <v>38000</v>
      </c>
      <c r="G47" s="79"/>
      <c r="H47" s="79"/>
      <c r="I47" s="77">
        <f t="shared" si="7"/>
        <v>38000</v>
      </c>
      <c r="J47" s="12" t="s">
        <v>194</v>
      </c>
      <c r="K47" s="111"/>
    </row>
    <row r="48" spans="1:12" ht="47.25" x14ac:dyDescent="0.25">
      <c r="A48" s="101"/>
      <c r="B48" s="104"/>
      <c r="C48" s="104"/>
      <c r="D48" s="107"/>
      <c r="E48" s="12"/>
      <c r="F48" s="79">
        <v>890781.6</v>
      </c>
      <c r="G48" s="86">
        <v>1433200</v>
      </c>
      <c r="H48" s="86">
        <v>1433200</v>
      </c>
      <c r="I48" s="77">
        <f t="shared" si="7"/>
        <v>3757181.6</v>
      </c>
      <c r="J48" s="14" t="s">
        <v>93</v>
      </c>
      <c r="K48" s="112"/>
    </row>
    <row r="49" spans="1:12" ht="63" x14ac:dyDescent="0.25">
      <c r="A49" s="19">
        <v>29</v>
      </c>
      <c r="B49" s="20" t="s">
        <v>241</v>
      </c>
      <c r="C49" s="20" t="s">
        <v>242</v>
      </c>
      <c r="D49" s="14" t="s">
        <v>21</v>
      </c>
      <c r="E49" s="12"/>
      <c r="F49" s="79">
        <v>6000000</v>
      </c>
      <c r="G49" s="79">
        <v>3700000</v>
      </c>
      <c r="H49" s="79">
        <f>11000000</f>
        <v>11000000</v>
      </c>
      <c r="I49" s="77">
        <f t="shared" si="7"/>
        <v>20700000</v>
      </c>
      <c r="J49" s="12" t="s">
        <v>87</v>
      </c>
      <c r="K49" s="39" t="s">
        <v>75</v>
      </c>
    </row>
    <row r="50" spans="1:12" ht="47.25" x14ac:dyDescent="0.25">
      <c r="A50" s="99">
        <v>30</v>
      </c>
      <c r="B50" s="102" t="s">
        <v>243</v>
      </c>
      <c r="C50" s="102" t="s">
        <v>244</v>
      </c>
      <c r="D50" s="105" t="s">
        <v>21</v>
      </c>
      <c r="E50" s="12"/>
      <c r="F50" s="79">
        <v>3000000</v>
      </c>
      <c r="G50" s="79">
        <v>3000000</v>
      </c>
      <c r="H50" s="79">
        <v>7138154.7000000002</v>
      </c>
      <c r="I50" s="77">
        <f t="shared" si="7"/>
        <v>13138154.699999999</v>
      </c>
      <c r="J50" s="12" t="s">
        <v>87</v>
      </c>
      <c r="K50" s="39" t="s">
        <v>75</v>
      </c>
    </row>
    <row r="51" spans="1:12" ht="47.25" x14ac:dyDescent="0.25">
      <c r="A51" s="108"/>
      <c r="B51" s="108"/>
      <c r="C51" s="108"/>
      <c r="D51" s="108"/>
      <c r="E51" s="12"/>
      <c r="F51" s="79">
        <v>699996</v>
      </c>
      <c r="G51" s="79"/>
      <c r="H51" s="79"/>
      <c r="I51" s="77">
        <f t="shared" si="7"/>
        <v>699996</v>
      </c>
      <c r="J51" s="12" t="s">
        <v>245</v>
      </c>
      <c r="K51" s="39" t="s">
        <v>75</v>
      </c>
    </row>
    <row r="52" spans="1:12" ht="25.9" customHeight="1" x14ac:dyDescent="0.25">
      <c r="A52" s="94" t="s">
        <v>4</v>
      </c>
      <c r="B52" s="94"/>
      <c r="C52" s="94"/>
      <c r="D52" s="94"/>
      <c r="E52" s="12"/>
      <c r="F52" s="17"/>
      <c r="G52" s="17"/>
      <c r="H52" s="17"/>
      <c r="I52" s="17"/>
      <c r="J52" s="14"/>
      <c r="K52" s="37"/>
    </row>
    <row r="53" spans="1:12" ht="78.75" x14ac:dyDescent="0.25">
      <c r="A53" s="11">
        <v>31</v>
      </c>
      <c r="B53" s="12" t="s">
        <v>195</v>
      </c>
      <c r="C53" s="12" t="s">
        <v>196</v>
      </c>
      <c r="D53" s="12" t="s">
        <v>21</v>
      </c>
      <c r="E53" s="12">
        <v>100</v>
      </c>
      <c r="F53" s="17">
        <v>1000000</v>
      </c>
      <c r="G53" s="17"/>
      <c r="H53" s="17"/>
      <c r="I53" s="13">
        <f t="shared" ref="I53" si="8">F53+G53+H53</f>
        <v>1000000</v>
      </c>
      <c r="J53" s="12" t="s">
        <v>86</v>
      </c>
      <c r="K53" s="36" t="s">
        <v>74</v>
      </c>
    </row>
    <row r="54" spans="1:12" ht="22.15" customHeight="1" x14ac:dyDescent="0.25">
      <c r="A54" s="31"/>
      <c r="B54" s="96" t="s">
        <v>29</v>
      </c>
      <c r="C54" s="96"/>
      <c r="D54" s="96"/>
      <c r="E54" s="32"/>
      <c r="F54" s="33">
        <f>SUM(F56:F58)</f>
        <v>235682.5</v>
      </c>
      <c r="G54" s="33">
        <f t="shared" ref="G54:I54" si="9">SUM(G56:G58)</f>
        <v>188000</v>
      </c>
      <c r="H54" s="33">
        <f t="shared" si="9"/>
        <v>190507</v>
      </c>
      <c r="I54" s="33">
        <f t="shared" si="9"/>
        <v>614189.5</v>
      </c>
      <c r="J54" s="32"/>
      <c r="K54" s="34"/>
      <c r="L54" s="45"/>
    </row>
    <row r="55" spans="1:12" ht="25.9" customHeight="1" x14ac:dyDescent="0.25">
      <c r="A55" s="94" t="s">
        <v>4</v>
      </c>
      <c r="B55" s="94"/>
      <c r="C55" s="94"/>
      <c r="D55" s="94"/>
      <c r="E55" s="8"/>
      <c r="F55" s="9"/>
      <c r="G55" s="9"/>
      <c r="H55" s="9"/>
      <c r="I55" s="17"/>
      <c r="J55" s="8"/>
      <c r="K55" s="35"/>
    </row>
    <row r="56" spans="1:12" ht="63" x14ac:dyDescent="0.25">
      <c r="A56" s="11">
        <v>32</v>
      </c>
      <c r="B56" s="12" t="s">
        <v>6</v>
      </c>
      <c r="C56" s="12" t="s">
        <v>30</v>
      </c>
      <c r="D56" s="14" t="s">
        <v>29</v>
      </c>
      <c r="E56" s="12">
        <v>40</v>
      </c>
      <c r="F56" s="17">
        <v>188682.5</v>
      </c>
      <c r="G56" s="79">
        <v>150000</v>
      </c>
      <c r="H56" s="79">
        <v>160507</v>
      </c>
      <c r="I56" s="13">
        <f t="shared" ref="I56:I58" si="10">F56+G56+H56</f>
        <v>499189.5</v>
      </c>
      <c r="J56" s="14" t="s">
        <v>94</v>
      </c>
      <c r="K56" s="37" t="s">
        <v>31</v>
      </c>
    </row>
    <row r="57" spans="1:12" ht="63" x14ac:dyDescent="0.25">
      <c r="A57" s="11">
        <v>33</v>
      </c>
      <c r="B57" s="12" t="s">
        <v>290</v>
      </c>
      <c r="C57" s="12" t="s">
        <v>32</v>
      </c>
      <c r="D57" s="14" t="s">
        <v>29</v>
      </c>
      <c r="E57" s="12">
        <v>55</v>
      </c>
      <c r="F57" s="17">
        <v>37000</v>
      </c>
      <c r="G57" s="79">
        <v>30000</v>
      </c>
      <c r="H57" s="79">
        <v>30000</v>
      </c>
      <c r="I57" s="13">
        <f t="shared" si="10"/>
        <v>97000</v>
      </c>
      <c r="J57" s="14" t="s">
        <v>95</v>
      </c>
      <c r="K57" s="37" t="s">
        <v>33</v>
      </c>
    </row>
    <row r="58" spans="1:12" ht="63" x14ac:dyDescent="0.25">
      <c r="A58" s="59">
        <f>A57+1</f>
        <v>34</v>
      </c>
      <c r="B58" s="67" t="s">
        <v>286</v>
      </c>
      <c r="C58" s="67" t="s">
        <v>287</v>
      </c>
      <c r="D58" s="71" t="s">
        <v>29</v>
      </c>
      <c r="E58" s="71">
        <v>100</v>
      </c>
      <c r="F58" s="73">
        <v>10000</v>
      </c>
      <c r="G58" s="79">
        <v>8000</v>
      </c>
      <c r="H58" s="79"/>
      <c r="I58" s="13">
        <f t="shared" si="10"/>
        <v>18000</v>
      </c>
      <c r="J58" s="67" t="s">
        <v>288</v>
      </c>
      <c r="K58" s="71" t="s">
        <v>289</v>
      </c>
    </row>
    <row r="59" spans="1:12" ht="22.15" customHeight="1" x14ac:dyDescent="0.25">
      <c r="A59" s="31"/>
      <c r="B59" s="96" t="s">
        <v>105</v>
      </c>
      <c r="C59" s="96"/>
      <c r="D59" s="96"/>
      <c r="E59" s="32"/>
      <c r="F59" s="33">
        <f>F61+F63</f>
        <v>788110.3</v>
      </c>
      <c r="G59" s="33">
        <f>G61+G63</f>
        <v>522702.3</v>
      </c>
      <c r="H59" s="33">
        <f>H61+H63</f>
        <v>463740.5</v>
      </c>
      <c r="I59" s="33">
        <f>I61+I63</f>
        <v>1774553.1</v>
      </c>
      <c r="J59" s="32"/>
      <c r="K59" s="34"/>
      <c r="L59" s="45"/>
    </row>
    <row r="60" spans="1:12" ht="25.9" customHeight="1" x14ac:dyDescent="0.25">
      <c r="A60" s="94" t="s">
        <v>3</v>
      </c>
      <c r="B60" s="94"/>
      <c r="C60" s="94"/>
      <c r="D60" s="94"/>
      <c r="E60" s="8"/>
      <c r="F60" s="9"/>
      <c r="G60" s="9"/>
      <c r="H60" s="9"/>
      <c r="I60" s="9"/>
      <c r="J60" s="8"/>
      <c r="K60" s="35"/>
    </row>
    <row r="61" spans="1:12" ht="63" x14ac:dyDescent="0.25">
      <c r="A61" s="11">
        <f>A58+1</f>
        <v>35</v>
      </c>
      <c r="B61" s="12" t="s">
        <v>25</v>
      </c>
      <c r="C61" s="12" t="s">
        <v>26</v>
      </c>
      <c r="D61" s="14" t="s">
        <v>22</v>
      </c>
      <c r="E61" s="12"/>
      <c r="F61" s="17">
        <v>786868.8</v>
      </c>
      <c r="G61" s="79">
        <v>511813.5</v>
      </c>
      <c r="H61" s="79">
        <v>461018.3</v>
      </c>
      <c r="I61" s="13">
        <f t="shared" ref="I61" si="11">F61+G61+H61</f>
        <v>1759700.6</v>
      </c>
      <c r="J61" s="12" t="s">
        <v>86</v>
      </c>
      <c r="K61" s="37" t="s">
        <v>77</v>
      </c>
    </row>
    <row r="62" spans="1:12" ht="25.9" customHeight="1" x14ac:dyDescent="0.25">
      <c r="A62" s="94" t="s">
        <v>4</v>
      </c>
      <c r="B62" s="94"/>
      <c r="C62" s="94"/>
      <c r="D62" s="94"/>
      <c r="E62" s="12"/>
      <c r="F62" s="17"/>
      <c r="G62" s="79"/>
      <c r="H62" s="79"/>
      <c r="I62" s="17"/>
      <c r="J62" s="12"/>
      <c r="K62" s="37"/>
    </row>
    <row r="63" spans="1:12" ht="63" x14ac:dyDescent="0.25">
      <c r="A63" s="59">
        <f>A61+1</f>
        <v>36</v>
      </c>
      <c r="B63" s="12" t="s">
        <v>197</v>
      </c>
      <c r="C63" s="12" t="s">
        <v>198</v>
      </c>
      <c r="D63" s="14" t="s">
        <v>22</v>
      </c>
      <c r="E63" s="12">
        <v>74</v>
      </c>
      <c r="F63" s="17">
        <v>1241.5</v>
      </c>
      <c r="G63" s="79">
        <v>10888.8</v>
      </c>
      <c r="H63" s="79">
        <v>2722.2</v>
      </c>
      <c r="I63" s="13">
        <f t="shared" ref="I63" si="12">F63+G63+H63</f>
        <v>14852.5</v>
      </c>
      <c r="J63" s="12" t="s">
        <v>86</v>
      </c>
      <c r="K63" s="38" t="s">
        <v>199</v>
      </c>
    </row>
    <row r="64" spans="1:12" ht="22.15" customHeight="1" x14ac:dyDescent="0.25">
      <c r="A64" s="31"/>
      <c r="B64" s="96" t="s">
        <v>106</v>
      </c>
      <c r="C64" s="96"/>
      <c r="D64" s="96"/>
      <c r="E64" s="32"/>
      <c r="F64" s="33">
        <f>F66</f>
        <v>800000</v>
      </c>
      <c r="G64" s="33">
        <f t="shared" ref="G64:I64" si="13">G66</f>
        <v>640000</v>
      </c>
      <c r="H64" s="33">
        <f t="shared" si="13"/>
        <v>1200000</v>
      </c>
      <c r="I64" s="33">
        <f t="shared" si="13"/>
        <v>2640000</v>
      </c>
      <c r="J64" s="32"/>
      <c r="K64" s="34"/>
      <c r="L64" s="45"/>
    </row>
    <row r="65" spans="1:12" ht="25.9" customHeight="1" x14ac:dyDescent="0.25">
      <c r="A65" s="94" t="s">
        <v>4</v>
      </c>
      <c r="B65" s="94"/>
      <c r="C65" s="94"/>
      <c r="D65" s="94"/>
      <c r="E65" s="8"/>
      <c r="F65" s="9"/>
      <c r="G65" s="9"/>
      <c r="H65" s="9"/>
      <c r="I65" s="17"/>
      <c r="J65" s="8"/>
      <c r="K65" s="35"/>
    </row>
    <row r="66" spans="1:12" ht="63" x14ac:dyDescent="0.25">
      <c r="A66" s="59">
        <f>A63+1</f>
        <v>37</v>
      </c>
      <c r="B66" s="12" t="s">
        <v>72</v>
      </c>
      <c r="C66" s="18" t="s">
        <v>73</v>
      </c>
      <c r="D66" s="18" t="s">
        <v>23</v>
      </c>
      <c r="E66" s="16">
        <v>70</v>
      </c>
      <c r="F66" s="17">
        <v>800000</v>
      </c>
      <c r="G66" s="79">
        <v>640000</v>
      </c>
      <c r="H66" s="79">
        <v>1200000</v>
      </c>
      <c r="I66" s="13">
        <f t="shared" ref="I66" si="14">F66+G66+H66</f>
        <v>2640000</v>
      </c>
      <c r="J66" s="12" t="s">
        <v>86</v>
      </c>
      <c r="K66" s="38" t="s">
        <v>78</v>
      </c>
    </row>
    <row r="67" spans="1:12" ht="22.15" customHeight="1" x14ac:dyDescent="0.25">
      <c r="A67" s="31"/>
      <c r="B67" s="96" t="s">
        <v>109</v>
      </c>
      <c r="C67" s="96"/>
      <c r="D67" s="96"/>
      <c r="E67" s="32"/>
      <c r="F67" s="33">
        <f>SUM(F69:F83)</f>
        <v>36621881.799999997</v>
      </c>
      <c r="G67" s="33">
        <f>SUM(G69:G83)</f>
        <v>15640111.171999998</v>
      </c>
      <c r="H67" s="33">
        <f>SUM(H69:H83)</f>
        <v>0</v>
      </c>
      <c r="I67" s="33">
        <f>SUM(I69:I83)</f>
        <v>52261992.971999988</v>
      </c>
      <c r="J67" s="32"/>
      <c r="K67" s="34"/>
      <c r="L67" s="45"/>
    </row>
    <row r="68" spans="1:12" s="43" customFormat="1" ht="25.9" customHeight="1" x14ac:dyDescent="0.25">
      <c r="A68" s="94" t="s">
        <v>3</v>
      </c>
      <c r="B68" s="94"/>
      <c r="C68" s="94"/>
      <c r="D68" s="94"/>
      <c r="E68" s="8"/>
      <c r="F68" s="9"/>
      <c r="G68" s="9"/>
      <c r="H68" s="9"/>
      <c r="I68" s="9"/>
      <c r="J68" s="8"/>
      <c r="K68" s="35"/>
    </row>
    <row r="69" spans="1:12" ht="47.25" x14ac:dyDescent="0.25">
      <c r="A69" s="99">
        <f>A66+1</f>
        <v>38</v>
      </c>
      <c r="B69" s="102" t="s">
        <v>110</v>
      </c>
      <c r="C69" s="102" t="s">
        <v>111</v>
      </c>
      <c r="D69" s="120" t="s">
        <v>109</v>
      </c>
      <c r="E69" s="16"/>
      <c r="F69" s="79">
        <v>1660345.4</v>
      </c>
      <c r="G69" s="80">
        <v>1246925.3999999999</v>
      </c>
      <c r="H69" s="80"/>
      <c r="I69" s="79">
        <f t="shared" ref="I69:I90" si="15">F69+G69+H69</f>
        <v>2907270.8</v>
      </c>
      <c r="J69" s="12" t="s">
        <v>92</v>
      </c>
      <c r="K69" s="38" t="s">
        <v>112</v>
      </c>
    </row>
    <row r="70" spans="1:12" ht="47.25" x14ac:dyDescent="0.25">
      <c r="A70" s="108"/>
      <c r="B70" s="108"/>
      <c r="C70" s="108"/>
      <c r="D70" s="108"/>
      <c r="E70" s="16"/>
      <c r="F70" s="79">
        <v>880776</v>
      </c>
      <c r="G70" s="80">
        <v>1015.7</v>
      </c>
      <c r="H70" s="80"/>
      <c r="I70" s="79">
        <f t="shared" si="15"/>
        <v>881791.7</v>
      </c>
      <c r="J70" s="12" t="s">
        <v>91</v>
      </c>
      <c r="K70" s="38" t="s">
        <v>112</v>
      </c>
    </row>
    <row r="71" spans="1:12" ht="47.25" x14ac:dyDescent="0.25">
      <c r="A71" s="11">
        <f>A69+1</f>
        <v>39</v>
      </c>
      <c r="B71" s="12" t="s">
        <v>113</v>
      </c>
      <c r="C71" s="12" t="s">
        <v>114</v>
      </c>
      <c r="D71" s="18" t="s">
        <v>109</v>
      </c>
      <c r="E71" s="16"/>
      <c r="F71" s="79">
        <v>1152462.6000000001</v>
      </c>
      <c r="G71" s="79">
        <v>287000</v>
      </c>
      <c r="H71" s="79"/>
      <c r="I71" s="79">
        <f t="shared" si="15"/>
        <v>1439462.6</v>
      </c>
      <c r="J71" s="12" t="s">
        <v>115</v>
      </c>
      <c r="K71" s="38" t="s">
        <v>112</v>
      </c>
    </row>
    <row r="72" spans="1:12" ht="47.25" x14ac:dyDescent="0.25">
      <c r="A72" s="59">
        <f>A71+1</f>
        <v>40</v>
      </c>
      <c r="B72" s="12" t="s">
        <v>116</v>
      </c>
      <c r="C72" s="12" t="s">
        <v>117</v>
      </c>
      <c r="D72" s="18" t="s">
        <v>109</v>
      </c>
      <c r="E72" s="8"/>
      <c r="F72" s="79">
        <v>6151562.2000000002</v>
      </c>
      <c r="G72" s="79">
        <v>6143819</v>
      </c>
      <c r="H72" s="79"/>
      <c r="I72" s="79">
        <f t="shared" si="15"/>
        <v>12295381.199999999</v>
      </c>
      <c r="J72" s="12" t="s">
        <v>93</v>
      </c>
      <c r="K72" s="38" t="s">
        <v>112</v>
      </c>
    </row>
    <row r="73" spans="1:12" ht="47.25" x14ac:dyDescent="0.25">
      <c r="A73" s="59">
        <f>A72+1</f>
        <v>41</v>
      </c>
      <c r="B73" s="12" t="s">
        <v>118</v>
      </c>
      <c r="C73" s="12" t="s">
        <v>119</v>
      </c>
      <c r="D73" s="18" t="s">
        <v>109</v>
      </c>
      <c r="E73" s="8"/>
      <c r="F73" s="79">
        <v>4050000</v>
      </c>
      <c r="G73" s="79">
        <v>4916878.5</v>
      </c>
      <c r="H73" s="79"/>
      <c r="I73" s="79">
        <f t="shared" si="15"/>
        <v>8966878.5</v>
      </c>
      <c r="J73" s="12" t="s">
        <v>120</v>
      </c>
      <c r="K73" s="38" t="s">
        <v>112</v>
      </c>
    </row>
    <row r="74" spans="1:12" ht="63" x14ac:dyDescent="0.25">
      <c r="A74" s="59">
        <f>A73+1</f>
        <v>42</v>
      </c>
      <c r="B74" s="12" t="s">
        <v>121</v>
      </c>
      <c r="C74" s="12" t="s">
        <v>122</v>
      </c>
      <c r="D74" s="18" t="s">
        <v>109</v>
      </c>
      <c r="E74" s="8"/>
      <c r="F74" s="79">
        <v>4442040</v>
      </c>
      <c r="G74" s="79"/>
      <c r="H74" s="79"/>
      <c r="I74" s="79">
        <f t="shared" si="15"/>
        <v>4442040</v>
      </c>
      <c r="J74" s="12" t="s">
        <v>120</v>
      </c>
      <c r="K74" s="38" t="s">
        <v>112</v>
      </c>
    </row>
    <row r="75" spans="1:12" ht="78.75" x14ac:dyDescent="0.25">
      <c r="A75" s="59">
        <f>A74+1</f>
        <v>43</v>
      </c>
      <c r="B75" s="12" t="s">
        <v>123</v>
      </c>
      <c r="C75" s="21" t="s">
        <v>124</v>
      </c>
      <c r="D75" s="22" t="s">
        <v>109</v>
      </c>
      <c r="E75" s="23"/>
      <c r="F75" s="87">
        <v>3753669.9</v>
      </c>
      <c r="G75" s="79">
        <v>1770649.1</v>
      </c>
      <c r="H75" s="79"/>
      <c r="I75" s="87">
        <f t="shared" si="15"/>
        <v>5524319</v>
      </c>
      <c r="J75" s="21" t="s">
        <v>91</v>
      </c>
      <c r="K75" s="40" t="s">
        <v>125</v>
      </c>
    </row>
    <row r="76" spans="1:12" ht="25.9" customHeight="1" x14ac:dyDescent="0.25">
      <c r="A76" s="94" t="s">
        <v>4</v>
      </c>
      <c r="B76" s="94"/>
      <c r="C76" s="94"/>
      <c r="D76" s="94"/>
      <c r="E76" s="8"/>
      <c r="F76" s="9"/>
      <c r="G76" s="9"/>
      <c r="H76" s="9"/>
      <c r="I76" s="17">
        <f t="shared" si="15"/>
        <v>0</v>
      </c>
      <c r="J76" s="8"/>
      <c r="K76" s="35"/>
    </row>
    <row r="77" spans="1:12" ht="31.5" x14ac:dyDescent="0.25">
      <c r="A77" s="11">
        <f>A75+1</f>
        <v>44</v>
      </c>
      <c r="B77" s="12" t="s">
        <v>126</v>
      </c>
      <c r="C77" s="12" t="s">
        <v>127</v>
      </c>
      <c r="D77" s="18" t="s">
        <v>109</v>
      </c>
      <c r="E77" s="16">
        <v>71</v>
      </c>
      <c r="F77" s="17">
        <v>13572900</v>
      </c>
      <c r="G77" s="17"/>
      <c r="H77" s="17"/>
      <c r="I77" s="17">
        <f t="shared" si="15"/>
        <v>13572900</v>
      </c>
      <c r="J77" s="12" t="s">
        <v>128</v>
      </c>
      <c r="K77" s="38" t="s">
        <v>112</v>
      </c>
    </row>
    <row r="78" spans="1:12" ht="47.25" x14ac:dyDescent="0.25">
      <c r="A78" s="11">
        <f t="shared" ref="A78:A83" si="16">A77+1</f>
        <v>45</v>
      </c>
      <c r="B78" s="24" t="s">
        <v>200</v>
      </c>
      <c r="C78" s="24" t="s">
        <v>201</v>
      </c>
      <c r="D78" s="24" t="s">
        <v>202</v>
      </c>
      <c r="E78" s="25">
        <v>62</v>
      </c>
      <c r="F78" s="88">
        <v>12048.75</v>
      </c>
      <c r="G78" s="79">
        <v>6488.04</v>
      </c>
      <c r="H78" s="79"/>
      <c r="I78" s="79">
        <f t="shared" si="15"/>
        <v>18536.79</v>
      </c>
      <c r="J78" s="26" t="s">
        <v>93</v>
      </c>
      <c r="K78" s="41" t="s">
        <v>205</v>
      </c>
    </row>
    <row r="79" spans="1:12" ht="47.25" x14ac:dyDescent="0.25">
      <c r="A79" s="59">
        <f t="shared" si="16"/>
        <v>46</v>
      </c>
      <c r="B79" s="24" t="s">
        <v>203</v>
      </c>
      <c r="C79" s="24" t="s">
        <v>204</v>
      </c>
      <c r="D79" s="24" t="s">
        <v>202</v>
      </c>
      <c r="E79" s="25">
        <v>56</v>
      </c>
      <c r="F79" s="88">
        <v>7284.95</v>
      </c>
      <c r="G79" s="79">
        <v>1856.4</v>
      </c>
      <c r="H79" s="80"/>
      <c r="I79" s="79">
        <f t="shared" si="15"/>
        <v>9141.35</v>
      </c>
      <c r="J79" s="26" t="s">
        <v>93</v>
      </c>
      <c r="K79" s="41" t="s">
        <v>205</v>
      </c>
    </row>
    <row r="80" spans="1:12" ht="63" x14ac:dyDescent="0.25">
      <c r="A80" s="59">
        <f t="shared" si="16"/>
        <v>47</v>
      </c>
      <c r="B80" s="24" t="s">
        <v>265</v>
      </c>
      <c r="C80" s="24" t="s">
        <v>266</v>
      </c>
      <c r="D80" s="24" t="s">
        <v>109</v>
      </c>
      <c r="E80" s="25"/>
      <c r="F80" s="88">
        <v>156465.33333333299</v>
      </c>
      <c r="G80" s="79">
        <f>4597*47.1*1.16</f>
        <v>251161.69200000001</v>
      </c>
      <c r="H80" s="79"/>
      <c r="I80" s="79">
        <f t="shared" si="15"/>
        <v>407627.025333333</v>
      </c>
      <c r="J80" s="26" t="s">
        <v>206</v>
      </c>
      <c r="K80" s="41" t="s">
        <v>112</v>
      </c>
    </row>
    <row r="81" spans="1:13" ht="63" x14ac:dyDescent="0.25">
      <c r="A81" s="59">
        <f t="shared" si="16"/>
        <v>48</v>
      </c>
      <c r="B81" s="24" t="s">
        <v>267</v>
      </c>
      <c r="C81" s="24" t="s">
        <v>268</v>
      </c>
      <c r="D81" s="24" t="s">
        <v>109</v>
      </c>
      <c r="E81" s="25"/>
      <c r="F81" s="88">
        <v>156465.33333333299</v>
      </c>
      <c r="G81" s="79">
        <f>4597*47.1*1.16</f>
        <v>251161.69200000001</v>
      </c>
      <c r="H81" s="79"/>
      <c r="I81" s="79">
        <f t="shared" si="15"/>
        <v>407627.025333333</v>
      </c>
      <c r="J81" s="26" t="s">
        <v>206</v>
      </c>
      <c r="K81" s="41" t="s">
        <v>112</v>
      </c>
    </row>
    <row r="82" spans="1:13" ht="63" x14ac:dyDescent="0.25">
      <c r="A82" s="59">
        <f t="shared" si="16"/>
        <v>49</v>
      </c>
      <c r="B82" s="24" t="s">
        <v>269</v>
      </c>
      <c r="C82" s="24" t="s">
        <v>270</v>
      </c>
      <c r="D82" s="24" t="s">
        <v>109</v>
      </c>
      <c r="E82" s="25"/>
      <c r="F82" s="88">
        <v>312930.66666666698</v>
      </c>
      <c r="G82" s="79">
        <f>6984*47.1*1.16</f>
        <v>381577.82400000002</v>
      </c>
      <c r="H82" s="79"/>
      <c r="I82" s="79">
        <f t="shared" si="15"/>
        <v>694508.490666667</v>
      </c>
      <c r="J82" s="26" t="s">
        <v>206</v>
      </c>
      <c r="K82" s="41" t="s">
        <v>112</v>
      </c>
    </row>
    <row r="83" spans="1:13" ht="63" x14ac:dyDescent="0.25">
      <c r="A83" s="59">
        <f t="shared" si="16"/>
        <v>50</v>
      </c>
      <c r="B83" s="24" t="s">
        <v>271</v>
      </c>
      <c r="C83" s="24" t="s">
        <v>272</v>
      </c>
      <c r="D83" s="24" t="s">
        <v>109</v>
      </c>
      <c r="E83" s="25"/>
      <c r="F83" s="88">
        <v>312930.66666666698</v>
      </c>
      <c r="G83" s="79">
        <f>6984*47.1*1.16</f>
        <v>381577.82400000002</v>
      </c>
      <c r="H83" s="79"/>
      <c r="I83" s="79">
        <f t="shared" si="15"/>
        <v>694508.490666667</v>
      </c>
      <c r="J83" s="26" t="s">
        <v>206</v>
      </c>
      <c r="K83" s="41" t="s">
        <v>112</v>
      </c>
    </row>
    <row r="84" spans="1:13" ht="22.15" customHeight="1" x14ac:dyDescent="0.25">
      <c r="A84" s="31"/>
      <c r="B84" s="96" t="s">
        <v>129</v>
      </c>
      <c r="C84" s="96"/>
      <c r="D84" s="96"/>
      <c r="E84" s="32"/>
      <c r="F84" s="33">
        <f>SUM(F86:F90)</f>
        <v>3769320.085</v>
      </c>
      <c r="G84" s="33">
        <f t="shared" ref="G84:H84" si="17">SUM(G86:G90)</f>
        <v>1636725</v>
      </c>
      <c r="H84" s="33">
        <f t="shared" si="17"/>
        <v>0</v>
      </c>
      <c r="I84" s="33">
        <f t="shared" si="15"/>
        <v>5406045.085</v>
      </c>
      <c r="J84" s="32"/>
      <c r="K84" s="34"/>
      <c r="L84" s="45"/>
    </row>
    <row r="85" spans="1:13" ht="25.9" customHeight="1" x14ac:dyDescent="0.25">
      <c r="A85" s="94" t="s">
        <v>3</v>
      </c>
      <c r="B85" s="94"/>
      <c r="C85" s="94"/>
      <c r="D85" s="94"/>
      <c r="E85" s="8"/>
      <c r="F85" s="9"/>
      <c r="G85" s="9"/>
      <c r="H85" s="9"/>
      <c r="I85" s="9">
        <f t="shared" si="15"/>
        <v>0</v>
      </c>
      <c r="J85" s="8"/>
      <c r="K85" s="35"/>
    </row>
    <row r="86" spans="1:13" ht="47.25" x14ac:dyDescent="0.25">
      <c r="A86" s="94">
        <f>A83+1</f>
        <v>51</v>
      </c>
      <c r="B86" s="95" t="s">
        <v>130</v>
      </c>
      <c r="C86" s="98" t="s">
        <v>225</v>
      </c>
      <c r="D86" s="98" t="s">
        <v>129</v>
      </c>
      <c r="E86" s="109"/>
      <c r="F86" s="79">
        <v>236060</v>
      </c>
      <c r="G86" s="85">
        <v>249630</v>
      </c>
      <c r="H86" s="80"/>
      <c r="I86" s="79">
        <f t="shared" si="15"/>
        <v>485690</v>
      </c>
      <c r="J86" s="12" t="s">
        <v>92</v>
      </c>
      <c r="K86" s="123" t="s">
        <v>131</v>
      </c>
    </row>
    <row r="87" spans="1:13" ht="56.45" customHeight="1" x14ac:dyDescent="0.25">
      <c r="A87" s="94"/>
      <c r="B87" s="95"/>
      <c r="C87" s="98"/>
      <c r="D87" s="98"/>
      <c r="E87" s="109"/>
      <c r="F87" s="79">
        <v>430827.6</v>
      </c>
      <c r="G87" s="85">
        <f>197820+1189275</f>
        <v>1387095</v>
      </c>
      <c r="H87" s="86"/>
      <c r="I87" s="79">
        <f t="shared" si="15"/>
        <v>1817922.6</v>
      </c>
      <c r="J87" s="12" t="s">
        <v>91</v>
      </c>
      <c r="K87" s="123"/>
    </row>
    <row r="88" spans="1:13" ht="47.25" x14ac:dyDescent="0.25">
      <c r="A88" s="59">
        <f>A86+1</f>
        <v>52</v>
      </c>
      <c r="B88" s="67" t="s">
        <v>282</v>
      </c>
      <c r="C88" s="67" t="s">
        <v>283</v>
      </c>
      <c r="D88" s="67" t="s">
        <v>129</v>
      </c>
      <c r="E88" s="68"/>
      <c r="F88" s="77">
        <v>1938947</v>
      </c>
      <c r="G88" s="89">
        <v>0</v>
      </c>
      <c r="H88" s="89">
        <v>0</v>
      </c>
      <c r="I88" s="77">
        <f t="shared" si="15"/>
        <v>1938947</v>
      </c>
      <c r="J88" s="67" t="s">
        <v>86</v>
      </c>
      <c r="K88" s="71" t="s">
        <v>249</v>
      </c>
    </row>
    <row r="89" spans="1:13" ht="28.9" customHeight="1" x14ac:dyDescent="0.25">
      <c r="A89" s="94" t="s">
        <v>4</v>
      </c>
      <c r="B89" s="94"/>
      <c r="C89" s="94"/>
      <c r="D89" s="94"/>
      <c r="E89" s="68"/>
      <c r="F89" s="69"/>
      <c r="G89" s="70"/>
      <c r="H89" s="70"/>
      <c r="I89" s="69">
        <f t="shared" si="15"/>
        <v>0</v>
      </c>
      <c r="J89" s="67"/>
      <c r="K89" s="72"/>
    </row>
    <row r="90" spans="1:13" ht="31.5" x14ac:dyDescent="0.25">
      <c r="A90" s="59">
        <f>A88+1</f>
        <v>53</v>
      </c>
      <c r="B90" s="67" t="s">
        <v>284</v>
      </c>
      <c r="C90" s="67" t="s">
        <v>285</v>
      </c>
      <c r="D90" s="67" t="s">
        <v>129</v>
      </c>
      <c r="E90" s="68">
        <v>65</v>
      </c>
      <c r="F90" s="69">
        <v>1163485.4850000001</v>
      </c>
      <c r="G90" s="70">
        <v>0</v>
      </c>
      <c r="H90" s="70">
        <v>0</v>
      </c>
      <c r="I90" s="69">
        <f t="shared" si="15"/>
        <v>1163485.4850000001</v>
      </c>
      <c r="J90" s="67" t="s">
        <v>234</v>
      </c>
      <c r="K90" s="71" t="s">
        <v>249</v>
      </c>
    </row>
    <row r="91" spans="1:13" ht="22.15" customHeight="1" x14ac:dyDescent="0.25">
      <c r="A91" s="31"/>
      <c r="B91" s="96" t="s">
        <v>132</v>
      </c>
      <c r="C91" s="96"/>
      <c r="D91" s="96"/>
      <c r="E91" s="32"/>
      <c r="F91" s="33">
        <f>SUM(F93:F118)</f>
        <v>14786271.25</v>
      </c>
      <c r="G91" s="33">
        <f t="shared" ref="G91:I91" si="18">SUM(G93:G118)</f>
        <v>32928371.500000004</v>
      </c>
      <c r="H91" s="33">
        <f t="shared" si="18"/>
        <v>7610845.5</v>
      </c>
      <c r="I91" s="33">
        <f t="shared" si="18"/>
        <v>55325488.25</v>
      </c>
      <c r="J91" s="32"/>
      <c r="K91" s="34"/>
      <c r="L91" s="45"/>
      <c r="M91" s="45"/>
    </row>
    <row r="92" spans="1:13" s="44" customFormat="1" ht="25.9" customHeight="1" x14ac:dyDescent="0.25">
      <c r="A92" s="94" t="s">
        <v>3</v>
      </c>
      <c r="B92" s="94"/>
      <c r="C92" s="94"/>
      <c r="D92" s="94"/>
      <c r="E92" s="8"/>
      <c r="F92" s="9"/>
      <c r="G92" s="9"/>
      <c r="H92" s="9"/>
      <c r="I92" s="9"/>
      <c r="J92" s="8"/>
      <c r="K92" s="35"/>
    </row>
    <row r="93" spans="1:13" ht="47.25" x14ac:dyDescent="0.25">
      <c r="A93" s="11">
        <f>A90+1</f>
        <v>54</v>
      </c>
      <c r="B93" s="12" t="s">
        <v>133</v>
      </c>
      <c r="C93" s="18" t="s">
        <v>134</v>
      </c>
      <c r="D93" s="18" t="s">
        <v>132</v>
      </c>
      <c r="E93" s="16"/>
      <c r="F93" s="79">
        <v>1197129.1000000001</v>
      </c>
      <c r="G93" s="79">
        <v>7943604.5</v>
      </c>
      <c r="H93" s="79"/>
      <c r="I93" s="79">
        <f t="shared" ref="I93:I118" si="19">F93+G93+H93</f>
        <v>9140733.5999999996</v>
      </c>
      <c r="J93" s="12" t="s">
        <v>93</v>
      </c>
      <c r="K93" s="38" t="s">
        <v>131</v>
      </c>
    </row>
    <row r="94" spans="1:13" ht="63" x14ac:dyDescent="0.25">
      <c r="A94" s="11">
        <f>A93+1</f>
        <v>55</v>
      </c>
      <c r="B94" s="12" t="s">
        <v>135</v>
      </c>
      <c r="C94" s="18" t="s">
        <v>136</v>
      </c>
      <c r="D94" s="18" t="s">
        <v>132</v>
      </c>
      <c r="E94" s="16"/>
      <c r="F94" s="79">
        <v>28968.9</v>
      </c>
      <c r="G94" s="79">
        <v>590056.69999999995</v>
      </c>
      <c r="H94" s="79">
        <v>1473112.3</v>
      </c>
      <c r="I94" s="79">
        <f t="shared" si="19"/>
        <v>2092137.9</v>
      </c>
      <c r="J94" s="12" t="s">
        <v>137</v>
      </c>
      <c r="K94" s="38" t="s">
        <v>131</v>
      </c>
    </row>
    <row r="95" spans="1:13" ht="47.25" x14ac:dyDescent="0.25">
      <c r="A95" s="11">
        <f>A94+1</f>
        <v>56</v>
      </c>
      <c r="B95" s="12" t="s">
        <v>138</v>
      </c>
      <c r="C95" s="18" t="s">
        <v>139</v>
      </c>
      <c r="D95" s="18" t="s">
        <v>132</v>
      </c>
      <c r="E95" s="16"/>
      <c r="F95" s="79">
        <v>89584.1</v>
      </c>
      <c r="G95" s="79">
        <v>1668850.4</v>
      </c>
      <c r="H95" s="79"/>
      <c r="I95" s="79">
        <f t="shared" si="19"/>
        <v>1758434.5</v>
      </c>
      <c r="J95" s="12" t="s">
        <v>90</v>
      </c>
      <c r="K95" s="38" t="s">
        <v>131</v>
      </c>
    </row>
    <row r="96" spans="1:13" ht="47.25" x14ac:dyDescent="0.25">
      <c r="A96" s="99">
        <f>A95+1</f>
        <v>57</v>
      </c>
      <c r="B96" s="102" t="s">
        <v>140</v>
      </c>
      <c r="C96" s="120" t="s">
        <v>141</v>
      </c>
      <c r="D96" s="120" t="s">
        <v>132</v>
      </c>
      <c r="E96" s="16"/>
      <c r="F96" s="79">
        <v>17483.900000000001</v>
      </c>
      <c r="G96" s="79"/>
      <c r="H96" s="79"/>
      <c r="I96" s="79">
        <f t="shared" si="19"/>
        <v>17483.900000000001</v>
      </c>
      <c r="J96" s="24" t="s">
        <v>93</v>
      </c>
      <c r="K96" s="38" t="s">
        <v>131</v>
      </c>
    </row>
    <row r="97" spans="1:11" ht="47.25" x14ac:dyDescent="0.25">
      <c r="A97" s="101"/>
      <c r="B97" s="104"/>
      <c r="C97" s="122"/>
      <c r="D97" s="122"/>
      <c r="E97" s="16"/>
      <c r="F97" s="79">
        <v>1734322.4</v>
      </c>
      <c r="G97" s="90">
        <v>1950000</v>
      </c>
      <c r="H97" s="90"/>
      <c r="I97" s="79">
        <f t="shared" si="19"/>
        <v>3684322.4</v>
      </c>
      <c r="J97" s="24" t="s">
        <v>224</v>
      </c>
      <c r="K97" s="38" t="s">
        <v>131</v>
      </c>
    </row>
    <row r="98" spans="1:11" ht="47.25" x14ac:dyDescent="0.25">
      <c r="A98" s="11">
        <f>A96+1</f>
        <v>58</v>
      </c>
      <c r="B98" s="12" t="s">
        <v>142</v>
      </c>
      <c r="C98" s="18" t="s">
        <v>143</v>
      </c>
      <c r="D98" s="18" t="s">
        <v>132</v>
      </c>
      <c r="E98" s="16"/>
      <c r="F98" s="79">
        <v>1987120</v>
      </c>
      <c r="G98" s="80">
        <v>6829500</v>
      </c>
      <c r="H98" s="80"/>
      <c r="I98" s="79">
        <f t="shared" si="19"/>
        <v>8816620</v>
      </c>
      <c r="J98" s="12" t="s">
        <v>93</v>
      </c>
      <c r="K98" s="38" t="s">
        <v>131</v>
      </c>
    </row>
    <row r="99" spans="1:11" ht="47.25" x14ac:dyDescent="0.25">
      <c r="A99" s="11">
        <f>A98+1</f>
        <v>59</v>
      </c>
      <c r="B99" s="12" t="s">
        <v>144</v>
      </c>
      <c r="C99" s="18" t="s">
        <v>145</v>
      </c>
      <c r="D99" s="18" t="s">
        <v>132</v>
      </c>
      <c r="E99" s="16"/>
      <c r="F99" s="79">
        <v>740340.00000000012</v>
      </c>
      <c r="G99" s="90">
        <v>5736780</v>
      </c>
      <c r="H99" s="90">
        <v>3482832.6</v>
      </c>
      <c r="I99" s="79">
        <f t="shared" si="19"/>
        <v>9959952.5999999996</v>
      </c>
      <c r="J99" s="12" t="s">
        <v>93</v>
      </c>
      <c r="K99" s="38" t="s">
        <v>131</v>
      </c>
    </row>
    <row r="100" spans="1:11" ht="47.25" x14ac:dyDescent="0.25">
      <c r="A100" s="94">
        <f>A99+1</f>
        <v>60</v>
      </c>
      <c r="B100" s="95" t="s">
        <v>146</v>
      </c>
      <c r="C100" s="98" t="s">
        <v>147</v>
      </c>
      <c r="D100" s="98" t="s">
        <v>132</v>
      </c>
      <c r="E100" s="109"/>
      <c r="F100" s="79">
        <v>1500000</v>
      </c>
      <c r="G100" s="80">
        <v>3759630.2</v>
      </c>
      <c r="H100" s="80"/>
      <c r="I100" s="79">
        <f t="shared" si="19"/>
        <v>5259630.2</v>
      </c>
      <c r="J100" s="12" t="s">
        <v>93</v>
      </c>
      <c r="K100" s="123" t="s">
        <v>131</v>
      </c>
    </row>
    <row r="101" spans="1:11" ht="47.25" x14ac:dyDescent="0.25">
      <c r="A101" s="94"/>
      <c r="B101" s="95"/>
      <c r="C101" s="98"/>
      <c r="D101" s="98"/>
      <c r="E101" s="109"/>
      <c r="F101" s="79">
        <v>264981.59999999998</v>
      </c>
      <c r="G101" s="80">
        <v>117470.39999999999</v>
      </c>
      <c r="H101" s="80"/>
      <c r="I101" s="79">
        <f t="shared" si="19"/>
        <v>382452</v>
      </c>
      <c r="J101" s="12" t="s">
        <v>148</v>
      </c>
      <c r="K101" s="123"/>
    </row>
    <row r="102" spans="1:11" ht="47.25" x14ac:dyDescent="0.25">
      <c r="A102" s="11">
        <f>A100+1</f>
        <v>61</v>
      </c>
      <c r="B102" s="12" t="s">
        <v>149</v>
      </c>
      <c r="C102" s="18" t="s">
        <v>226</v>
      </c>
      <c r="D102" s="18" t="s">
        <v>132</v>
      </c>
      <c r="E102" s="16"/>
      <c r="F102" s="79">
        <v>357801</v>
      </c>
      <c r="G102" s="79">
        <v>357801</v>
      </c>
      <c r="H102" s="80"/>
      <c r="I102" s="79">
        <f t="shared" si="19"/>
        <v>715602</v>
      </c>
      <c r="J102" s="12" t="s">
        <v>115</v>
      </c>
      <c r="K102" s="38" t="s">
        <v>131</v>
      </c>
    </row>
    <row r="103" spans="1:11" ht="63" x14ac:dyDescent="0.25">
      <c r="A103" s="94">
        <f>A102+1</f>
        <v>62</v>
      </c>
      <c r="B103" s="95" t="s">
        <v>150</v>
      </c>
      <c r="C103" s="98" t="s">
        <v>151</v>
      </c>
      <c r="D103" s="98" t="s">
        <v>132</v>
      </c>
      <c r="E103" s="109"/>
      <c r="F103" s="79">
        <v>280516.8</v>
      </c>
      <c r="G103" s="79">
        <v>269977.8</v>
      </c>
      <c r="H103" s="80">
        <v>109881.8</v>
      </c>
      <c r="I103" s="79">
        <f t="shared" si="19"/>
        <v>660376.4</v>
      </c>
      <c r="J103" s="12" t="s">
        <v>152</v>
      </c>
      <c r="K103" s="123" t="s">
        <v>131</v>
      </c>
    </row>
    <row r="104" spans="1:11" ht="63" x14ac:dyDescent="0.25">
      <c r="A104" s="94"/>
      <c r="B104" s="95"/>
      <c r="C104" s="98"/>
      <c r="D104" s="98"/>
      <c r="E104" s="109"/>
      <c r="F104" s="79">
        <v>224188.3</v>
      </c>
      <c r="G104" s="79">
        <v>314348.2</v>
      </c>
      <c r="H104" s="80">
        <v>275957.59999999998</v>
      </c>
      <c r="I104" s="79">
        <f t="shared" si="19"/>
        <v>814494.1</v>
      </c>
      <c r="J104" s="12" t="s">
        <v>153</v>
      </c>
      <c r="K104" s="123"/>
    </row>
    <row r="105" spans="1:11" ht="47.25" x14ac:dyDescent="0.25">
      <c r="A105" s="94"/>
      <c r="B105" s="95"/>
      <c r="C105" s="18" t="s">
        <v>154</v>
      </c>
      <c r="D105" s="98"/>
      <c r="E105" s="109"/>
      <c r="F105" s="79">
        <v>247047</v>
      </c>
      <c r="G105" s="79">
        <v>315381.59999999998</v>
      </c>
      <c r="H105" s="80">
        <v>150811.20000000001</v>
      </c>
      <c r="I105" s="79">
        <f t="shared" si="19"/>
        <v>713239.8</v>
      </c>
      <c r="J105" s="12" t="s">
        <v>155</v>
      </c>
      <c r="K105" s="123"/>
    </row>
    <row r="106" spans="1:11" ht="47.25" x14ac:dyDescent="0.25">
      <c r="A106" s="94">
        <f>A103+1</f>
        <v>63</v>
      </c>
      <c r="B106" s="95" t="s">
        <v>156</v>
      </c>
      <c r="C106" s="98" t="s">
        <v>157</v>
      </c>
      <c r="D106" s="98" t="s">
        <v>132</v>
      </c>
      <c r="E106" s="109"/>
      <c r="F106" s="79">
        <v>440897.15</v>
      </c>
      <c r="G106" s="80">
        <v>262387.59999999998</v>
      </c>
      <c r="H106" s="80"/>
      <c r="I106" s="79">
        <f t="shared" si="19"/>
        <v>703284.75</v>
      </c>
      <c r="J106" s="12" t="s">
        <v>93</v>
      </c>
      <c r="K106" s="123" t="s">
        <v>131</v>
      </c>
    </row>
    <row r="107" spans="1:11" ht="47.25" x14ac:dyDescent="0.25">
      <c r="A107" s="94"/>
      <c r="B107" s="95"/>
      <c r="C107" s="98"/>
      <c r="D107" s="98"/>
      <c r="E107" s="109"/>
      <c r="F107" s="79">
        <v>71091.100000000006</v>
      </c>
      <c r="G107" s="80">
        <v>81271.3</v>
      </c>
      <c r="H107" s="80"/>
      <c r="I107" s="79">
        <f t="shared" si="19"/>
        <v>152362.40000000002</v>
      </c>
      <c r="J107" s="12" t="s">
        <v>148</v>
      </c>
      <c r="K107" s="123"/>
    </row>
    <row r="108" spans="1:11" ht="126" x14ac:dyDescent="0.25">
      <c r="A108" s="46">
        <f>A106+1</f>
        <v>64</v>
      </c>
      <c r="B108" s="47" t="s">
        <v>259</v>
      </c>
      <c r="C108" s="48" t="s">
        <v>260</v>
      </c>
      <c r="D108" s="48" t="s">
        <v>132</v>
      </c>
      <c r="E108" s="50"/>
      <c r="F108" s="79">
        <v>6300</v>
      </c>
      <c r="G108" s="79">
        <v>0</v>
      </c>
      <c r="H108" s="79">
        <v>0</v>
      </c>
      <c r="I108" s="79">
        <f t="shared" si="19"/>
        <v>6300</v>
      </c>
      <c r="J108" s="47" t="s">
        <v>86</v>
      </c>
      <c r="K108" s="49" t="s">
        <v>249</v>
      </c>
    </row>
    <row r="109" spans="1:11" ht="25.9" customHeight="1" x14ac:dyDescent="0.25">
      <c r="A109" s="119" t="s">
        <v>4</v>
      </c>
      <c r="B109" s="119"/>
      <c r="C109" s="119"/>
      <c r="D109" s="119"/>
      <c r="E109" s="8"/>
      <c r="F109" s="82"/>
      <c r="G109" s="82"/>
      <c r="H109" s="82"/>
      <c r="I109" s="79">
        <f t="shared" si="19"/>
        <v>0</v>
      </c>
      <c r="J109" s="8"/>
      <c r="K109" s="35"/>
    </row>
    <row r="110" spans="1:11" ht="47.25" x14ac:dyDescent="0.25">
      <c r="A110" s="11">
        <f>A108+1</f>
        <v>65</v>
      </c>
      <c r="B110" s="12" t="s">
        <v>158</v>
      </c>
      <c r="C110" s="12" t="s">
        <v>159</v>
      </c>
      <c r="D110" s="18" t="s">
        <v>132</v>
      </c>
      <c r="E110" s="16">
        <v>90</v>
      </c>
      <c r="F110" s="79">
        <v>196000</v>
      </c>
      <c r="G110" s="80">
        <v>1912260</v>
      </c>
      <c r="H110" s="80">
        <v>1993460</v>
      </c>
      <c r="I110" s="79">
        <f t="shared" si="19"/>
        <v>4101720</v>
      </c>
      <c r="J110" s="12" t="s">
        <v>93</v>
      </c>
      <c r="K110" s="38" t="s">
        <v>131</v>
      </c>
    </row>
    <row r="111" spans="1:11" ht="47.25" x14ac:dyDescent="0.25">
      <c r="A111" s="11">
        <f t="shared" ref="A111:A118" si="20">A110+1</f>
        <v>66</v>
      </c>
      <c r="B111" s="24" t="s">
        <v>207</v>
      </c>
      <c r="C111" s="26" t="s">
        <v>208</v>
      </c>
      <c r="D111" s="24" t="s">
        <v>132</v>
      </c>
      <c r="E111" s="16">
        <v>100</v>
      </c>
      <c r="F111" s="79">
        <v>246780</v>
      </c>
      <c r="G111" s="80">
        <v>293941.7</v>
      </c>
      <c r="H111" s="80"/>
      <c r="I111" s="79">
        <f t="shared" si="19"/>
        <v>540721.69999999995</v>
      </c>
      <c r="J111" s="24" t="s">
        <v>148</v>
      </c>
      <c r="K111" s="38" t="s">
        <v>131</v>
      </c>
    </row>
    <row r="112" spans="1:11" ht="63" x14ac:dyDescent="0.25">
      <c r="A112" s="59">
        <f t="shared" si="20"/>
        <v>67</v>
      </c>
      <c r="B112" s="24" t="s">
        <v>232</v>
      </c>
      <c r="C112" s="26" t="s">
        <v>233</v>
      </c>
      <c r="D112" s="24" t="s">
        <v>132</v>
      </c>
      <c r="E112" s="16">
        <v>79</v>
      </c>
      <c r="F112" s="79">
        <v>4304.5</v>
      </c>
      <c r="G112" s="88">
        <v>3205.5</v>
      </c>
      <c r="H112" s="88"/>
      <c r="I112" s="79">
        <f t="shared" si="19"/>
        <v>7510</v>
      </c>
      <c r="J112" s="24" t="s">
        <v>234</v>
      </c>
      <c r="K112" s="38" t="s">
        <v>131</v>
      </c>
    </row>
    <row r="113" spans="1:13" ht="47.25" x14ac:dyDescent="0.25">
      <c r="A113" s="59">
        <f t="shared" si="20"/>
        <v>68</v>
      </c>
      <c r="B113" s="24" t="s">
        <v>235</v>
      </c>
      <c r="C113" s="26" t="s">
        <v>236</v>
      </c>
      <c r="D113" s="24" t="s">
        <v>132</v>
      </c>
      <c r="E113" s="16">
        <v>76</v>
      </c>
      <c r="F113" s="79">
        <v>39905.4</v>
      </c>
      <c r="G113" s="88">
        <v>41694.6</v>
      </c>
      <c r="H113" s="88"/>
      <c r="I113" s="79">
        <f t="shared" si="19"/>
        <v>81600</v>
      </c>
      <c r="J113" s="24" t="s">
        <v>234</v>
      </c>
      <c r="K113" s="38" t="s">
        <v>131</v>
      </c>
    </row>
    <row r="114" spans="1:13" ht="63" x14ac:dyDescent="0.25">
      <c r="A114" s="59">
        <f t="shared" si="20"/>
        <v>69</v>
      </c>
      <c r="B114" s="24" t="s">
        <v>237</v>
      </c>
      <c r="C114" s="26" t="s">
        <v>238</v>
      </c>
      <c r="D114" s="24" t="s">
        <v>132</v>
      </c>
      <c r="E114" s="16">
        <v>76</v>
      </c>
      <c r="F114" s="79">
        <v>1726670</v>
      </c>
      <c r="G114" s="79">
        <v>430210</v>
      </c>
      <c r="H114" s="79">
        <v>24790</v>
      </c>
      <c r="I114" s="79">
        <f t="shared" si="19"/>
        <v>2181670</v>
      </c>
      <c r="J114" s="24" t="s">
        <v>234</v>
      </c>
      <c r="K114" s="38" t="s">
        <v>131</v>
      </c>
    </row>
    <row r="115" spans="1:13" ht="47.25" x14ac:dyDescent="0.25">
      <c r="A115" s="59">
        <f t="shared" si="20"/>
        <v>70</v>
      </c>
      <c r="B115" s="24" t="s">
        <v>239</v>
      </c>
      <c r="C115" s="26" t="s">
        <v>240</v>
      </c>
      <c r="D115" s="24" t="s">
        <v>132</v>
      </c>
      <c r="E115" s="16">
        <v>50</v>
      </c>
      <c r="F115" s="79">
        <v>2000000</v>
      </c>
      <c r="G115" s="79"/>
      <c r="H115" s="79"/>
      <c r="I115" s="79">
        <f t="shared" si="19"/>
        <v>2000000</v>
      </c>
      <c r="J115" s="24" t="s">
        <v>86</v>
      </c>
      <c r="K115" s="38" t="s">
        <v>131</v>
      </c>
    </row>
    <row r="116" spans="1:13" ht="47.25" x14ac:dyDescent="0.25">
      <c r="A116" s="59">
        <f t="shared" si="20"/>
        <v>71</v>
      </c>
      <c r="B116" s="24" t="s">
        <v>261</v>
      </c>
      <c r="C116" s="26" t="s">
        <v>262</v>
      </c>
      <c r="D116" s="24" t="s">
        <v>132</v>
      </c>
      <c r="E116" s="50">
        <v>45</v>
      </c>
      <c r="F116" s="79">
        <v>16050</v>
      </c>
      <c r="G116" s="79">
        <v>50000</v>
      </c>
      <c r="H116" s="79">
        <v>100000</v>
      </c>
      <c r="I116" s="79">
        <f t="shared" si="19"/>
        <v>166050</v>
      </c>
      <c r="J116" s="24" t="s">
        <v>86</v>
      </c>
      <c r="K116" s="49" t="s">
        <v>249</v>
      </c>
    </row>
    <row r="117" spans="1:13" ht="47.25" x14ac:dyDescent="0.25">
      <c r="A117" s="59">
        <f t="shared" si="20"/>
        <v>72</v>
      </c>
      <c r="B117" s="24" t="s">
        <v>263</v>
      </c>
      <c r="C117" s="26" t="s">
        <v>264</v>
      </c>
      <c r="D117" s="24" t="s">
        <v>132</v>
      </c>
      <c r="E117" s="50">
        <v>50</v>
      </c>
      <c r="F117" s="79">
        <v>1000000</v>
      </c>
      <c r="G117" s="79">
        <v>0</v>
      </c>
      <c r="H117" s="79">
        <v>0</v>
      </c>
      <c r="I117" s="79">
        <f t="shared" si="19"/>
        <v>1000000</v>
      </c>
      <c r="J117" s="24" t="s">
        <v>86</v>
      </c>
      <c r="K117" s="49" t="s">
        <v>249</v>
      </c>
    </row>
    <row r="118" spans="1:13" ht="47.25" x14ac:dyDescent="0.25">
      <c r="A118" s="59">
        <f t="shared" si="20"/>
        <v>73</v>
      </c>
      <c r="B118" s="62" t="s">
        <v>280</v>
      </c>
      <c r="C118" s="63" t="s">
        <v>281</v>
      </c>
      <c r="D118" s="63" t="s">
        <v>132</v>
      </c>
      <c r="E118" s="64">
        <v>45</v>
      </c>
      <c r="F118" s="91">
        <v>368790</v>
      </c>
      <c r="G118" s="91">
        <v>0</v>
      </c>
      <c r="H118" s="91">
        <v>0</v>
      </c>
      <c r="I118" s="91">
        <f t="shared" si="19"/>
        <v>368790</v>
      </c>
      <c r="J118" s="65" t="s">
        <v>86</v>
      </c>
      <c r="K118" s="66" t="s">
        <v>249</v>
      </c>
    </row>
    <row r="119" spans="1:13" ht="22.15" customHeight="1" x14ac:dyDescent="0.25">
      <c r="A119" s="31"/>
      <c r="B119" s="96" t="s">
        <v>160</v>
      </c>
      <c r="C119" s="96"/>
      <c r="D119" s="96"/>
      <c r="E119" s="32"/>
      <c r="F119" s="33">
        <f>SUM(F121:F144)</f>
        <v>38411165.900000006</v>
      </c>
      <c r="G119" s="33">
        <f t="shared" ref="G119:I119" si="21">SUM(G121:G144)</f>
        <v>32864562.982670002</v>
      </c>
      <c r="H119" s="33">
        <f t="shared" si="21"/>
        <v>29101969</v>
      </c>
      <c r="I119" s="33">
        <f t="shared" si="21"/>
        <v>100377697.88267</v>
      </c>
      <c r="J119" s="32"/>
      <c r="K119" s="34"/>
      <c r="L119" s="45"/>
      <c r="M119" s="45"/>
    </row>
    <row r="120" spans="1:13" ht="25.9" customHeight="1" x14ac:dyDescent="0.25">
      <c r="A120" s="94" t="s">
        <v>3</v>
      </c>
      <c r="B120" s="94"/>
      <c r="C120" s="94"/>
      <c r="D120" s="94"/>
      <c r="E120" s="8"/>
      <c r="F120" s="9"/>
      <c r="G120" s="9"/>
      <c r="H120" s="9"/>
      <c r="I120" s="9"/>
      <c r="J120" s="8"/>
      <c r="K120" s="35"/>
    </row>
    <row r="121" spans="1:13" ht="47.25" x14ac:dyDescent="0.25">
      <c r="A121" s="11">
        <f>A118+1</f>
        <v>74</v>
      </c>
      <c r="B121" s="12" t="s">
        <v>161</v>
      </c>
      <c r="C121" s="12" t="s">
        <v>162</v>
      </c>
      <c r="D121" s="18" t="s">
        <v>160</v>
      </c>
      <c r="E121" s="16"/>
      <c r="F121" s="79">
        <v>500000</v>
      </c>
      <c r="G121" s="79">
        <v>371524.8</v>
      </c>
      <c r="H121" s="80">
        <v>1360583.7</v>
      </c>
      <c r="I121" s="79">
        <f t="shared" ref="I121:I144" si="22">F121+G121+H121</f>
        <v>2232108.5</v>
      </c>
      <c r="J121" s="12" t="s">
        <v>163</v>
      </c>
      <c r="K121" s="38" t="s">
        <v>131</v>
      </c>
    </row>
    <row r="122" spans="1:13" ht="47.25" x14ac:dyDescent="0.25">
      <c r="A122" s="11">
        <f t="shared" ref="A122:A132" si="23">A121+1</f>
        <v>75</v>
      </c>
      <c r="B122" s="12" t="s">
        <v>164</v>
      </c>
      <c r="C122" s="12" t="s">
        <v>165</v>
      </c>
      <c r="D122" s="18" t="s">
        <v>160</v>
      </c>
      <c r="E122" s="16"/>
      <c r="F122" s="79">
        <v>1233900.0000000002</v>
      </c>
      <c r="G122" s="80">
        <v>628738</v>
      </c>
      <c r="H122" s="80"/>
      <c r="I122" s="79">
        <f t="shared" si="22"/>
        <v>1862638.0000000002</v>
      </c>
      <c r="J122" s="12" t="s">
        <v>93</v>
      </c>
      <c r="K122" s="38" t="s">
        <v>131</v>
      </c>
    </row>
    <row r="123" spans="1:13" ht="47.25" x14ac:dyDescent="0.25">
      <c r="A123" s="59">
        <f t="shared" si="23"/>
        <v>76</v>
      </c>
      <c r="B123" s="18" t="s">
        <v>187</v>
      </c>
      <c r="C123" s="18" t="s">
        <v>190</v>
      </c>
      <c r="D123" s="120" t="s">
        <v>160</v>
      </c>
      <c r="E123" s="128"/>
      <c r="F123" s="79">
        <v>939780.6</v>
      </c>
      <c r="G123" s="80">
        <v>541818.80000000005</v>
      </c>
      <c r="H123" s="80">
        <v>338.4</v>
      </c>
      <c r="I123" s="79">
        <f t="shared" si="22"/>
        <v>1481937.7999999998</v>
      </c>
      <c r="J123" s="102" t="s">
        <v>223</v>
      </c>
      <c r="K123" s="124" t="s">
        <v>166</v>
      </c>
    </row>
    <row r="124" spans="1:13" ht="47.25" x14ac:dyDescent="0.25">
      <c r="A124" s="59">
        <f t="shared" si="23"/>
        <v>77</v>
      </c>
      <c r="B124" s="18" t="s">
        <v>188</v>
      </c>
      <c r="C124" s="18" t="s">
        <v>191</v>
      </c>
      <c r="D124" s="121"/>
      <c r="E124" s="129"/>
      <c r="F124" s="79">
        <v>4569086</v>
      </c>
      <c r="G124" s="90">
        <v>5623198.5826700004</v>
      </c>
      <c r="H124" s="80"/>
      <c r="I124" s="79">
        <f t="shared" si="22"/>
        <v>10192284.582669999</v>
      </c>
      <c r="J124" s="103"/>
      <c r="K124" s="125"/>
    </row>
    <row r="125" spans="1:13" ht="47.25" x14ac:dyDescent="0.25">
      <c r="A125" s="59">
        <f t="shared" si="23"/>
        <v>78</v>
      </c>
      <c r="B125" s="18" t="s">
        <v>189</v>
      </c>
      <c r="C125" s="18" t="s">
        <v>192</v>
      </c>
      <c r="D125" s="122"/>
      <c r="E125" s="130"/>
      <c r="F125" s="79">
        <v>216572.7</v>
      </c>
      <c r="G125" s="80">
        <v>68507</v>
      </c>
      <c r="H125" s="80"/>
      <c r="I125" s="79">
        <f t="shared" si="22"/>
        <v>285079.7</v>
      </c>
      <c r="J125" s="104"/>
      <c r="K125" s="126"/>
    </row>
    <row r="126" spans="1:13" ht="47.25" x14ac:dyDescent="0.25">
      <c r="A126" s="59">
        <f t="shared" si="23"/>
        <v>79</v>
      </c>
      <c r="B126" s="12" t="s">
        <v>167</v>
      </c>
      <c r="C126" s="12" t="s">
        <v>168</v>
      </c>
      <c r="D126" s="18" t="s">
        <v>160</v>
      </c>
      <c r="E126" s="16"/>
      <c r="F126" s="79">
        <v>4203146.5199999996</v>
      </c>
      <c r="G126" s="79">
        <v>3338259.6</v>
      </c>
      <c r="H126" s="80">
        <v>2975951</v>
      </c>
      <c r="I126" s="79">
        <f t="shared" si="22"/>
        <v>10517357.119999999</v>
      </c>
      <c r="J126" s="12" t="s">
        <v>163</v>
      </c>
      <c r="K126" s="38" t="s">
        <v>169</v>
      </c>
    </row>
    <row r="127" spans="1:13" ht="47.25" x14ac:dyDescent="0.25">
      <c r="A127" s="59">
        <f t="shared" si="23"/>
        <v>80</v>
      </c>
      <c r="B127" s="12" t="s">
        <v>170</v>
      </c>
      <c r="C127" s="12" t="s">
        <v>227</v>
      </c>
      <c r="D127" s="18" t="s">
        <v>160</v>
      </c>
      <c r="E127" s="16"/>
      <c r="F127" s="79">
        <v>518086.2</v>
      </c>
      <c r="G127" s="79">
        <v>803149.2</v>
      </c>
      <c r="H127" s="80">
        <v>2477586</v>
      </c>
      <c r="I127" s="79">
        <f t="shared" si="22"/>
        <v>3798821.4</v>
      </c>
      <c r="J127" s="12" t="s">
        <v>163</v>
      </c>
      <c r="K127" s="38" t="s">
        <v>131</v>
      </c>
    </row>
    <row r="128" spans="1:13" ht="47.25" x14ac:dyDescent="0.25">
      <c r="A128" s="59">
        <f t="shared" si="23"/>
        <v>81</v>
      </c>
      <c r="B128" s="12" t="s">
        <v>171</v>
      </c>
      <c r="C128" s="12" t="s">
        <v>172</v>
      </c>
      <c r="D128" s="18" t="s">
        <v>160</v>
      </c>
      <c r="E128" s="16"/>
      <c r="F128" s="79">
        <v>2172049</v>
      </c>
      <c r="G128" s="80">
        <v>1794623.2</v>
      </c>
      <c r="H128" s="80">
        <v>1918420.4</v>
      </c>
      <c r="I128" s="79">
        <f t="shared" si="22"/>
        <v>5885092.5999999996</v>
      </c>
      <c r="J128" s="12" t="s">
        <v>93</v>
      </c>
      <c r="K128" s="38" t="s">
        <v>131</v>
      </c>
    </row>
    <row r="129" spans="1:15" ht="47.25" x14ac:dyDescent="0.25">
      <c r="A129" s="59">
        <f t="shared" si="23"/>
        <v>82</v>
      </c>
      <c r="B129" s="12" t="s">
        <v>173</v>
      </c>
      <c r="C129" s="12" t="s">
        <v>174</v>
      </c>
      <c r="D129" s="18" t="s">
        <v>160</v>
      </c>
      <c r="E129" s="16"/>
      <c r="F129" s="79">
        <v>2055948.9</v>
      </c>
      <c r="G129" s="80">
        <v>1808631.9</v>
      </c>
      <c r="H129" s="80">
        <v>822780.7</v>
      </c>
      <c r="I129" s="79">
        <f t="shared" si="22"/>
        <v>4687361.5</v>
      </c>
      <c r="J129" s="12" t="s">
        <v>93</v>
      </c>
      <c r="K129" s="38" t="s">
        <v>131</v>
      </c>
    </row>
    <row r="130" spans="1:15" ht="47.25" x14ac:dyDescent="0.25">
      <c r="A130" s="59">
        <f t="shared" si="23"/>
        <v>83</v>
      </c>
      <c r="B130" s="12" t="s">
        <v>175</v>
      </c>
      <c r="C130" s="12" t="s">
        <v>176</v>
      </c>
      <c r="D130" s="18" t="s">
        <v>160</v>
      </c>
      <c r="E130" s="16"/>
      <c r="F130" s="79">
        <v>290213.3</v>
      </c>
      <c r="G130" s="80">
        <v>224584.3</v>
      </c>
      <c r="H130" s="80"/>
      <c r="I130" s="79">
        <f t="shared" si="22"/>
        <v>514797.6</v>
      </c>
      <c r="J130" s="12" t="s">
        <v>93</v>
      </c>
      <c r="K130" s="38" t="s">
        <v>169</v>
      </c>
    </row>
    <row r="131" spans="1:15" ht="47.25" x14ac:dyDescent="0.25">
      <c r="A131" s="59">
        <f t="shared" si="23"/>
        <v>84</v>
      </c>
      <c r="B131" s="12" t="s">
        <v>177</v>
      </c>
      <c r="C131" s="12" t="s">
        <v>178</v>
      </c>
      <c r="D131" s="18" t="s">
        <v>160</v>
      </c>
      <c r="E131" s="16"/>
      <c r="F131" s="79">
        <v>987120.00000000012</v>
      </c>
      <c r="G131" s="80">
        <v>1200079.8</v>
      </c>
      <c r="H131" s="80"/>
      <c r="I131" s="79">
        <f t="shared" si="22"/>
        <v>2187199.8000000003</v>
      </c>
      <c r="J131" s="12" t="s">
        <v>93</v>
      </c>
      <c r="K131" s="38" t="s">
        <v>169</v>
      </c>
    </row>
    <row r="132" spans="1:15" ht="47.25" x14ac:dyDescent="0.25">
      <c r="A132" s="94">
        <f t="shared" si="23"/>
        <v>85</v>
      </c>
      <c r="B132" s="95" t="s">
        <v>179</v>
      </c>
      <c r="C132" s="95" t="s">
        <v>228</v>
      </c>
      <c r="D132" s="98" t="s">
        <v>160</v>
      </c>
      <c r="E132" s="109"/>
      <c r="F132" s="79">
        <v>571250</v>
      </c>
      <c r="G132" s="92">
        <v>751716</v>
      </c>
      <c r="H132" s="92">
        <v>517474.7</v>
      </c>
      <c r="I132" s="79">
        <f t="shared" si="22"/>
        <v>1840440.7</v>
      </c>
      <c r="J132" s="12" t="s">
        <v>92</v>
      </c>
      <c r="K132" s="123" t="s">
        <v>169</v>
      </c>
    </row>
    <row r="133" spans="1:15" ht="47.25" x14ac:dyDescent="0.25">
      <c r="A133" s="94"/>
      <c r="B133" s="95"/>
      <c r="C133" s="95"/>
      <c r="D133" s="98"/>
      <c r="E133" s="109"/>
      <c r="F133" s="79">
        <v>257748</v>
      </c>
      <c r="G133" s="92">
        <v>146481</v>
      </c>
      <c r="H133" s="92">
        <v>61375</v>
      </c>
      <c r="I133" s="79">
        <f t="shared" si="22"/>
        <v>465604</v>
      </c>
      <c r="J133" s="12" t="s">
        <v>91</v>
      </c>
      <c r="K133" s="123"/>
    </row>
    <row r="134" spans="1:15" ht="47.25" x14ac:dyDescent="0.25">
      <c r="A134" s="11">
        <f>A132+1</f>
        <v>86</v>
      </c>
      <c r="B134" s="12" t="s">
        <v>180</v>
      </c>
      <c r="C134" s="12" t="s">
        <v>181</v>
      </c>
      <c r="D134" s="18" t="s">
        <v>160</v>
      </c>
      <c r="E134" s="16"/>
      <c r="F134" s="79">
        <v>1855785.6</v>
      </c>
      <c r="G134" s="79">
        <v>1027156.8</v>
      </c>
      <c r="H134" s="79"/>
      <c r="I134" s="79">
        <f t="shared" si="22"/>
        <v>2882942.4000000004</v>
      </c>
      <c r="J134" s="12" t="s">
        <v>90</v>
      </c>
      <c r="K134" s="38" t="s">
        <v>131</v>
      </c>
    </row>
    <row r="135" spans="1:15" ht="63" x14ac:dyDescent="0.25">
      <c r="A135" s="11">
        <f>A134+1</f>
        <v>87</v>
      </c>
      <c r="B135" s="12" t="s">
        <v>182</v>
      </c>
      <c r="C135" s="12" t="s">
        <v>230</v>
      </c>
      <c r="D135" s="18" t="s">
        <v>160</v>
      </c>
      <c r="E135" s="16"/>
      <c r="F135" s="79">
        <v>879686.68</v>
      </c>
      <c r="G135" s="79"/>
      <c r="H135" s="79"/>
      <c r="I135" s="79">
        <f t="shared" si="22"/>
        <v>879686.68</v>
      </c>
      <c r="J135" s="12" t="s">
        <v>183</v>
      </c>
      <c r="K135" s="38" t="s">
        <v>131</v>
      </c>
    </row>
    <row r="136" spans="1:15" ht="63" x14ac:dyDescent="0.25">
      <c r="A136" s="59">
        <f>A135+1</f>
        <v>88</v>
      </c>
      <c r="B136" s="12" t="s">
        <v>219</v>
      </c>
      <c r="C136" s="12" t="s">
        <v>220</v>
      </c>
      <c r="D136" s="18" t="s">
        <v>160</v>
      </c>
      <c r="E136" s="16"/>
      <c r="F136" s="93">
        <v>5722230.7000000002</v>
      </c>
      <c r="G136" s="93">
        <v>7031122</v>
      </c>
      <c r="H136" s="93">
        <v>10325448</v>
      </c>
      <c r="I136" s="93">
        <f t="shared" si="22"/>
        <v>23078800.699999999</v>
      </c>
      <c r="J136" s="12" t="s">
        <v>221</v>
      </c>
      <c r="K136" s="38" t="s">
        <v>131</v>
      </c>
    </row>
    <row r="137" spans="1:15" ht="47.25" x14ac:dyDescent="0.25">
      <c r="A137" s="59">
        <f>A136+1</f>
        <v>89</v>
      </c>
      <c r="B137" s="12" t="s">
        <v>246</v>
      </c>
      <c r="C137" s="12" t="s">
        <v>247</v>
      </c>
      <c r="D137" s="18" t="s">
        <v>160</v>
      </c>
      <c r="E137" s="16"/>
      <c r="F137" s="93">
        <v>278236.7</v>
      </c>
      <c r="G137" s="88">
        <v>103956.8</v>
      </c>
      <c r="H137" s="88">
        <v>68756.5</v>
      </c>
      <c r="I137" s="93">
        <f t="shared" si="22"/>
        <v>450950</v>
      </c>
      <c r="J137" s="12" t="s">
        <v>248</v>
      </c>
      <c r="K137" s="38" t="s">
        <v>249</v>
      </c>
    </row>
    <row r="138" spans="1:15" ht="47.25" x14ac:dyDescent="0.25">
      <c r="A138" s="59">
        <f>A137+1</f>
        <v>90</v>
      </c>
      <c r="B138" s="47" t="s">
        <v>250</v>
      </c>
      <c r="C138" s="47" t="s">
        <v>251</v>
      </c>
      <c r="D138" s="48" t="s">
        <v>160</v>
      </c>
      <c r="E138" s="50"/>
      <c r="F138" s="93">
        <v>900000</v>
      </c>
      <c r="G138" s="93">
        <v>1774975.2</v>
      </c>
      <c r="H138" s="93">
        <v>2580401</v>
      </c>
      <c r="I138" s="93">
        <f t="shared" si="22"/>
        <v>5255376.2</v>
      </c>
      <c r="J138" s="47" t="s">
        <v>86</v>
      </c>
      <c r="K138" s="49" t="s">
        <v>249</v>
      </c>
    </row>
    <row r="139" spans="1:15" ht="63" x14ac:dyDescent="0.25">
      <c r="A139" s="59">
        <f>A138+1</f>
        <v>91</v>
      </c>
      <c r="B139" s="47" t="s">
        <v>252</v>
      </c>
      <c r="C139" s="47" t="s">
        <v>253</v>
      </c>
      <c r="D139" s="48" t="s">
        <v>160</v>
      </c>
      <c r="E139" s="50"/>
      <c r="F139" s="93">
        <v>298325</v>
      </c>
      <c r="G139" s="93">
        <v>270600</v>
      </c>
      <c r="H139" s="93">
        <v>743091.6</v>
      </c>
      <c r="I139" s="93">
        <f t="shared" si="22"/>
        <v>1312016.6000000001</v>
      </c>
      <c r="J139" s="47" t="s">
        <v>254</v>
      </c>
      <c r="K139" s="49" t="s">
        <v>249</v>
      </c>
    </row>
    <row r="140" spans="1:15" ht="25.9" customHeight="1" x14ac:dyDescent="0.25">
      <c r="A140" s="94" t="s">
        <v>4</v>
      </c>
      <c r="B140" s="94"/>
      <c r="C140" s="94"/>
      <c r="D140" s="94"/>
      <c r="E140" s="8"/>
      <c r="F140" s="82"/>
      <c r="G140" s="82"/>
      <c r="H140" s="82"/>
      <c r="I140" s="79">
        <f t="shared" si="22"/>
        <v>0</v>
      </c>
      <c r="J140" s="8"/>
      <c r="K140" s="35"/>
    </row>
    <row r="141" spans="1:15" ht="63" x14ac:dyDescent="0.25">
      <c r="A141" s="11">
        <f>A139+1</f>
        <v>92</v>
      </c>
      <c r="B141" s="12" t="s">
        <v>184</v>
      </c>
      <c r="C141" s="12" t="s">
        <v>229</v>
      </c>
      <c r="D141" s="18" t="s">
        <v>160</v>
      </c>
      <c r="E141" s="16">
        <v>73</v>
      </c>
      <c r="F141" s="79">
        <v>457000</v>
      </c>
      <c r="G141" s="80">
        <v>2185440</v>
      </c>
      <c r="H141" s="80">
        <v>2249762</v>
      </c>
      <c r="I141" s="79">
        <f t="shared" si="22"/>
        <v>4892202</v>
      </c>
      <c r="J141" s="12" t="s">
        <v>93</v>
      </c>
      <c r="K141" s="38" t="s">
        <v>169</v>
      </c>
    </row>
    <row r="142" spans="1:15" ht="47.25" x14ac:dyDescent="0.25">
      <c r="A142" s="46">
        <f>A141+1</f>
        <v>93</v>
      </c>
      <c r="B142" s="47" t="s">
        <v>255</v>
      </c>
      <c r="C142" s="47" t="s">
        <v>256</v>
      </c>
      <c r="D142" s="48" t="s">
        <v>160</v>
      </c>
      <c r="E142" s="50">
        <v>75</v>
      </c>
      <c r="F142" s="79">
        <v>8500000</v>
      </c>
      <c r="G142" s="79">
        <v>3170000</v>
      </c>
      <c r="H142" s="79">
        <v>3000000</v>
      </c>
      <c r="I142" s="79">
        <f t="shared" si="22"/>
        <v>14670000</v>
      </c>
      <c r="J142" s="47" t="s">
        <v>86</v>
      </c>
      <c r="K142" s="49" t="s">
        <v>249</v>
      </c>
    </row>
    <row r="143" spans="1:15" ht="78.75" x14ac:dyDescent="0.25">
      <c r="A143" s="59">
        <f>A142+1</f>
        <v>94</v>
      </c>
      <c r="B143" s="47" t="s">
        <v>257</v>
      </c>
      <c r="C143" s="47" t="s">
        <v>258</v>
      </c>
      <c r="D143" s="48" t="s">
        <v>160</v>
      </c>
      <c r="E143" s="50">
        <v>64</v>
      </c>
      <c r="F143" s="79">
        <v>5000</v>
      </c>
      <c r="G143" s="79">
        <v>0</v>
      </c>
      <c r="H143" s="79">
        <v>0</v>
      </c>
      <c r="I143" s="79">
        <f t="shared" si="22"/>
        <v>5000</v>
      </c>
      <c r="J143" s="47" t="s">
        <v>86</v>
      </c>
      <c r="K143" s="49" t="s">
        <v>249</v>
      </c>
    </row>
    <row r="144" spans="1:15" s="43" customFormat="1" ht="47.25" x14ac:dyDescent="0.25">
      <c r="A144" s="59">
        <f>A143+1</f>
        <v>95</v>
      </c>
      <c r="B144" s="60" t="s">
        <v>278</v>
      </c>
      <c r="C144" s="60" t="s">
        <v>279</v>
      </c>
      <c r="D144" s="60" t="s">
        <v>160</v>
      </c>
      <c r="E144" s="61"/>
      <c r="F144" s="83">
        <v>1000000</v>
      </c>
      <c r="G144" s="83">
        <v>0</v>
      </c>
      <c r="H144" s="83">
        <v>0</v>
      </c>
      <c r="I144" s="83">
        <f t="shared" si="22"/>
        <v>1000000</v>
      </c>
      <c r="J144" s="60" t="s">
        <v>86</v>
      </c>
      <c r="K144" s="36" t="s">
        <v>249</v>
      </c>
      <c r="L144" s="42"/>
      <c r="M144" s="42"/>
      <c r="N144" s="42"/>
      <c r="O144" s="42"/>
    </row>
    <row r="145" spans="1:12" ht="22.15" customHeight="1" x14ac:dyDescent="0.25">
      <c r="A145" s="31"/>
      <c r="B145" s="96" t="s">
        <v>209</v>
      </c>
      <c r="C145" s="96"/>
      <c r="D145" s="96"/>
      <c r="E145" s="32"/>
      <c r="F145" s="33">
        <f>F147+F148+F149</f>
        <v>762000.12999999989</v>
      </c>
      <c r="G145" s="33">
        <f t="shared" ref="G145:H145" si="24">G147+G148+G149</f>
        <v>918954.4</v>
      </c>
      <c r="H145" s="33">
        <f t="shared" si="24"/>
        <v>107647</v>
      </c>
      <c r="I145" s="33">
        <f t="shared" ref="I145" si="25">I147+I148+I149</f>
        <v>1788601.53</v>
      </c>
      <c r="J145" s="32"/>
      <c r="K145" s="34"/>
      <c r="L145" s="45"/>
    </row>
    <row r="146" spans="1:12" ht="25.9" customHeight="1" x14ac:dyDescent="0.25">
      <c r="A146" s="94" t="s">
        <v>4</v>
      </c>
      <c r="B146" s="94"/>
      <c r="C146" s="94"/>
      <c r="D146" s="94"/>
      <c r="E146" s="16"/>
      <c r="F146" s="17"/>
      <c r="G146" s="17"/>
      <c r="H146" s="17"/>
      <c r="I146" s="17"/>
      <c r="J146" s="12"/>
      <c r="K146" s="38"/>
    </row>
    <row r="147" spans="1:12" ht="110.25" x14ac:dyDescent="0.25">
      <c r="A147" s="11">
        <f>A144+1</f>
        <v>96</v>
      </c>
      <c r="B147" s="27" t="s">
        <v>210</v>
      </c>
      <c r="C147" s="28" t="s">
        <v>211</v>
      </c>
      <c r="D147" s="12" t="s">
        <v>209</v>
      </c>
      <c r="E147" s="12">
        <v>83</v>
      </c>
      <c r="F147" s="77">
        <v>448331.8</v>
      </c>
      <c r="G147" s="79">
        <v>263454.8</v>
      </c>
      <c r="H147" s="79">
        <v>107647</v>
      </c>
      <c r="I147" s="79">
        <f t="shared" ref="I147:I149" si="26">F147+G147+H147</f>
        <v>819433.6</v>
      </c>
      <c r="J147" s="12" t="s">
        <v>206</v>
      </c>
      <c r="K147" s="36" t="s">
        <v>216</v>
      </c>
    </row>
    <row r="148" spans="1:12" ht="63" x14ac:dyDescent="0.25">
      <c r="A148" s="11">
        <f>A147+1</f>
        <v>97</v>
      </c>
      <c r="B148" s="12" t="s">
        <v>212</v>
      </c>
      <c r="C148" s="12" t="s">
        <v>213</v>
      </c>
      <c r="D148" s="12" t="s">
        <v>209</v>
      </c>
      <c r="E148" s="12">
        <v>71</v>
      </c>
      <c r="F148" s="77">
        <v>170215.13</v>
      </c>
      <c r="G148" s="79">
        <v>81687.3</v>
      </c>
      <c r="H148" s="79"/>
      <c r="I148" s="79">
        <f t="shared" si="26"/>
        <v>251902.43</v>
      </c>
      <c r="J148" s="12" t="s">
        <v>217</v>
      </c>
      <c r="K148" s="36" t="s">
        <v>218</v>
      </c>
    </row>
    <row r="149" spans="1:12" ht="63" x14ac:dyDescent="0.25">
      <c r="A149" s="11">
        <f>A148+1</f>
        <v>98</v>
      </c>
      <c r="B149" s="12" t="s">
        <v>214</v>
      </c>
      <c r="C149" s="12" t="s">
        <v>215</v>
      </c>
      <c r="D149" s="12" t="s">
        <v>209</v>
      </c>
      <c r="E149" s="12">
        <v>83</v>
      </c>
      <c r="F149" s="77">
        <v>143453.20000000001</v>
      </c>
      <c r="G149" s="77">
        <v>573812.30000000005</v>
      </c>
      <c r="H149" s="77"/>
      <c r="I149" s="79">
        <f t="shared" si="26"/>
        <v>717265.5</v>
      </c>
      <c r="J149" s="12" t="s">
        <v>217</v>
      </c>
      <c r="K149" s="36" t="s">
        <v>218</v>
      </c>
    </row>
    <row r="150" spans="1:12" s="58" customFormat="1" ht="30" customHeight="1" x14ac:dyDescent="0.25">
      <c r="A150" s="54"/>
      <c r="B150" s="127" t="s">
        <v>186</v>
      </c>
      <c r="C150" s="127"/>
      <c r="D150" s="54"/>
      <c r="E150" s="54"/>
      <c r="F150" s="55">
        <f>F7+F13+F16+F38+F54+F59+F64+F67+F84+F91+F119+F145</f>
        <v>139305553.46499997</v>
      </c>
      <c r="G150" s="55">
        <f>G7+G13+G16+G38+G54+G59+G64+G67+G84+G91+G119+G145</f>
        <v>117143565.85467002</v>
      </c>
      <c r="H150" s="55">
        <f>H7+H13+H16+H38+H54+H59+H64+H67+H84+H91+H119+H145</f>
        <v>75719112.843111098</v>
      </c>
      <c r="I150" s="55">
        <f>I7+I13+I16+I38+I54+I59+I64+I67+I84+I91+I119+I145</f>
        <v>332168232.16278106</v>
      </c>
      <c r="J150" s="54"/>
      <c r="K150" s="56"/>
      <c r="L150" s="57"/>
    </row>
    <row r="151" spans="1:12" ht="15" customHeight="1" x14ac:dyDescent="0.25">
      <c r="A151" s="7"/>
      <c r="B151" s="15"/>
      <c r="C151" s="15"/>
      <c r="D151" s="29"/>
      <c r="E151" s="29"/>
      <c r="F151" s="29"/>
      <c r="G151" s="29"/>
      <c r="H151" s="29"/>
      <c r="I151" s="29"/>
      <c r="J151" s="29"/>
      <c r="K151" s="30"/>
    </row>
    <row r="152" spans="1:12" ht="15.75" customHeight="1" x14ac:dyDescent="0.25">
      <c r="E152" s="2"/>
      <c r="F152" s="76"/>
      <c r="G152" s="76"/>
      <c r="H152" s="76"/>
      <c r="I152" s="76"/>
    </row>
    <row r="153" spans="1:12" ht="15.75" customHeight="1" x14ac:dyDescent="0.25">
      <c r="E153" s="2"/>
    </row>
    <row r="154" spans="1:12" ht="15.75" customHeight="1" x14ac:dyDescent="0.25">
      <c r="E154" s="2"/>
      <c r="G154" s="75"/>
      <c r="H154" s="75"/>
    </row>
    <row r="155" spans="1:12" ht="15.75" customHeight="1" x14ac:dyDescent="0.25">
      <c r="E155" s="2"/>
    </row>
    <row r="156" spans="1:12" ht="15.75" customHeight="1" x14ac:dyDescent="0.25">
      <c r="E156" s="2"/>
      <c r="G156" s="75"/>
      <c r="H156" s="75"/>
    </row>
    <row r="157" spans="1:12" ht="15.75" customHeight="1" x14ac:dyDescent="0.25">
      <c r="E157" s="2"/>
    </row>
    <row r="158" spans="1:12" ht="15.75" customHeight="1" x14ac:dyDescent="0.25">
      <c r="E158" s="2"/>
      <c r="L158" s="74"/>
    </row>
    <row r="159" spans="1:12" ht="15.75" customHeight="1" x14ac:dyDescent="0.25">
      <c r="E159" s="2"/>
    </row>
    <row r="160" spans="1:12" ht="15.75" customHeight="1" x14ac:dyDescent="0.25">
      <c r="E160" s="2"/>
    </row>
    <row r="161" spans="5:5" ht="15.75" customHeight="1" x14ac:dyDescent="0.25">
      <c r="E161" s="2"/>
    </row>
    <row r="162" spans="5:5" ht="15.75" customHeight="1" x14ac:dyDescent="0.25">
      <c r="E162" s="2"/>
    </row>
    <row r="163" spans="5:5" ht="15.75" customHeight="1" x14ac:dyDescent="0.25">
      <c r="E163" s="2"/>
    </row>
    <row r="164" spans="5:5" ht="15.75" customHeight="1" x14ac:dyDescent="0.25"/>
    <row r="165" spans="5:5" ht="15.75" customHeight="1" x14ac:dyDescent="0.25"/>
    <row r="166" spans="5:5" ht="15.75" customHeight="1" x14ac:dyDescent="0.25"/>
    <row r="167" spans="5:5" ht="15.75" customHeight="1" x14ac:dyDescent="0.25"/>
    <row r="168" spans="5:5" ht="15.75" customHeight="1" x14ac:dyDescent="0.25"/>
    <row r="169" spans="5:5" ht="15.75" customHeight="1" x14ac:dyDescent="0.25"/>
    <row r="170" spans="5:5" ht="15.75" customHeight="1" x14ac:dyDescent="0.25"/>
    <row r="171" spans="5:5" ht="15.75" customHeight="1" x14ac:dyDescent="0.25"/>
    <row r="172" spans="5:5" ht="15.75" customHeight="1" x14ac:dyDescent="0.25"/>
    <row r="173" spans="5:5" ht="15.75" customHeight="1" x14ac:dyDescent="0.25"/>
    <row r="174" spans="5:5" ht="15.75" customHeight="1" x14ac:dyDescent="0.25"/>
    <row r="175" spans="5:5" ht="15.75" customHeight="1" x14ac:dyDescent="0.25"/>
    <row r="176" spans="5:5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</sheetData>
  <autoFilter ref="A7:O150" xr:uid="{00000000-0001-0000-0000-000000000000}">
    <filterColumn colId="1" showButton="0"/>
    <filterColumn colId="2" showButton="0"/>
  </autoFilter>
  <mergeCells count="112">
    <mergeCell ref="B150:C150"/>
    <mergeCell ref="A106:A107"/>
    <mergeCell ref="B106:B107"/>
    <mergeCell ref="C106:C107"/>
    <mergeCell ref="D106:D107"/>
    <mergeCell ref="B145:D145"/>
    <mergeCell ref="A146:D146"/>
    <mergeCell ref="D69:D70"/>
    <mergeCell ref="K103:K105"/>
    <mergeCell ref="A120:D120"/>
    <mergeCell ref="A103:A105"/>
    <mergeCell ref="B103:B105"/>
    <mergeCell ref="C103:C104"/>
    <mergeCell ref="D103:D105"/>
    <mergeCell ref="E103:E105"/>
    <mergeCell ref="J123:J125"/>
    <mergeCell ref="E123:E125"/>
    <mergeCell ref="K132:K133"/>
    <mergeCell ref="K123:K125"/>
    <mergeCell ref="D100:D101"/>
    <mergeCell ref="E100:E101"/>
    <mergeCell ref="K100:K101"/>
    <mergeCell ref="E106:E107"/>
    <mergeCell ref="K106:K107"/>
    <mergeCell ref="K86:K87"/>
    <mergeCell ref="B91:D91"/>
    <mergeCell ref="A92:D92"/>
    <mergeCell ref="A100:A101"/>
    <mergeCell ref="B100:B101"/>
    <mergeCell ref="C100:C101"/>
    <mergeCell ref="C96:C97"/>
    <mergeCell ref="D96:D97"/>
    <mergeCell ref="E86:E87"/>
    <mergeCell ref="A96:A97"/>
    <mergeCell ref="B96:B97"/>
    <mergeCell ref="A86:A87"/>
    <mergeCell ref="B86:B87"/>
    <mergeCell ref="C86:C87"/>
    <mergeCell ref="D86:D87"/>
    <mergeCell ref="E132:E133"/>
    <mergeCell ref="B7:D7"/>
    <mergeCell ref="A69:A70"/>
    <mergeCell ref="A55:D55"/>
    <mergeCell ref="A60:D60"/>
    <mergeCell ref="A140:D140"/>
    <mergeCell ref="A109:D109"/>
    <mergeCell ref="B119:D119"/>
    <mergeCell ref="A132:A133"/>
    <mergeCell ref="B132:B133"/>
    <mergeCell ref="C132:C133"/>
    <mergeCell ref="D132:D133"/>
    <mergeCell ref="D123:D125"/>
    <mergeCell ref="A89:D89"/>
    <mergeCell ref="A76:D76"/>
    <mergeCell ref="B84:D84"/>
    <mergeCell ref="A85:D85"/>
    <mergeCell ref="A62:D62"/>
    <mergeCell ref="A68:D68"/>
    <mergeCell ref="A65:D65"/>
    <mergeCell ref="B64:D64"/>
    <mergeCell ref="B67:D67"/>
    <mergeCell ref="B69:B70"/>
    <mergeCell ref="C69:C70"/>
    <mergeCell ref="B59:D59"/>
    <mergeCell ref="A39:D39"/>
    <mergeCell ref="K46:K48"/>
    <mergeCell ref="F5:F6"/>
    <mergeCell ref="D4:D6"/>
    <mergeCell ref="E25:E26"/>
    <mergeCell ref="A2:K2"/>
    <mergeCell ref="A18:A19"/>
    <mergeCell ref="B18:B19"/>
    <mergeCell ref="C18:C19"/>
    <mergeCell ref="D18:D19"/>
    <mergeCell ref="E18:E19"/>
    <mergeCell ref="K18:K19"/>
    <mergeCell ref="K4:K6"/>
    <mergeCell ref="C4:C6"/>
    <mergeCell ref="B4:B6"/>
    <mergeCell ref="G5:G6"/>
    <mergeCell ref="H5:H6"/>
    <mergeCell ref="I5:I6"/>
    <mergeCell ref="E4:E6"/>
    <mergeCell ref="F4:I4"/>
    <mergeCell ref="J4:J6"/>
    <mergeCell ref="A4:A6"/>
    <mergeCell ref="E32:E33"/>
    <mergeCell ref="A31:D31"/>
    <mergeCell ref="A8:D8"/>
    <mergeCell ref="A14:D14"/>
    <mergeCell ref="A17:D17"/>
    <mergeCell ref="B25:B26"/>
    <mergeCell ref="C25:C26"/>
    <mergeCell ref="B54:D54"/>
    <mergeCell ref="B38:D38"/>
    <mergeCell ref="B16:D16"/>
    <mergeCell ref="B13:D13"/>
    <mergeCell ref="A25:A26"/>
    <mergeCell ref="D25:D26"/>
    <mergeCell ref="C32:C33"/>
    <mergeCell ref="A46:A48"/>
    <mergeCell ref="B46:B48"/>
    <mergeCell ref="C46:C48"/>
    <mergeCell ref="D46:D48"/>
    <mergeCell ref="A52:D52"/>
    <mergeCell ref="B50:B51"/>
    <mergeCell ref="C50:C51"/>
    <mergeCell ref="D50:D51"/>
    <mergeCell ref="D32:D33"/>
    <mergeCell ref="A50:A51"/>
    <mergeCell ref="A32:A33"/>
    <mergeCell ref="B32:B33"/>
  </mergeCells>
  <printOptions horizontalCentered="1"/>
  <pageMargins left="0.11811023622047245" right="0.11811023622047245" top="0.15748031496062992" bottom="0.15748031496062992" header="0" footer="0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Консол_перелік_2026-2028_050826</vt:lpstr>
      <vt:lpstr>'Консол_перелік_2026-2028_050826'!Заголовки_для_друку</vt:lpstr>
      <vt:lpstr>'Консол_перелік_2026-2028_050826'!Область_друку</vt:lpstr>
    </vt:vector>
  </TitlesOfParts>
  <Company>MINFIN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Щітченко Ігор Вікторович</dc:creator>
  <cp:lastModifiedBy>ЩІТЧЕНКО Ігор Вікторович</cp:lastModifiedBy>
  <cp:lastPrinted>2025-11-05T14:36:58Z</cp:lastPrinted>
  <dcterms:created xsi:type="dcterms:W3CDTF">2025-01-27T07:30:32Z</dcterms:created>
  <dcterms:modified xsi:type="dcterms:W3CDTF">2026-08-10T12:20:47Z</dcterms:modified>
</cp:coreProperties>
</file>