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itchenko.MOF\AppData\Local\Temp\SCANCLIENT\"/>
    </mc:Choice>
  </mc:AlternateContent>
  <bookViews>
    <workbookView xWindow="0" yWindow="0" windowWidth="27855" windowHeight="12285"/>
  </bookViews>
  <sheets>
    <sheet name="SPP2025 держбюджет" sheetId="1" r:id="rId1"/>
  </sheets>
  <definedNames>
    <definedName name="_xlnm._FilterDatabase" localSheetId="0" hidden="1">'SPP2025 держбюджет'!$A$6:$Z$125</definedName>
    <definedName name="_xlnm.Print_Titles" localSheetId="0">'SPP2025 держбюджет'!$4:$6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3" i="1" l="1"/>
  <c r="P123" i="1"/>
  <c r="X102" i="1" l="1"/>
  <c r="P102" i="1"/>
  <c r="X92" i="1"/>
  <c r="P92" i="1"/>
  <c r="X81" i="1"/>
  <c r="P81" i="1"/>
  <c r="X56" i="1"/>
  <c r="P56" i="1"/>
  <c r="X44" i="1"/>
  <c r="P44" i="1"/>
  <c r="X42" i="1"/>
  <c r="X27" i="1"/>
  <c r="P27" i="1"/>
  <c r="X21" i="1"/>
  <c r="X7" i="1"/>
  <c r="P21" i="1"/>
  <c r="P7" i="1"/>
  <c r="X123" i="1" l="1"/>
  <c r="A119" i="1"/>
  <c r="A120" i="1" s="1"/>
  <c r="A116" i="1"/>
  <c r="A111" i="1"/>
  <c r="A113" i="1" s="1"/>
  <c r="A109" i="1"/>
  <c r="A104" i="1"/>
  <c r="A106" i="1" s="1"/>
  <c r="I102" i="1"/>
  <c r="J92" i="1"/>
  <c r="I92" i="1"/>
  <c r="A82" i="1"/>
  <c r="A83" i="1" s="1"/>
  <c r="A84" i="1" s="1"/>
  <c r="A86" i="1" s="1"/>
  <c r="A87" i="1" s="1"/>
  <c r="A89" i="1" s="1"/>
  <c r="A91" i="1" s="1"/>
  <c r="A93" i="1" s="1"/>
  <c r="A94" i="1" s="1"/>
  <c r="J81" i="1"/>
  <c r="I81" i="1"/>
  <c r="A57" i="1"/>
  <c r="J56" i="1"/>
  <c r="I56" i="1"/>
  <c r="A46" i="1"/>
  <c r="J44" i="1"/>
  <c r="I44" i="1"/>
  <c r="P43" i="1"/>
  <c r="P42" i="1" s="1"/>
  <c r="J42" i="1"/>
  <c r="I42" i="1"/>
  <c r="A38" i="1"/>
  <c r="A39" i="1" s="1"/>
  <c r="A40" i="1" s="1"/>
  <c r="A41" i="1" s="1"/>
  <c r="A29" i="1"/>
  <c r="A30" i="1" s="1"/>
  <c r="A32" i="1" s="1"/>
  <c r="A33" i="1" s="1"/>
  <c r="A34" i="1" s="1"/>
  <c r="A35" i="1" s="1"/>
  <c r="A36" i="1" s="1"/>
  <c r="J27" i="1"/>
  <c r="I27" i="1"/>
  <c r="A22" i="1"/>
  <c r="J21" i="1"/>
  <c r="I21" i="1"/>
  <c r="A17" i="1"/>
  <c r="A15" i="1"/>
  <c r="A10" i="1"/>
  <c r="J7" i="1"/>
  <c r="I7" i="1"/>
  <c r="I123" i="1" l="1"/>
  <c r="J102" i="1"/>
</calcChain>
</file>

<file path=xl/sharedStrings.xml><?xml version="1.0" encoding="utf-8"?>
<sst xmlns="http://schemas.openxmlformats.org/spreadsheetml/2006/main" count="1549" uniqueCount="464">
  <si>
    <t>№ з/п</t>
  </si>
  <si>
    <t>ID/номер проекту</t>
  </si>
  <si>
    <t>Назва проекту/сектору</t>
  </si>
  <si>
    <t>Бал за пріоритезацією</t>
  </si>
  <si>
    <t>Підсектор</t>
  </si>
  <si>
    <t>Географія проекту</t>
  </si>
  <si>
    <t>Початок реалізації</t>
  </si>
  <si>
    <t>Завершення реалізації</t>
  </si>
  <si>
    <t>Загальний бюджет проекту*, млн.грн.</t>
  </si>
  <si>
    <t>Враховано у ДБУ 2025, млн грн</t>
  </si>
  <si>
    <t>Джерело фінансування</t>
  </si>
  <si>
    <t xml:space="preserve">Головний розпорядник бюджетних коштів/відповідальний державний орган </t>
  </si>
  <si>
    <t>Вид фінансування</t>
  </si>
  <si>
    <t>Сума за видами фінансування, тис.грн.</t>
  </si>
  <si>
    <t>Кредитор / партнер з розвитку</t>
  </si>
  <si>
    <t>Назва та реквізити угоди (договору) / підстава виділення коштів</t>
  </si>
  <si>
    <t>Механізм фінансування</t>
  </si>
  <si>
    <t>ККД
(код класифікації доходів)</t>
  </si>
  <si>
    <t>КПКВК 
(код програмної класифікації видатків та кредитування)</t>
  </si>
  <si>
    <t>КФКВК (код функціональної класифікації видатків та кредитування)</t>
  </si>
  <si>
    <t>Назва бюджетної програми</t>
  </si>
  <si>
    <t>Сума за бюджетними програмами, тис.грн.</t>
  </si>
  <si>
    <t>Вода, санітарія та управління відходами</t>
  </si>
  <si>
    <t>140824-958D81BB</t>
  </si>
  <si>
    <t>Програма розвитку муніципальної інфраструктури України</t>
  </si>
  <si>
    <t>Інше у сфері водопостачання, санітарії та управління відходами</t>
  </si>
  <si>
    <t>місто Луцьк, Луцька територіальна громада, Луцький район, Волинська область, місто Дніпро, Дніпровська територіальна громада, Дніпровський район, Дніпропетровська область, 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місто Львів, Львівська територіальна громада, Львівський район, Львівська область, місто Миколаїв, Миколаївська територіальна громада, Миколаївський район, Миколаївська область, місто Суми, Сумська територіальна громада, Сумський район, Сумська область, місто Тернопіль, Тернопільська територіальна громада, Тернопільський район, Тернопільська область, місто Лозова, Лозівська територіальна громада, Лозівський район, Харківська область</t>
  </si>
  <si>
    <t xml:space="preserve">Кредити (позики) та гранти МФО </t>
  </si>
  <si>
    <t>Міністерство розвитку громад та територій України</t>
  </si>
  <si>
    <t>Спеціальний фонд</t>
  </si>
  <si>
    <t>Кредит</t>
  </si>
  <si>
    <t>Європейський інвестиційний банк</t>
  </si>
  <si>
    <t>Фінансова угода (проект «Програма розвитку муніципальної інфраструктури України») між Україною та Європейським інвестиційним банком від 23.07.2015 № 81.425</t>
  </si>
  <si>
    <t>Бюджетна програма</t>
  </si>
  <si>
    <t>-</t>
  </si>
  <si>
    <t>0620 "Комунальне господарство"</t>
  </si>
  <si>
    <t>Програма розвитку муніципальної інфраструктури</t>
  </si>
  <si>
    <t xml:space="preserve">Впровадження та координація заходів проекту розвитку міської
інфраструктури та програми розвитку муніципальної
інфраструктури України
</t>
  </si>
  <si>
    <t>150824-01113DFA</t>
  </si>
  <si>
    <t>Другий проект розвитку міської інфраструктури</t>
  </si>
  <si>
    <t>Постачання води</t>
  </si>
  <si>
    <t>Територія всієї України</t>
  </si>
  <si>
    <t>Міжнародний банк реконструкції та розвитку</t>
  </si>
  <si>
    <t>Угода про позику Другий проект розвитку міської інфраструктури (Проект розвитку міської інфраструктури-2) між україною та Міжнародним банком реконструкції та розвитку №8391 від 26.05.2014;
Угода про позику Фонду чистих технологій  Другий проект розвитку міської інфраструктури (Проект розвитку міської інфраструктури-2) між україною та Міжнародним банком реконструкції та розвитку що діє як виконавець від імені Фонду чистих технологій № TF017112</t>
  </si>
  <si>
    <t xml:space="preserve">Розвиток міської інфраструктури, розвиток системи водопостачання
та водовідведення у м.Миколаєві, реконструкція та розвиток
системи комунального водного господарства м.Чернівці
</t>
  </si>
  <si>
    <t>0180 "Міжбюджетні трансферти"</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</si>
  <si>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</si>
  <si>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220824-C0471CEB</t>
  </si>
  <si>
    <t>Будівництво магістральних водогонів у Миколаївській області, у зв’язку з необхідністю ліквідації негативних наслідків, пов’язаних із знищенням Каховської гідроелектростанції</t>
  </si>
  <si>
    <t>Державний бюджет</t>
  </si>
  <si>
    <t>Державне агентство відновлення та розвитку інфраструктури України</t>
  </si>
  <si>
    <t>Загальний фонд</t>
  </si>
  <si>
    <t>Пряме бюджетне фінансування</t>
  </si>
  <si>
    <t>протокол № 5 засідання Стратегічної інвестиційної ради від 08.11.2024</t>
  </si>
  <si>
    <t>0620 "Комунальне господарство "</t>
  </si>
  <si>
    <t>Реалізація публічного інвестиційного проекту "Будівництво магістральних водогонів у Миколаївській області, у зв’язку з недостатністю ліквідації негативних наслідків, пов’язаних із знищенням Каховської гідроелектростанції"</t>
  </si>
  <si>
    <t>140824-EC44F917</t>
  </si>
  <si>
    <t>Проект муніципального водного господарства м.Чернівці, Стадія 2</t>
  </si>
  <si>
    <t>місто Чернівці, Чернівецька територіальна громада, Чернівецький район, Чернівецька область</t>
  </si>
  <si>
    <t>Кредитна установа для відбудови (KfW)</t>
  </si>
  <si>
    <t xml:space="preserve">Кредитна та Грантова Угода від 29.12.2021 між Кабінетом Міністрів України ("Позичальник") та комунальним підприємством "Чернівціводоканал" ("Організація-виконавець проєкту") та KfW, Франкфурт-на-Майні ("KfW") на суму 23 550 000,00 Євро - Муніципальна програма захисту клімату ІІ (проєкт "Проєкт муніципального водного господарства м. Чернівці, Стадія 2") - BMZ № 2013.6589.9 та 2017.7020.5 </t>
  </si>
  <si>
    <t>140824-721263C4</t>
  </si>
  <si>
    <t>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t>
  </si>
  <si>
    <t>Санітарія та водовідведення</t>
  </si>
  <si>
    <t>місто Київ</t>
  </si>
  <si>
    <t>Кошти урядів інших країн</t>
  </si>
  <si>
    <t>Японське агентство міжнародного співробітництва</t>
  </si>
  <si>
    <t>Кредитний договір для Проекту модернізації Бортницької станції очистки стічних вод між Японським агентством міжнародного співробітництва та Кабінетом Міністрів України №UKR-P2 від 15.06.2015</t>
  </si>
  <si>
    <t>Розвиток міського водопостачання</t>
  </si>
  <si>
    <t>140824-5D06B5CA</t>
  </si>
  <si>
    <t>Проект муніципального водного господарства м.Чернівці, Стадія 1</t>
  </si>
  <si>
    <t>Кредитна та Проектна Угода від 06.02.2015 між KfW, Франкфурт-на-Майні ("KfW"), Кабінетом Міністрів України ("Позичальник") та комунальним підприємством "Чернівціводоканал" ("Організація-виконавець проєкту") на суму 17 000 000,00 Євро - Муніципальна програма захисту клімату ІІ (проєкт "Проєкт муніципального водного господарства м. Чернівці, Стадія 1")</t>
  </si>
  <si>
    <t>150824-409AD019</t>
  </si>
  <si>
    <t>Проект посилення місцевого самоврядування в Україні</t>
  </si>
  <si>
    <t>Грант</t>
  </si>
  <si>
    <t>Грантова та Проєктна Угода від 22.12.2022 між Кабінетом Міністірв України ("Одержувач") та KfW, Франкфурт-на-Майні ("KfW") та комунальним підприємством "Чернівціводоканал" (ЧВК) ("Організація-Виконавець Проєкту") на суму 16 400 000,00 євро - Посилення місцевого самоврядування в Україні</t>
  </si>
  <si>
    <t>42021100 "Грант KfW для проекту "Посилення місцевого самоврядування в Україні"</t>
  </si>
  <si>
    <t>Посилення місцевого самоврядування в Україні</t>
  </si>
  <si>
    <t>140824-81AB5DD2</t>
  </si>
  <si>
    <t>Проект з покращення водопостачання у місті Києві</t>
  </si>
  <si>
    <t>Уряд Французької Республіки</t>
  </si>
  <si>
    <t>Рамковий договір між
Урядом України та Урядом Французької Республіки щодо офіційної підтримки
проекту з покращення водопостачання у місті Києві, від 13.05.2021</t>
  </si>
  <si>
    <t>150824-9878E7FF</t>
  </si>
  <si>
    <t>Розвиток системи водопостачання та водовідведення в місті Миколаїв</t>
  </si>
  <si>
    <t>Фінансова угода (проект «Розвиток системи водопостачання та водовідведення в місті Миколаїв») між Україною та Європейським інвестиційним банком від 02.02.2010 № 25.474</t>
  </si>
  <si>
    <t>42020800 "Грант ЄІБ для проекту "Розвиток системи водопостачання та водовідведення в місті Миколаїв"</t>
  </si>
  <si>
    <t>Розвиток системи водопостачання та водовідведення в м. Миколаїв</t>
  </si>
  <si>
    <t>Державне управління</t>
  </si>
  <si>
    <t>160824-EBD0A280</t>
  </si>
  <si>
    <t>ПРОЕКТ ІЗ РОЗБУДОВИ ПРИКОРДОННОЇ ДОРОЖНЬОЇ ІНФРАСТРУКТУРИ ТА ОБЛАШТУВАННЯ ПУНКТІВ ПРОПУСКУ УКРАЇНСЬКО-ПОЛЬСЬКОГО КОРДОНУ</t>
  </si>
  <si>
    <t>Інше державне управління</t>
  </si>
  <si>
    <t>Рава-Руська територіальна громада, Львівський район, Львівська область, село Шегині, Шегинівська територіальна громада, Яворівський район, Львівська область, смт Краковець, Яворівська територіальна громада, Яворівський район, Львівська область</t>
  </si>
  <si>
    <t>Міністерство фінансів України</t>
  </si>
  <si>
    <t>Уряд Республіки Польща</t>
  </si>
  <si>
    <t>Договір між Урядом України та Урядом Республіки Польща про надання кредиту на умовах пов'язаної допомоги від 09.09.2015</t>
  </si>
  <si>
    <t>0112 "Фінансова та фіскальна діяльність"</t>
  </si>
  <si>
    <t>Реалізація проекту з розбудови прикордонної дорожньої інфраструктури та облаштування пунктів пропуску</t>
  </si>
  <si>
    <t>190824-BC232A8D</t>
  </si>
  <si>
    <t>Реконструкція приміщень нежитлового будинку Хозобслуга і УВМ (літера 1Д) державної установи «Київський слідчий ізолятор» в Шевченківського району м. Києва, вул. Дегтярівська, 13</t>
  </si>
  <si>
    <t>Закон і правосуддя</t>
  </si>
  <si>
    <t>Міністерство юстиції України</t>
  </si>
  <si>
    <t>0340 "Кримінально-виконавча система та виправні заходи"</t>
  </si>
  <si>
    <t>Реалізація публічних інвестиційних проектів з реконструкції та будівництва установ виконання покарань і слідчих ізоляторів</t>
  </si>
  <si>
    <t>160824-B0338F4A</t>
  </si>
  <si>
    <t>«Реконструкція комплексу будинків, будівель і споруд для створення слідчого ізолятора в с. Мартусівка, Бориспільський район, Київська область»</t>
  </si>
  <si>
    <t>Гірська територіальна громада, Бориспільський район, Київська область, село Мартусівка, Гірська територіальна громада, Бориспільський район, Київська область</t>
  </si>
  <si>
    <t>160824-57EF6C26</t>
  </si>
  <si>
    <t>Державний інвестиційний проект «Розбудова прикордонної дорожньої інфраструктури на підходах до пунктів пропуску на українсько-польському кордоні»</t>
  </si>
  <si>
    <t>місто Устилуг, Устилузька територіальна громада, Володимирський район, Волинська область, місто Рава-Руська, Рава-Руська територіальна громада, Львівський район, Львівська область, смт Нижанковичі, Добромильська територіальна громада, Самбірський район, Львівська область, місто Старий Самбір, Старосамбірська територіальна громада, Самбірський район, Львівська область</t>
  </si>
  <si>
    <t>0456 "Дорожнє господарство"</t>
  </si>
  <si>
    <t>Розбудова прикордонної дорожньої інфраструктури на українсько-польському кордоні</t>
  </si>
  <si>
    <t>150824-0183C656</t>
  </si>
  <si>
    <t>Електронний засіб контролю і нагляду</t>
  </si>
  <si>
    <t>Реалізація публічного інвестиційного проекту «Електронний засіб контролю і нагляду»</t>
  </si>
  <si>
    <t>Енергія та видобуток</t>
  </si>
  <si>
    <t>220824-94933FF3</t>
  </si>
  <si>
    <t>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</si>
  <si>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Відновлювана гідроенергетика</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</si>
  <si>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 місто Новодністровськ, Новодністровська територіальна громада, Дністровський район, Чернівецька область, Сокирянська територіальна громада, Дністровський район, Чернівецька область</t>
  </si>
  <si>
    <t>Державні гарантії на підставі міжнародних договорів (орієнтовно)</t>
  </si>
  <si>
    <t>Міністерство енергетики України</t>
  </si>
  <si>
    <t>Кредит під державну гарантію</t>
  </si>
  <si>
    <t xml:space="preserve">Договір гарантії (Проект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 (Позика № 9284-UA) між Україною та Міжнародним банком реконструкції та розвитку від 13.09.2021;
Договір гарантії (Фонд чистих технологій) (Проект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 (Позика ФЧТ № TF0В5994) між Україною та Міжнародним банком реконструкції та розвитку (діючим в якості виконавця від імені Фонду чистих технологій) від 13.09.2021
</t>
  </si>
  <si>
    <t>п.2 ст.6 Закону України "Про Державний бюджет України на 2025 рік"</t>
  </si>
  <si>
    <t>190824-5A488045</t>
  </si>
  <si>
    <t>Відновлення засобів для проходження зимового періоду та постачання енергетичних ресурсів</t>
  </si>
  <si>
    <t>Невідновлювана енергетика</t>
  </si>
  <si>
    <t>місто Харків, Харківська територіальна громада, Харківський район, Харківська область</t>
  </si>
  <si>
    <t>Угода про надання гранту Мультидонорського цільового фонду підтримки, відновлення, відбудови та реформування України (Проект “Відновлення енергозабезпечення у зимовий період та постачання енергетичних ресурсів”) між Україною і Міжнародним банком реконструкції та розвитку і Міжнародною асоціацією розвитку (які діють в ролі адміністратора Мультидонорського цільового фонду підтримки, відновлення, відбудови та реформування України) від 12.04.2023 № ТF0С0424 (зі змінами)</t>
  </si>
  <si>
    <t>42021200 "Гранти МБРР на відновлення та розвиток енергетичної інфраструктури"</t>
  </si>
  <si>
    <t>Реалізація Частини 2 інвестиційного проекту “Відновлення енергозабезпечення у зимовий період та постачання енергетичних ресурсів”</t>
  </si>
  <si>
    <t>190824-ED9A827B</t>
  </si>
  <si>
    <t>Другий проект з передачі електроенергії</t>
  </si>
  <si>
    <t>Передача та розподіл енергії</t>
  </si>
  <si>
    <t>Угода про позику (Другий проект з передачі електроенергії) між Україною та Міжнародним банком реконструкції та розвитку від 10.02.2015 № 8462-UA;
Угода про позику Фонду чистих технологій (Другий проект з передачі електроенергії) між Україною та Міжнародним банком реконструкції та розвитку (діючим в якості виконавця від імені Фонду чистих технологій) від 10.02.2015 № TF017661</t>
  </si>
  <si>
    <t>0433 "Електроенергетична галузь"</t>
  </si>
  <si>
    <t>Підвищення надійності постачання електроенергії в Україні</t>
  </si>
  <si>
    <t>Впровадження Програми реформування та розвитку енергетичного сектора</t>
  </si>
  <si>
    <t>210824-70212BC5</t>
  </si>
  <si>
    <t>Аварійне відновлення гідроелектростанцій</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</si>
  <si>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t>
  </si>
  <si>
    <t>Європейський банк реконструкції та розвитку</t>
  </si>
  <si>
    <t xml:space="preserve">Договір гарантії (Проєкт «Аварійне відновлення гідроелектростанцій») між Україною та Європейським банком реконструкції та розвитку та Урядом Італійської Республіки від 17 лютого 2024 року.
Кредитна угода (Проєкт «Аварійне відновлення гідроелектростанцій») між приватним акціонерним товариством «Укргідроенерго» та Європейським банком реконструкції та розвитку від 17 лютого 2024 року. № 54753
</t>
  </si>
  <si>
    <t>220824-30AC9F9F</t>
  </si>
  <si>
    <t>Реконструкція компресорних станцій на потужностях з підготовки газу ПАТ «Укрнафта»</t>
  </si>
  <si>
    <t>Нафта і газ</t>
  </si>
  <si>
    <t>місто Долина, Долинська територіальна громада, Калуський район, Івано-Франківська область, село Мала Павлівка, Комишанська територіальна громада, Охтирський район, Сумська область, смт Варва, Варвинська територіальна громада, Прилуцький район, Чернігівська область</t>
  </si>
  <si>
    <t>Республіка Корея</t>
  </si>
  <si>
    <t>Міжнародні договори відсутні</t>
  </si>
  <si>
    <t>220824-EDF7AA67</t>
  </si>
  <si>
    <t>Відновлення обладнання для підвищення експлуатаційної стійкості та надійності гідроелектростанцій</t>
  </si>
  <si>
    <t>місто Запоріжжя, Запорізька територіальна громада, Запорізький район, Запорізька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t>
  </si>
  <si>
    <t>Проектна пропозиція не надходила до Мінфіну</t>
  </si>
  <si>
    <t>220824-631F50E3</t>
  </si>
  <si>
    <t>Посилення власної нафтосервісної функції шляхом оновлення парку спеціалізованої техніки ПАТ «Укрнафта»</t>
  </si>
  <si>
    <t>190924-DC28CEE7</t>
  </si>
  <si>
    <t>Проект "Будівництво повітряної лінії 750 кВ Запорізька - Каховська"</t>
  </si>
  <si>
    <t xml:space="preserve">Фінансова угода (Проект «Будівництво повітряної лінії 750 кВ Запорізька АЕС – Каховська») між Україною та Європейським інвестиційним банком від 16.09.2011 № 31.143 </t>
  </si>
  <si>
    <t>Будівництво повітряної лінії 750 кВ Запорізька - Каховська</t>
  </si>
  <si>
    <t>220824-556439E6</t>
  </si>
  <si>
    <t>Підтримка енергетичного сектору України</t>
  </si>
  <si>
    <t>190824-DD344E45</t>
  </si>
  <si>
    <t>Проект підвищення ефективності передачі електроенергії (модернізація підстанцій)</t>
  </si>
  <si>
    <t>Дніпровська територіальна громада, Дніпровський район, Дніпропетровська область, місто Дніпро, Дніпровська територіальна громада, Дніпровський район, Дніпропетровська область</t>
  </si>
  <si>
    <t>Кредитна угода від 30.12.2011 між Кабінетом Міністрів України та KfW про надання позики у сумі 65 600 000,00 євро для фінансування Проекту "Підвищення ефектиності передачі електроенергії (модернізація підстанцій)"</t>
  </si>
  <si>
    <t>Підвищення ефективності передачі електроенергії (модернізація підстанцій)</t>
  </si>
  <si>
    <t>190824-877A58B7</t>
  </si>
  <si>
    <t>Проект розширення Північного регіону</t>
  </si>
  <si>
    <t>210824-10A9262E</t>
  </si>
  <si>
    <t>Будівництво сучасної ТЕЦ (виробництво електричної та теплової енергії) на території Дніпропетровської області з використанням газо-турбінної технології для виробництва електроенергії для реалізації на ринку та постачання тепла муніципалітету.</t>
  </si>
  <si>
    <t>190824-5745F784</t>
  </si>
  <si>
    <t>«Відновлення енергозабезпечення у зимовий період та постачання енергетичних ресурсів»</t>
  </si>
  <si>
    <t>Угода про надання гранту Мультидонорського цільового фонду підтримки, відновлення, відбудови та реформування України (Проект “Відновлення енергозабезпечення у зимовий період та постачання енергетичних ресурсів”) між Україною і Міжнародним банком реконструкції та розвитку і Міжнародною асоціацією розвитку (які діють в ролі адміністратора Мультидонорського цільового фонду підтримки, відновлення, відбудови та реформування України) від 12.04.2023 № ТF0С0424; 
Угода про надання гранту Цільового фонду одного донора зі співфінансування Другого проекту з передачі електроенергії в Україні (Додаткове фінансування для Другого проекту з передачі електроенергії) між Україною та Міжнародним банком реконструкції та розвитку і Міжнародною асоціацією розвитку (які діють в ролі адміністратора Цільового фонду одного донора зі співфінансування Другого проекту з передачі електроенергії в Україні) 
 від 18.07.2023 № ТF0С819</t>
  </si>
  <si>
    <t>Відновлення та розвиток енергетичної інфраструктури</t>
  </si>
  <si>
    <t>Культура</t>
  </si>
  <si>
    <t>190824-B0C1AF61</t>
  </si>
  <si>
    <t>"Нове будівництво споруди подвійного призначення (з захисними властивостями протирадіаційного укриття) місткістю 200 осіб". Проєкт повторного використання</t>
  </si>
  <si>
    <t>інше</t>
  </si>
  <si>
    <t>місто Запоріжжя, Запорізька територіальна громада, Запорізький район, Запорізька область</t>
  </si>
  <si>
    <t>Міністерство культури та інформаційної політики України</t>
  </si>
  <si>
    <t>0829 "Інші заходи і заклади в галузі культури та мистецтва, творчі спілки"</t>
  </si>
  <si>
    <t>Реалізація публічного інвестиційного проекту "Нове будівництво споруди подвійного призначення (з захисними властивостями протирадіаційного укриття) місткістю 200 осіб", проект повторного використання</t>
  </si>
  <si>
    <t>Освіта</t>
  </si>
  <si>
    <t>150824-7961121D</t>
  </si>
  <si>
    <t>Створення Центрів професійної досконалості</t>
  </si>
  <si>
    <t>Спеціалізована професійна освіта</t>
  </si>
  <si>
    <t>Колківська територіальна громада, Луцький район, Волинська область, Дніпровська територіальна громада, Дніпровський район, Дніпропетровська область, Ужгородська територіальна громада, Ужгородський район, Закарпатська область, Калуська територіальна громада, Калуський район, Івано-Франківська область, Овідіопольська територіальна громада, Одеський район, Одеська область, Чортківська територіальна громада, Чортківський район, Тернопільська область, місто Київ</t>
  </si>
  <si>
    <t>Міністерство освіти і науки України</t>
  </si>
  <si>
    <t>Фінансова угода (Проект"Програма підтримки професійно-технічної освіти в Україні") між Україною та Європейським інвестиційним банком від 15.12.2021 №89162</t>
  </si>
  <si>
    <t>0930 "Професійна (професійно-технічна) освіта"</t>
  </si>
  <si>
    <t xml:space="preserve">Створення Центрів професійної досконалості </t>
  </si>
  <si>
    <t>140824-CBFC3A7A</t>
  </si>
  <si>
    <t>ВИЩА ОСВІТА УКРАЇНИ</t>
  </si>
  <si>
    <t>Фахова передвища та вища освіта</t>
  </si>
  <si>
    <t>місто Вінниця, Вінницька територіальна громада, Вінницький район, Вінницька область, місто Луцьк, Луцька територіальна громада, Луцький район, Волинська область, місто Ужгород, Ужгородська територіальна громада, Ужгородський район, Закарпатська область, місто Івано-Франківськ, Івано-Франківська територіальна громада, Івано-Франківський район, Івано-Франківська область, місто Львів, Львівська територіальна громада, Львівський район, Львівська область, місто Одеса, Одеська територіальна громада, Одеський район, Одеська область, місто Полтава, Полтавська територіальна громада, Полтавський район, Полтавська область, місто Рівне, Рівненська територіальна громада, Рівненський район, Рівненська область, місто Суми, Сумська територіальна громада, Сумський район, Сумська область, місто Харків, Харківська територіальна громада, Харківський район, Харківська область, місто Чернігів, Чернігівська територіальна громада, Чернігівський район, Чернігівська область</t>
  </si>
  <si>
    <t xml:space="preserve">Фінансова угода (Проект «Вища освіта України»)  між Україною та Європейським інвестиційним банком від 19.12.2016 №84.172
Угода про грант,  між Україною та Європейським інвестиційним банком  від 17.12.2018 року № 84.172 </t>
  </si>
  <si>
    <t>0990 "Інші заклади та заходи у сфері освіти"</t>
  </si>
  <si>
    <t>Вища освіта, енергоефективність та сталий розвиток</t>
  </si>
  <si>
    <t>Північна екологічна фінансова корпорація (NEFCO)</t>
  </si>
  <si>
    <t>42020200 "Грант Фонду E5P для проекту "Вища освіта України"</t>
  </si>
  <si>
    <t>150824-E2CE4CF2</t>
  </si>
  <si>
    <t>Модернізація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</si>
  <si>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</si>
  <si>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160824-AF5073F7</t>
  </si>
  <si>
    <t>Облаштування безпечних умов у закладах, що надають загальну середню освіти (облаштування укриттів)</t>
  </si>
  <si>
    <t>Загальна середня освіта</t>
  </si>
  <si>
    <t>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</si>
  <si>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150824-24B478BE</t>
  </si>
  <si>
    <t>Удосконалення вищої освіти в Україні заради результатів</t>
  </si>
  <si>
    <t xml:space="preserve">Угода про позику (Удосконалення вищої освіти в Україні заради результатів) між Україною та МБРР від 13.09.2021 № 9238-UA </t>
  </si>
  <si>
    <t>190824-D955DD94</t>
  </si>
  <si>
    <t>Придбання обладнання, створення та модернізація (проведення реконструкції та капітального ремонту) їдальнь (харчоблоків) закладів освіти</t>
  </si>
  <si>
    <t>2211820</t>
  </si>
  <si>
    <t>Субвенція з державного бюджету місцевим бюджетам на реалізацію публічного інвестиційного проекту на придбання обладнання, створення та модернізацію (проведення реконструкції та капітального ремонту) їдалень (харчоблоків) закладів освіти, зокрема військових (військово-морських, військово-спортивних) ліцеїв, ліцеїв із посиленою військово-фізичною підготовкою</t>
  </si>
  <si>
    <t>160824-B0FB6F39</t>
  </si>
  <si>
    <t>Забезпечення якісної, сучасної та доступної загальної середньої освіти «Нова українська школа»</t>
  </si>
  <si>
    <t>2211850</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</si>
  <si>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</si>
  <si>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180824-03143CCA</t>
  </si>
  <si>
    <t>Безперешкодний доступ до якісної освіти - шкільні автобуси</t>
  </si>
  <si>
    <t>2211830</t>
  </si>
  <si>
    <t>Субвенція з державного бюджету місцевим бюджетам на реалізацію публічного інвестиційного проекту на безперешкодний доступ до якісної освіти - шкільні автобуси</t>
  </si>
  <si>
    <t>160824-FF043A51</t>
  </si>
  <si>
    <t>Облаштування безпечних умов у закладах, що надають загальну середню освіту (протипожежний захист)</t>
  </si>
  <si>
    <t>2211840</t>
  </si>
  <si>
    <t xml:space="preserve">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t>
  </si>
  <si>
    <t>Охорона  здоров'я</t>
  </si>
  <si>
    <t>150824-20D15B82</t>
  </si>
  <si>
    <t>«Зміцнення системи охорони здоров'я та збереження життя» (HEAL Ukraine)</t>
  </si>
  <si>
    <t>Медичні заклади та будівництво</t>
  </si>
  <si>
    <t>Міністерство охорони здоров'я України</t>
  </si>
  <si>
    <t xml:space="preserve">Угода про позику (Зміцнення системи охорони здоров’я та збереження життя» (Heal Ukraine)) між Україною та МБРР від 22.12.2022 № 9468-UA </t>
  </si>
  <si>
    <t>0763 "Інші заклади та заходи у сфері охорони здоров'я"</t>
  </si>
  <si>
    <t>Відновлення і розвиток стійкої національної моделі медичної галузі України</t>
  </si>
  <si>
    <t>Банк розвитку Ради Європи</t>
  </si>
  <si>
    <t>Рамкова угода про позику між Україною та БРРЄ для реалізації Проєкту "Зміцнення системи охорони здоров’я та збереження життя» (Heal Ukraine)" від 11.06.2024 № LD2167</t>
  </si>
  <si>
    <t xml:space="preserve">Угода про грант Глобального фонду фінансування (Проект «Зміцнення системи охорони здоров'я та збереження життя» (HEAL Ukraine) між Україною та Міжнародним банком реконструкції та розвитку, що діє як розпорядник Глобального фонду фінансування від 22.12.2022 №TF0C0038;
Угода про грант Цільового трастового фонду багатьох донорів підтримки, відновлення, відбудови та реформування України (Проект «Зміцнення системи охорони здоров’я та збереження життя» (HEAL Ukraine) між Україною та Міжнародним банком реконструкції та розвитку та Міжнародною асоціацією розвитку, що діють як розпорядник Цільового трастового фонду багатьох донорів підтримки, відновлення, відбудови та реформування України від 06.06.2023 № TF C0814.
</t>
  </si>
  <si>
    <t>42020100 "Грант МБРР для проекту "Відновлення і розвиток стійкої національної моделі медичної галузі України"</t>
  </si>
  <si>
    <t>160824-5534BBE4</t>
  </si>
  <si>
    <t>"Будівництво лікувально-реабілітаційного корпусу ДУ "Національний інститут серцево-судинної хірургії ім. М.М. Амосова НАМН України"</t>
  </si>
  <si>
    <t>Національна академія медичних наук України</t>
  </si>
  <si>
    <t>0732 "Спеціалізовані лікарні та інші спеціалізовані заклади"</t>
  </si>
  <si>
    <t>Реалізація публічних інвестиційних проектів на розвиток матеріально-технічної бази закладів спеціалізованої медичної допомоги Національної академії медичних наук України</t>
  </si>
  <si>
    <t>150824-186CCB7B</t>
  </si>
  <si>
    <t>Нове будівництво лікувально-реабілітаційного корпусу для ветеранів війни та внутрішньо-переміщених осіб КП "Рівненського обласного госпіталю ветеранів війни" по вул. Дераженська 39 в смт. Клевань, Клеванської територіальної громади, Рівненського району, Рівненської області</t>
  </si>
  <si>
    <t>смт Клевань, Клеванська територіальна громада, Рівненський район, Рівненська область</t>
  </si>
  <si>
    <t>Субвенція з державного бюджету місцевим бюджетам на реалізацію публічних інвестиційних проектів у сфері охорони здоров'я</t>
  </si>
  <si>
    <t>150824-F3382094</t>
  </si>
  <si>
    <t>Проект «Екстрене реагування на COVID-19 та вакцинація в Україні»
 Додаткове фінансування проекту «Екстрене реагування на COVID-19 та вакцинація в Україні»</t>
  </si>
  <si>
    <t>Здоров'я</t>
  </si>
  <si>
    <t xml:space="preserve">Угода про позику (проект "Екстрене реагування на COVID-19 та вакцинація в Україні") між Україною та МБРР від 17.05.2021 № 9250-UA та Угода про позику (проект «Додаткове фінансування Проекту Екстрене реагування на COVID-19 та вакцинація в Україні») між Україною та МБРР від 13.12.2021 № 9315-UA </t>
  </si>
  <si>
    <t>Поліпшення охорони здоров`я на службі у людей</t>
  </si>
  <si>
    <t>180824-F0AF1587</t>
  </si>
  <si>
    <t>Підвищення якості медичної освіти шляхом розвитку Університетських лікарень в Україні</t>
  </si>
  <si>
    <t>Реалізація публічних інвестиційних проектів Міністерства охорони здоров'я України</t>
  </si>
  <si>
    <t>160824-090F4644</t>
  </si>
  <si>
    <t>Посилення спроможності закладів охорони здоровʼя у наданні стаціонарної реабілітаційної допомоги</t>
  </si>
  <si>
    <t>2301800</t>
  </si>
  <si>
    <t>160824-4D7D4FF6</t>
  </si>
  <si>
    <t>Удосконалення діагностики онкологічних захворювань в Україні: модернізація та створення центрів ядерної медицини</t>
  </si>
  <si>
    <t>220824-AFCFA8DA</t>
  </si>
  <si>
    <t>Ремонт (реставраційний) будівель інфекційного корпусу №12 та приймального інфекційного відділення корпусу №14 обласного комунального некомерційного підприємства "Чернівецька обласна клінічна лікарня по вул.Головній,137" в м. Чернівці (з влаштуванням приміщень цивільного захисту населення (укриттів)</t>
  </si>
  <si>
    <t>2311800</t>
  </si>
  <si>
    <t>150824-81412040</t>
  </si>
  <si>
    <t>Модернізація матеріально-технічної бази закладів охорони здоров'я, що надають спеціалізовану медичну допомогу</t>
  </si>
  <si>
    <t>130824-09CBFCF2</t>
  </si>
  <si>
    <t>«Модернізація та оснащення відділу виробництва радіофармпрепаратів Всеукраїнського центру радіохірургії Клінічної лікарні «Феофанія» Державного управління справами для впровадження нових діагностичних методик в онкології</t>
  </si>
  <si>
    <t>Державне управління справами</t>
  </si>
  <si>
    <t>0731 "Лікарні загального профілю"</t>
  </si>
  <si>
    <t>Реалізація публічного інвестиційного проекту "Модернізація та оснащення відділу виробництва радіофармпрепаратів Всеукраїнського центру радіохірургії Клінічної лікарні "Феофанія" Державного управління справами для впровадження нових діагностичних методик в онкології"</t>
  </si>
  <si>
    <t>160824-2E0AA618</t>
  </si>
  <si>
    <t>"Будівництво та оснащення корпусу сучасних трансплантаційних та хірургічних технологій ДУ "Національний науковий центр хірургії та трансплантлогії ім. О. О. Шалімова НАМН України"</t>
  </si>
  <si>
    <t>160824-841F3CAB</t>
  </si>
  <si>
    <t>Відновлення, будівництво та оснащення НДСЛ «ОХМАТДИТ» Міністерства Охорони Здоров’я України</t>
  </si>
  <si>
    <t>150824-63D35825</t>
  </si>
  <si>
    <t>Капітальний ремонт (аварійно-відновлювальні роботи) будівлі лікувального корпусу № 1 з прибудовою (літ. Е) Державної установи "Науково-практичний медичний центр дитячої кардіології та кардіохірургії Міністерства охорони здоров'я України"</t>
  </si>
  <si>
    <t>190824-F2C80193</t>
  </si>
  <si>
    <t>Реалізація планів з відновлення та модернізації закладів охорони здоров'я спроможної мережі</t>
  </si>
  <si>
    <t>150824-E9C5E716</t>
  </si>
  <si>
    <t>Розвиток стаціонарної психіатричної допомоги в Україні</t>
  </si>
  <si>
    <t>170824-4EF52E51</t>
  </si>
  <si>
    <t xml:space="preserve">Реконструкція будівлі Українського науково-практичного центру ендокринної хірургії, трансплантації ендокринних органів і тканин Міністерства охорони здоров’я України на Кловському узвозі, 13-А, у Печерському районі м. Києва </t>
  </si>
  <si>
    <t>160824-DA6DBAFB</t>
  </si>
  <si>
    <t>Створення сучасної клінічної бази для лікування онкологічних захворювань у ДНП "Національний інститут раку"</t>
  </si>
  <si>
    <t>160824-F54F885E</t>
  </si>
  <si>
    <t>Влаштування модульних лікарень в рамках співпраці Україна-Франція</t>
  </si>
  <si>
    <t>Ніжинська територіальна громада, Ніжинський район, Чернігівська область</t>
  </si>
  <si>
    <t>Рамковий договір між Урядом України та Урядом Французької Республіки щодо офіційної підтримки проекту з влаштування модульних лікарень, вчинений 11 червня 2024 р. у м. Берліні.</t>
  </si>
  <si>
    <t>Будівництво, модернізація та оснащення закладів
охорони здоров’я</t>
  </si>
  <si>
    <t>160824-8D677BF2</t>
  </si>
  <si>
    <t>Проект з модернізації діагностики та лікування раку молочної залози</t>
  </si>
  <si>
    <t>Рамковий договір між Урядом України та Урядом Французької Республіки щодо офіційної підтримки проекту з модернізації діагностики та лікування раку молочної залози, вчинений 11 червня 2024 р. у м. Берліні.</t>
  </si>
  <si>
    <t>190824-7146AA20</t>
  </si>
  <si>
    <t>Влаштування інноваційного комплексу підземних відділень Харківської обласної клінічної лікарні</t>
  </si>
  <si>
    <t>Харківська територіальна громада, Харківський район, Харківська область</t>
  </si>
  <si>
    <t>150824-6EDD1CB1</t>
  </si>
  <si>
    <t>Підтримка материнства та дитинства в Україні</t>
  </si>
  <si>
    <t>200824-E861270E</t>
  </si>
  <si>
    <t>Відновлення та розвиток закладів охорони здоров'я Сумської області</t>
  </si>
  <si>
    <t xml:space="preserve">Конотопська територіальна громада, Конотопський район, Сумська область, місто Кролевець, Кролевецька територіальна громада, Конотопський район, Сумська область, Попівська територіальна громада, Конотопський район, Сумська область, Великописарівська територіальна громада, Охтирський район, Сумська область, Тростянецька територіальна громада, Охтирський район, Сумська область, місто Ромни, Роменська територіальна громада, Роменський район, Сумська область, Садівська територіальна громада, Сумський район, Сумська область, Сумська територіальна громада, Сумський район, Сумська область, місто Глухів, Глухівська територіальна громада, Шосткинський район, Сумська область, місто Шостка, Шосткинська територіальна громада, Шосткинський район, Сумська область
</t>
  </si>
  <si>
    <t xml:space="preserve">Промисловість, торгівля та послуги </t>
  </si>
  <si>
    <t>150824-B7CADA1E</t>
  </si>
  <si>
    <t>Програма з відновлення України</t>
  </si>
  <si>
    <t>Інша галузь, торгівля та послуги</t>
  </si>
  <si>
    <t>Фінансова угода (Проект «Програма з відновлення України»)  між Україною та Європейським інвестиційним банком від 09.12.2020 № 91.906</t>
  </si>
  <si>
    <t>Субвенція з державного бюджету місцевим бюджетам на реалізацію проектів в рамках Програми з відновлення України</t>
  </si>
  <si>
    <t>130824-3933C13D</t>
  </si>
  <si>
    <t>Надзвичайна кредитна програма для віновлення України</t>
  </si>
  <si>
    <t>Фінансова угода (Проект «Надзвичайна кредитна програма для відновлення України»)  між Україною та Європейським інвестиційним банком від 22.12.2014 № 84.160</t>
  </si>
  <si>
    <t>Субвенція з державного бюджету місцевим бюджетам на реалізацію проектів в рамках Надзвичайної кредитної програми для відновлення України</t>
  </si>
  <si>
    <t>140824-57150D9C</t>
  </si>
  <si>
    <t>Ремонт житла для відновлення прав і можливостей людей (HOPE)</t>
  </si>
  <si>
    <t>Будівництво та ремонт житла</t>
  </si>
  <si>
    <t>Грантова угода Мультидонорського трастового фонду підтримки, відновлення, відбудови та реформування України (проект «Ремонт житла для відновлення прав і можливостей людей (НОРЕ)») між Україною та Міжнародним банком реконструкції та розвитку і Міжнародною асоціацією розвитку (що діють як адміністратор Мультидонорського трастового фонду підтримки, відновлення, відбудови та реформування України) від 05 вересня 2023 року № TF0C2310</t>
  </si>
  <si>
    <t>42020900 "Грант МБРР для проекту "Ремонт житла для відновлення прав і можливостей людей (HOPE)"</t>
  </si>
  <si>
    <t>Субвенція з державного бюджету місцевим бюджетам на реалізацію проекту «Ремонт житла для відновлення прав і можливостей людей (НОРЕ)»</t>
  </si>
  <si>
    <t>0640 "Інша діяльність у сфері житлово-комунального господарства"</t>
  </si>
  <si>
    <t>Реалізація проекту «Ремонт житла для відновлення прав і можливостей людей (HOPE)»</t>
  </si>
  <si>
    <t>170824-A83174CD</t>
  </si>
  <si>
    <t>Програма відновлення України ІІІ</t>
  </si>
  <si>
    <t>Фінансова угода (Проект «Програма відновлення України III»)  між Україною та Європейським інвестиційним банком від 16.06.2024 №97043</t>
  </si>
  <si>
    <t>Субвенція з державного бюджету місцевим бюджетам на реалізацію проектів в рамках Програми відновлення України ІІІ</t>
  </si>
  <si>
    <t>160824-F4048A56</t>
  </si>
  <si>
    <t>Енергоефективність громадських будівель в Україні (ЄІБ)</t>
  </si>
  <si>
    <t>Фінансова угода (Проект «Енергоефективність громадських будівель в Україні»)  між Україною та Європейським інвестиційним банком від 06.10.2020 FI № 90.793</t>
  </si>
  <si>
    <t>Енергоефективність громадських будівель в Україні</t>
  </si>
  <si>
    <t>Проект «Енергоефективність громадських будівель в Україні» Угода про грант Е5Р між Україною та Європейським інвестиційним банком від 08.11.2021 № 93.827/Проект «Енергоефективність громадських будівель в Україні» Угода про надання інвестиційного гранту  між Україною та Європейським інвестиційним банком від 08.11.2021 № 93.828</t>
  </si>
  <si>
    <t>42021000 "Грант E5P та NIP для проекту "Енергоефективність громадських будівель в Україні"</t>
  </si>
  <si>
    <t>Енергоефективність громадських будівель</t>
  </si>
  <si>
    <t>210824-736C886F</t>
  </si>
  <si>
    <t>«Екстрений проект надання інклюзивної підтримки для відновлення сільського господарства України» (ARISE)</t>
  </si>
  <si>
    <t>Сільськогосподарські ринки, комерціалізація та агробізнес</t>
  </si>
  <si>
    <t>Міністерство аграрної політики та продовольства України</t>
  </si>
  <si>
    <t>Мультидонорський трастовий фонд допомоги, відновлення, реконструкції і реформування України Грантова угода (Екстрений проект надання інклюзивної підтримки для відновлення сільського господарства України (ARISE)) між Україною і Міжнародним банком реконструкції та розвитку (Що діє як адміністратор Мультидонорського трастового фонду допомоги, відновлення, реконструкції і реформування України) № TF0C2986 від 07.11.2023</t>
  </si>
  <si>
    <t>42021400 "Грант МБРР для Екстреного проекту надання інклюзивної підтримки для відновлення сільського господарства України (ARISE)"</t>
  </si>
  <si>
    <t>0421 "Сільське господарство"</t>
  </si>
  <si>
    <t>Створення та функціонування Групи управління Проектом «Екстрений проект надання інклюзивної підтримки для відновлення сільського господарства України (ARISE)» при Мінагрополітики</t>
  </si>
  <si>
    <t>Підтримка фермерських господарств та інших виробників сільськогосподарської продукції</t>
  </si>
  <si>
    <t>160824-9D7EB4C3</t>
  </si>
  <si>
    <t>Енергоефективність у громадах (KFW)</t>
  </si>
  <si>
    <t>місто Житомир, Житомирська територіальна громада, Житомирський район, Житомирська область, місто Запоріжжя, Запорізька територіальна громада, Запорізький район, Запорізька область</t>
  </si>
  <si>
    <t>Угода про кредит та грант від 30.11.2021 між Каібнетом Міністрів України ("Позичальник") та Житомирською міською радою та Запорізькою міською радою (спільно - "Організації-виконавці проєкту") та KfW, Франкфурт-на-Майні (KfW") щодо надання 26 500 000,00 євро - Енергоефективність у громадах - BMZ-№ 2017 65 031 та 2017 70 007</t>
  </si>
  <si>
    <t>Соціальний захист</t>
  </si>
  <si>
    <t>160824-B5F476E6</t>
  </si>
  <si>
    <t>Житлові приміщення для внутрішньо переміщених осіб</t>
  </si>
  <si>
    <t>Міністерство з питань реінтеграції тимчасово окупованих територій України</t>
  </si>
  <si>
    <t>Грантова та Проектна Угоди від 28 грудня 2020 року між Кредитною установою для відбудови (KfW) та Кабінетом Міністрів України в особі Міністерства з питань реінтеграції тимчасово окупованих територій України та "Державним фондом сприяння молодіжному житловому будівництву та Додаткова Грантова та Проектна Угода №1 до неї</t>
  </si>
  <si>
    <t>42020300 "Грант KfW для проекту "Житлові приміщення для внутрішньо переміщених осіб"</t>
  </si>
  <si>
    <t>1060 "Допомога у вирішенні житлового питання"</t>
  </si>
  <si>
    <t>Надання пільгових іпотечних кредитів внутрішньо переміщеним особам</t>
  </si>
  <si>
    <t>160824-E330EEDC</t>
  </si>
  <si>
    <t>Модернізація системи соціальної підтримки населення України</t>
  </si>
  <si>
    <t>Міністерство соціальної політики України</t>
  </si>
  <si>
    <t xml:space="preserve">Угода про позику (проект "Модернізація системи соціальної підтримки населення України") між Україною та МБРР від 09.07.2014 № 8404-UA </t>
  </si>
  <si>
    <t>1090 "Інша діяльність у сфері соціального захисту"</t>
  </si>
  <si>
    <t>220824-0CC539D8</t>
  </si>
  <si>
    <t>Забезпечення житлом деяких категорій осіб, які захищали незалежність, суверенітет та територіальну цілісність України, а також членів їх сімей</t>
  </si>
  <si>
    <t>Міністерство у справах ветеранів України</t>
  </si>
  <si>
    <t xml:space="preserve">Субвенція з державного бюджету місцевим бюджетам на реалізацію публічного інвестиційного проекту із виплати грошової компенсації за належні для отримання жилі приміщення для сімей осіб, визначених пунктами 2–5 частини першої статті 10-1 Закону України "Про статус ветеранів війни, гарантії їх соціального захисту", для осіб з інвалідністю I–II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t>
  </si>
  <si>
    <t>140824-21A65A7F</t>
  </si>
  <si>
    <t>HOME: Компенсація за знищене житло</t>
  </si>
  <si>
    <t>Рамкова кредитна угода між Україною та БРРЄ (Проект «HOME: Компенсація за знищене житло») від 11.06.2024 №  LD 2185</t>
  </si>
  <si>
    <t>Компенсація за знищене житло (HOME)</t>
  </si>
  <si>
    <t>170824-E0C13599</t>
  </si>
  <si>
    <t>Забезпечення житлом багатодітних прийомних сімей (дитячих будинків сімейного типу)</t>
  </si>
  <si>
    <t>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 дітей-сиріт та дітей, позбавлених батьківського піклування</t>
  </si>
  <si>
    <t>160824-B728DEC5</t>
  </si>
  <si>
    <t>Завершення будівництва реабілітаційного комплексу по вул. Спортивній, 4 в смт Великий Любінь Городоцького р-ну Львівської обл. ("Галичина")</t>
  </si>
  <si>
    <t>Великолюбінська територіальна громада, Львівський район, Львівська область, смт Великий Любінь, Великолюбінська територіальна громада, Львівський район, Львівська область</t>
  </si>
  <si>
    <t>Реалізація публічного інвестиційного проекту із завершення будівництва реабілітаційного комплексу по вул. Спортивній, 4 в смт Великий Любінь Городоцького р-ну Львівської обл. ("Галичина")</t>
  </si>
  <si>
    <t>190824-0B0DBEA3</t>
  </si>
  <si>
    <t>Створення та функціонування Національного військового меморіального кладовища</t>
  </si>
  <si>
    <t>Державне управління у сфері соціального захисту</t>
  </si>
  <si>
    <t>1030 "Соціальний захист ветеранів війни та праці"</t>
  </si>
  <si>
    <t>Реалізація публічного інвестиційного проекту із створення та функціонування Національного військового меморіального кладовища</t>
  </si>
  <si>
    <t>210824-4FB229C1</t>
  </si>
  <si>
    <t>Забезпечення житлом дітей-сиріт, дітей, позбавлених батьківського піклування, шляхом надання грошової компенсації на придбання житла</t>
  </si>
  <si>
    <t>210824-E091448B</t>
  </si>
  <si>
    <t>Створення ветеранських просторів</t>
  </si>
  <si>
    <t>Субвенція з державного бюджету місцевим бюджетам на реалізацію публічного інвестиційного проекту із розвитку ветеранських просторів</t>
  </si>
  <si>
    <t>Транспортні послуги</t>
  </si>
  <si>
    <t>140824-EE8644FE</t>
  </si>
  <si>
    <t>Закупівля 20 швидкісних електропоїздів корейського виробництва</t>
  </si>
  <si>
    <t>Залізниця</t>
  </si>
  <si>
    <t>140824-9EA564FF</t>
  </si>
  <si>
    <t>Завершення будівництва метрополітену у м. Дніпропетровську</t>
  </si>
  <si>
    <t>Міський транспорт</t>
  </si>
  <si>
    <t>місто Дніпро, Дніпровська територіальна громада, Дніпровський район, Дніпропетровська область</t>
  </si>
  <si>
    <t>Кредитна угода (Проект «Завершення будівництва метрополітену в м. Дніпропетровськ») між Україною та Європейським банком реконструкції та розвитку від 27 липня 2012 року.  № 41614</t>
  </si>
  <si>
    <t>Cубвенція з державного бюджету бюджету Дніпровської міської територіальної громади на завершення будівництва метрополітену у 
м. Дніпрі</t>
  </si>
  <si>
    <t>Фінансова угода (проект «Завершення будівництва метрополітену у м. Дніпропетровську») між Україною та Європейським інвестиційним банком від 25.10.2013 № 81.423</t>
  </si>
  <si>
    <t>140824-E3CFCB37</t>
  </si>
  <si>
    <t>Модернізація української залізниці</t>
  </si>
  <si>
    <t>Ковельська територіальна громада, Ковельський район, Волинська область, Чопська територіальна громада, Ужгородський район, Закарпатська область, Мостиська територіальна громада, Яворівський район, Львівська область, Глибоцька територіальна громада, Чернівецький район, Чернівецька область</t>
  </si>
  <si>
    <t>Фінансова угода (проект «Модернізації української залізниці (модернізація інфраструктури ПАТ «Укрзалізниця») між Україною та Європейським інвестиційним банком 19.12.2016 FI № 81.843</t>
  </si>
  <si>
    <t>0490 "Інша економічна діяльність"</t>
  </si>
  <si>
    <t>140824-F5EC120C</t>
  </si>
  <si>
    <t>Придбання пасажирських вагонів (366 од.)</t>
  </si>
  <si>
    <t>0453 "Залізничний транспорт"</t>
  </si>
  <si>
    <t>Реалізація публічного інвестиційного проекту з придбання пасажирських вагонів (366 од.)</t>
  </si>
  <si>
    <t>140824-DA0290BF</t>
  </si>
  <si>
    <t>Постачання рейок акціонерному товариству «Українська залізниця»</t>
  </si>
  <si>
    <t xml:space="preserve">Рамковий договір між Урядом України та Урядом Французької Республіки щодо фінансової підтримки проєкту постачання рейок АТ "Укрзалізниця", вчинений 13 грудня 2023 року у м. Парижі </t>
  </si>
  <si>
    <t>Реалізація спільного з Урядом Французької Республіки проекту постачання рейок акціонерному товариству «Українська залізниця»</t>
  </si>
  <si>
    <t>150824-3A5A166C</t>
  </si>
  <si>
    <t>Капітальний ремонт мостів/шляхопроводів у Київській області (UKEF)</t>
  </si>
  <si>
    <t>Державне управління у сфері транспорту</t>
  </si>
  <si>
    <t>Великодимерська територіальна громада, Броварський район, Київська область, Макарівська територіальна громада, Бучанський район, Київська область, Вишгородська територіальна громада, Вишгородський район, Київська область, село Розважів, Іванківська територіальна громада, Вишгородський район, Київська область</t>
  </si>
  <si>
    <t>Уряд Сполученого Королівства Великої Британії та Північної Ірландії</t>
  </si>
  <si>
    <t>Кредитний договір від 30.12.2022 №CIE/BC/Ukraine/0020016818</t>
  </si>
  <si>
    <t>Розвиток, розбудова, відновлення та забезпечення сталих транспортних зв’язків дорожньої інфраструктури</t>
  </si>
  <si>
    <t>140824-08CFC5BB</t>
  </si>
  <si>
    <t>Оновлення парку електровозів АТ «Укрзалізниця»</t>
  </si>
  <si>
    <t>Угоди ще не підписані</t>
  </si>
  <si>
    <t>140824-58D4CD93</t>
  </si>
  <si>
    <t>«Відновлення критично важливої логістичної інфраструктури та мережевого сполучення («RELINC»)» (АТ "Укрзалізниця", ДП"АМПУ")</t>
  </si>
  <si>
    <t>Угода про грант (Проект "Відновлення базової логістичної інфраструктури та мережевого зв'язку ("RELINC")) між Україною і Міжнародним банком реконструкції та розвитку TFC0417 від 10.02.2023; Угода про грант Цільового фонду багатьох донорів з підтримки, відновлення, відбудови та реформування України (Проєкт "Відновлення критично важливої логістичної інфраструктури та мережевого сполучення ("RELINC")") між Україною та Міжнародним банком реконструкції та розвитку, що діє як адміністратор Цільового фонду багатьох донорів з підтримки, відновлення, відбудови та реформування України №TF0C4970 від 12.06.2024</t>
  </si>
  <si>
    <t>42020700 "Грант МБРР для проекту "Відновлення критично важливої логістичної інфраструктури та мережевого сполучення (RELINC)"</t>
  </si>
  <si>
    <t>0470 "Інші галузі економіки"</t>
  </si>
  <si>
    <t>Розширення критично важливих Дунайських логістичних ланцюгів (RELINC)</t>
  </si>
  <si>
    <t>Відновлення критично важливої логістичної інфраструктури та мережевого сполучення (RELINC)</t>
  </si>
  <si>
    <t>150824-BFFF83F4</t>
  </si>
  <si>
    <t>Участь АТ «Укрзалізниця» в загальнодержавній системі розподіленої генерації</t>
  </si>
  <si>
    <t>150824-BD54C1A0</t>
  </si>
  <si>
    <t>Міський громадський транспорт України</t>
  </si>
  <si>
    <t>Фінансова угода (Проект «Міський громадський транспорт України») між Україною та Європейським інвестиційним банком  від 11.11.2016 № 85.103</t>
  </si>
  <si>
    <t>Розвиток міського пасажирського транспорту в містах України</t>
  </si>
  <si>
    <t>150824-372FA253</t>
  </si>
  <si>
    <t>«Розвиток транс’європейської транспортної мережі»</t>
  </si>
  <si>
    <t>Кредитна угода (Розвиток транс’європейської транспортної мережі) (Україна – дорожні коридори) між Україною та Європейським банком реконструкції та розвитку від 18 грудна 2020 року 
№ 50831</t>
  </si>
  <si>
    <t>Розвиток автомагістралей та реформа дорожнього сектору</t>
  </si>
  <si>
    <t>140824-A3A61BF1</t>
  </si>
  <si>
    <t>Подовження третьої лінії метрополітену у м. Харкові</t>
  </si>
  <si>
    <t>Європейський банк реконструкції та розвитку/Європейський інвестиційний банк</t>
  </si>
  <si>
    <t>Фінансова угода (проект «Подовження третьої лінії метрополітену у місті Харків») між Україною та Європейським інвестиційним банком  від 11.12.2017 № 85.847/ Кредитна угода Проект «Подовження метрополітену у м. Харкові» («Подовження третьої лінії метро у м. Харкові») між Україною та Європейським банком реконструкції та розвитку від 11 грудня 2017 року № 46411</t>
  </si>
  <si>
    <t>Cубвенція з державного бюджету бюджету Харківської міської територіальної громади на подовження третьої лінії метрополітену у 
м. Харкові</t>
  </si>
  <si>
    <t>140824-3CC9AA0E</t>
  </si>
  <si>
    <t>Фінансування закупівлі вантажних дизельних локомотивів</t>
  </si>
  <si>
    <t>США</t>
  </si>
  <si>
    <t>150824-DB1C2576</t>
  </si>
  <si>
    <t>Міський громадський транспорт України ІІ</t>
  </si>
  <si>
    <t>Фінансова угода «Європейські дороги України II (Проект покращення транспортно-експлуатаційного стану автомобільних доріг на підходах до м. Києва)» між Україною та Європейським інвестиційним банком від 27.05.2011 № 26131/26132</t>
  </si>
  <si>
    <t>150824-DC665FB3</t>
  </si>
  <si>
    <t>Реконструкція льотної зони №2 ДП МА «Бориспіль»</t>
  </si>
  <si>
    <t>Авіація</t>
  </si>
  <si>
    <t>Гірська територіальна громада, Бориспільський район, Київська область</t>
  </si>
  <si>
    <t>Гарантійна угода між Україною та ЄІБ (Проект «Розвиток аеропорту «Бориспіль» (Проект розвитку державного підприємства «Міжнародний аеропорт «Бориспіль». Реконструкція льотної зони № 2)») від 12.02.2020 № 89.420</t>
  </si>
  <si>
    <t>140824-56FD00AB</t>
  </si>
  <si>
    <t>Підвищення безпеки автомобільних доріг в містах України</t>
  </si>
  <si>
    <t>Фінансова угода (Проект «Підвищення безпеки автомобільних доріг в містах України» ) між Україною та Європейським інвестиційним банком від 09.07.2018 № 86.980</t>
  </si>
  <si>
    <t>Безпека руху в містах України</t>
  </si>
  <si>
    <t>190824-5B92A8D0</t>
  </si>
  <si>
    <t>Транспортний зв’язок в Україні (Фаза 1)</t>
  </si>
  <si>
    <t>місто Дубно, Дубенська територіальна громада, Дубенський район, Рівненська область, село Рачин, Тараканівська територіальна громада, Дубенський район, Рівненська область</t>
  </si>
  <si>
    <t>Фінансова угода (Проект «Транспортний зв’язок в Україні-Фаза І» ) між Україною та Європейським інвестиційним банком від 17.12.2018 № 87.617</t>
  </si>
  <si>
    <t>РАЗОМ (92 проекти)</t>
  </si>
  <si>
    <t>Державний фонд регіонального розвитку</t>
  </si>
  <si>
    <t>Разом враховано в ДБУ 2025**</t>
  </si>
  <si>
    <t>*показники внесено відповідно до інформації, зазначеної ініціаторами у системі DREAМ</t>
  </si>
  <si>
    <t>Перелік пріоритетних публічних інвестиційних проектів у Державному бюджеті України на 2025 рік із відповідним розподілом фінансових ресурсів</t>
  </si>
  <si>
    <t>** з урахуванням ст.6 Закону України "Про Державний бюджет України на 2025 рік" щодо загального ресурсу на гарантії - 115 млрд грн</t>
  </si>
  <si>
    <t xml:space="preserve">Закон України "Про Державний бюджет України на 2025 рік"  </t>
  </si>
  <si>
    <t>Реквізити документа, яким передбачено фінансування</t>
  </si>
  <si>
    <t>Фонд державного бюджету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</si>
</sst>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
    <numFmt numFmtId="166" formatCode="#,##0.0"/>
  </numFmts>
  <fonts count="12" x14ac:knownFonts="1">
    <font>
      <sz val="11"/>
      <color rgb="FF000000"/>
      <name val="Calibri"/>
      <family val="2"/>
      <charset val="204"/>
      <scheme val="minor"/>
    </font>
    <font>
      <sz val="11"/>
      <color rgb="FF000000"/>
      <name val="Calibri"/>
      <family val="2"/>
      <charset val="204"/>
    </font>
    <font>
      <sz val="11"/>
      <name val="Calibri"/>
      <family val="2"/>
      <charset val="204"/>
    </font>
    <font>
      <b/>
      <sz val="11"/>
      <color rgb="FF000000"/>
      <name val="Calibri"/>
      <family val="2"/>
      <charset val="204"/>
    </font>
    <font>
      <b/>
      <sz val="18"/>
      <name val="Calibri"/>
      <family val="2"/>
      <charset val="204"/>
    </font>
    <font>
      <b/>
      <sz val="12"/>
      <name val="Calibri"/>
      <family val="2"/>
      <charset val="204"/>
    </font>
    <font>
      <b/>
      <sz val="8"/>
      <name val="Calibri"/>
      <family val="2"/>
      <charset val="204"/>
    </font>
    <font>
      <sz val="12"/>
      <name val="Calibri"/>
      <family val="2"/>
      <charset val="204"/>
    </font>
    <font>
      <b/>
      <sz val="11"/>
      <name val="Calibri"/>
      <family val="2"/>
      <charset val="204"/>
    </font>
    <font>
      <b/>
      <sz val="14"/>
      <name val="Calibri"/>
      <family val="2"/>
      <charset val="204"/>
    </font>
    <font>
      <sz val="14"/>
      <name val="Calibri"/>
      <family val="2"/>
      <charset val="204"/>
    </font>
    <font>
      <sz val="14"/>
      <color rgb="FF000000"/>
      <name val="Calibri"/>
      <family val="2"/>
      <charset val="204"/>
      <scheme val="minor"/>
    </font>
  </fonts>
  <fills count="8">
    <fill>
      <patternFill patternType="none"/>
    </fill>
    <fill>
      <patternFill patternType="gray125"/>
    </fill>
    <fill>
      <patternFill patternType="solid">
        <fgColor theme="5" tint="0.59999389629810485"/>
        <bgColor indexed="64"/>
      </patternFill>
    </fill>
    <fill>
      <patternFill patternType="solid">
        <fgColor theme="0"/>
        <bgColor rgb="FFD8D8D8"/>
      </patternFill>
    </fill>
    <fill>
      <patternFill patternType="solid">
        <fgColor rgb="FFD8D8D8"/>
        <bgColor rgb="FFD8D8D8"/>
      </patternFill>
    </fill>
    <fill>
      <patternFill patternType="solid">
        <fgColor theme="0"/>
        <bgColor indexed="64"/>
      </patternFill>
    </fill>
    <fill>
      <patternFill patternType="solid">
        <fgColor rgb="FF92D050"/>
        <bgColor rgb="FFD8D8D8"/>
      </patternFill>
    </fill>
    <fill>
      <patternFill patternType="solid">
        <fgColor theme="0" tint="-0.14999847407452621"/>
        <bgColor rgb="FFD8D8D8"/>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25">
    <xf numFmtId="0" fontId="0" fillId="0" borderId="0" xfId="0"/>
    <xf numFmtId="0" fontId="1" fillId="0" borderId="0" xfId="0" applyFont="1" applyAlignment="1">
      <alignment horizontal="center"/>
    </xf>
    <xf numFmtId="0" fontId="2" fillId="0" borderId="0" xfId="0" applyFont="1" applyAlignment="1">
      <alignment wrapText="1"/>
    </xf>
    <xf numFmtId="2" fontId="3" fillId="0" borderId="0" xfId="0" applyNumberFormat="1" applyFont="1"/>
    <xf numFmtId="164" fontId="1" fillId="0" borderId="0" xfId="0" applyNumberFormat="1" applyFont="1"/>
    <xf numFmtId="165" fontId="3" fillId="0" borderId="0" xfId="0" applyNumberFormat="1" applyFont="1"/>
    <xf numFmtId="0" fontId="4" fillId="0" borderId="0" xfId="0" applyFont="1" applyAlignment="1">
      <alignment vertical="center" wrapText="1"/>
    </xf>
    <xf numFmtId="0" fontId="0" fillId="0" borderId="0" xfId="0" applyAlignment="1">
      <alignment wrapText="1"/>
    </xf>
    <xf numFmtId="0" fontId="6" fillId="3" borderId="1" xfId="0" applyFont="1" applyFill="1" applyBorder="1" applyAlignment="1">
      <alignment horizontal="center"/>
    </xf>
    <xf numFmtId="0" fontId="5" fillId="4" borderId="1" xfId="0" applyFont="1" applyFill="1" applyBorder="1" applyAlignment="1">
      <alignment horizontal="center" vertical="center"/>
    </xf>
    <xf numFmtId="2"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xf>
    <xf numFmtId="166" fontId="5" fillId="4"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2" fontId="3"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166" fontId="3" fillId="2" borderId="1" xfId="0" applyNumberFormat="1" applyFont="1" applyFill="1" applyBorder="1" applyAlignment="1">
      <alignment horizontal="center" vertical="center"/>
    </xf>
    <xf numFmtId="165" fontId="1"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166" fontId="1" fillId="0" borderId="2" xfId="0" applyNumberFormat="1" applyFont="1" applyBorder="1" applyAlignment="1">
      <alignment horizontal="center" vertical="center" wrapText="1"/>
    </xf>
    <xf numFmtId="0" fontId="1" fillId="5" borderId="1" xfId="0" applyFont="1" applyFill="1" applyBorder="1" applyAlignment="1">
      <alignment horizontal="center" vertical="center"/>
    </xf>
    <xf numFmtId="0" fontId="7" fillId="4" borderId="1" xfId="0" applyFont="1" applyFill="1" applyBorder="1" applyAlignment="1">
      <alignment horizontal="center" vertical="center" wrapText="1"/>
    </xf>
    <xf numFmtId="165" fontId="1" fillId="0" borderId="1" xfId="0" applyNumberFormat="1" applyFont="1" applyBorder="1" applyAlignment="1">
      <alignment horizontal="center" vertical="center"/>
    </xf>
    <xf numFmtId="166" fontId="1" fillId="5"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2" xfId="0" applyBorder="1" applyAlignment="1">
      <alignment horizontal="center" wrapText="1"/>
    </xf>
    <xf numFmtId="0" fontId="0" fillId="5" borderId="1" xfId="0" applyFill="1" applyBorder="1" applyAlignment="1">
      <alignment horizontal="center" vertical="center" wrapText="1"/>
    </xf>
    <xf numFmtId="164" fontId="1" fillId="5" borderId="1" xfId="0" applyNumberFormat="1" applyFont="1" applyFill="1" applyBorder="1" applyAlignment="1">
      <alignment horizontal="center" vertical="center"/>
    </xf>
    <xf numFmtId="165" fontId="3"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2" fontId="3" fillId="5" borderId="1" xfId="0" applyNumberFormat="1" applyFont="1" applyFill="1" applyBorder="1" applyAlignment="1">
      <alignment horizontal="center" vertical="center"/>
    </xf>
    <xf numFmtId="165" fontId="1" fillId="5" borderId="1" xfId="0" applyNumberFormat="1" applyFont="1" applyFill="1" applyBorder="1" applyAlignment="1">
      <alignment horizontal="center" vertical="center" wrapText="1"/>
    </xf>
    <xf numFmtId="0" fontId="0" fillId="5" borderId="0" xfId="0" applyFill="1"/>
    <xf numFmtId="0" fontId="0" fillId="0" borderId="1" xfId="0" applyBorder="1" applyAlignment="1">
      <alignment horizontal="center" wrapText="1"/>
    </xf>
    <xf numFmtId="166" fontId="8" fillId="2" borderId="1" xfId="0" applyNumberFormat="1" applyFont="1" applyFill="1" applyBorder="1" applyAlignment="1">
      <alignment horizontal="center" vertical="center"/>
    </xf>
    <xf numFmtId="0" fontId="5" fillId="4" borderId="1" xfId="0" applyFont="1" applyFill="1" applyBorder="1" applyAlignment="1">
      <alignment horizontal="left" vertical="center"/>
    </xf>
    <xf numFmtId="0" fontId="1" fillId="5" borderId="1"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166" fontId="0" fillId="0" borderId="0" xfId="0" applyNumberFormat="1"/>
    <xf numFmtId="0" fontId="9" fillId="6" borderId="1" xfId="0" applyFont="1" applyFill="1" applyBorder="1" applyAlignment="1">
      <alignment horizontal="left" vertical="center"/>
    </xf>
    <xf numFmtId="0" fontId="9" fillId="6" borderId="1" xfId="0" applyFont="1" applyFill="1" applyBorder="1" applyAlignment="1">
      <alignment horizontal="center" vertical="center"/>
    </xf>
    <xf numFmtId="2" fontId="9" fillId="6" borderId="1" xfId="0" applyNumberFormat="1" applyFont="1" applyFill="1" applyBorder="1" applyAlignment="1">
      <alignment horizontal="center" vertical="center"/>
    </xf>
    <xf numFmtId="165" fontId="9" fillId="6" borderId="1" xfId="0" applyNumberFormat="1" applyFont="1" applyFill="1" applyBorder="1" applyAlignment="1">
      <alignment horizontal="center" vertical="center"/>
    </xf>
    <xf numFmtId="166" fontId="9" fillId="6" borderId="1" xfId="0" applyNumberFormat="1" applyFont="1" applyFill="1" applyBorder="1" applyAlignment="1">
      <alignment horizontal="center" vertical="center"/>
    </xf>
    <xf numFmtId="0" fontId="10" fillId="6" borderId="1" xfId="0" applyFont="1" applyFill="1" applyBorder="1" applyAlignment="1">
      <alignment horizontal="center" vertical="center" wrapText="1"/>
    </xf>
    <xf numFmtId="0" fontId="11" fillId="0" borderId="0" xfId="0" applyFont="1"/>
    <xf numFmtId="0" fontId="9" fillId="7" borderId="1" xfId="0" applyFont="1" applyFill="1" applyBorder="1" applyAlignment="1">
      <alignment horizontal="left" vertical="center"/>
    </xf>
    <xf numFmtId="0" fontId="9" fillId="7" borderId="1" xfId="0" applyFont="1" applyFill="1" applyBorder="1" applyAlignment="1">
      <alignment horizontal="center" vertical="center"/>
    </xf>
    <xf numFmtId="2" fontId="9" fillId="7" borderId="1" xfId="0" applyNumberFormat="1" applyFont="1" applyFill="1" applyBorder="1" applyAlignment="1">
      <alignment horizontal="center" vertical="center"/>
    </xf>
    <xf numFmtId="165" fontId="9" fillId="7" borderId="1" xfId="0" applyNumberFormat="1" applyFont="1" applyFill="1" applyBorder="1" applyAlignment="1">
      <alignment horizontal="center" vertical="center"/>
    </xf>
    <xf numFmtId="0" fontId="9" fillId="6" borderId="1" xfId="0" applyFont="1" applyFill="1" applyBorder="1" applyAlignment="1">
      <alignment horizontal="center" vertical="center" wrapText="1"/>
    </xf>
    <xf numFmtId="0" fontId="2" fillId="5" borderId="0" xfId="0" applyFont="1" applyFill="1" applyBorder="1" applyAlignment="1">
      <alignment horizontal="center" vertical="center"/>
    </xf>
    <xf numFmtId="165" fontId="1" fillId="5"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3" fillId="5" borderId="0" xfId="0" applyNumberFormat="1" applyFont="1" applyFill="1" applyBorder="1" applyAlignment="1">
      <alignment horizontal="center" vertical="center"/>
    </xf>
    <xf numFmtId="164" fontId="1" fillId="5" borderId="0" xfId="0" applyNumberFormat="1" applyFont="1" applyFill="1" applyBorder="1" applyAlignment="1">
      <alignment horizontal="center" vertical="center"/>
    </xf>
    <xf numFmtId="165" fontId="3" fillId="5" borderId="0" xfId="0" applyNumberFormat="1" applyFont="1" applyFill="1" applyBorder="1" applyAlignment="1">
      <alignment horizontal="center" vertical="center"/>
    </xf>
    <xf numFmtId="166" fontId="3" fillId="5" borderId="0" xfId="0" applyNumberFormat="1" applyFont="1" applyFill="1" applyBorder="1" applyAlignment="1">
      <alignment horizontal="center" vertical="center"/>
    </xf>
    <xf numFmtId="165" fontId="1" fillId="5" borderId="0" xfId="0" applyNumberFormat="1" applyFont="1" applyFill="1" applyBorder="1" applyAlignment="1">
      <alignment horizontal="center" vertical="center" wrapText="1"/>
    </xf>
    <xf numFmtId="0" fontId="1" fillId="0" borderId="0" xfId="0" applyFont="1" applyBorder="1" applyAlignment="1">
      <alignment vertical="top" wrapText="1"/>
    </xf>
    <xf numFmtId="166" fontId="8" fillId="7"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166" fontId="2" fillId="7"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2" fillId="0" borderId="1" xfId="0" applyFont="1" applyBorder="1"/>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3"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2" fontId="3" fillId="0" borderId="2" xfId="0" applyNumberFormat="1" applyFont="1" applyBorder="1" applyAlignment="1">
      <alignment horizontal="center" vertical="center"/>
    </xf>
    <xf numFmtId="2" fontId="3" fillId="0" borderId="3"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5" fontId="5" fillId="2" borderId="1"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2" fontId="3" fillId="0" borderId="4" xfId="0" applyNumberFormat="1" applyFont="1" applyBorder="1" applyAlignment="1">
      <alignment horizontal="center" vertical="center"/>
    </xf>
    <xf numFmtId="164" fontId="1" fillId="0" borderId="4" xfId="0" applyNumberFormat="1" applyFont="1" applyBorder="1" applyAlignment="1">
      <alignment horizontal="center" vertical="center"/>
    </xf>
    <xf numFmtId="165" fontId="3" fillId="0" borderId="2" xfId="0" applyNumberFormat="1" applyFont="1" applyBorder="1" applyAlignment="1">
      <alignment horizontal="center" vertical="center"/>
    </xf>
    <xf numFmtId="165" fontId="3" fillId="0" borderId="4"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1" fillId="0" borderId="2" xfId="0" applyNumberFormat="1" applyFont="1" applyBorder="1" applyAlignment="1">
      <alignment horizontal="center" vertical="center" wrapText="1"/>
    </xf>
    <xf numFmtId="166" fontId="3" fillId="2" borderId="2" xfId="0" applyNumberFormat="1" applyFont="1" applyFill="1" applyBorder="1" applyAlignment="1">
      <alignment horizontal="center" vertical="center"/>
    </xf>
    <xf numFmtId="166" fontId="3" fillId="2" borderId="3" xfId="0" applyNumberFormat="1" applyFont="1" applyFill="1" applyBorder="1" applyAlignment="1">
      <alignment horizontal="center" vertical="center"/>
    </xf>
    <xf numFmtId="165" fontId="1" fillId="0" borderId="2"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6" fontId="3" fillId="2" borderId="4" xfId="0" applyNumberFormat="1" applyFont="1" applyFill="1" applyBorder="1" applyAlignment="1">
      <alignment horizontal="center" vertical="center"/>
    </xf>
    <xf numFmtId="165"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1" fillId="0" borderId="3" xfId="0" applyNumberFormat="1"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166" fontId="8" fillId="2" borderId="2" xfId="0" applyNumberFormat="1" applyFont="1" applyFill="1" applyBorder="1" applyAlignment="1">
      <alignment horizontal="center" vertical="center"/>
    </xf>
    <xf numFmtId="166" fontId="8" fillId="2" borderId="4" xfId="0" applyNumberFormat="1" applyFont="1" applyFill="1" applyBorder="1" applyAlignment="1">
      <alignment horizontal="center" vertical="center"/>
    </xf>
    <xf numFmtId="166" fontId="8" fillId="2" borderId="3" xfId="0" applyNumberFormat="1" applyFont="1" applyFill="1" applyBorder="1" applyAlignment="1">
      <alignment horizontal="center" vertical="center"/>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2" fontId="3" fillId="5" borderId="2" xfId="0" applyNumberFormat="1" applyFont="1" applyFill="1" applyBorder="1" applyAlignment="1">
      <alignment horizontal="center" vertical="center"/>
    </xf>
    <xf numFmtId="2" fontId="3" fillId="5" borderId="3" xfId="0" applyNumberFormat="1" applyFont="1" applyFill="1" applyBorder="1" applyAlignment="1">
      <alignment horizontal="center" vertical="center"/>
    </xf>
    <xf numFmtId="0" fontId="1" fillId="0" borderId="0" xfId="0" applyFont="1" applyBorder="1" applyAlignment="1">
      <alignment horizontal="left" vertical="top" wrapText="1"/>
    </xf>
    <xf numFmtId="0" fontId="1" fillId="0" borderId="0" xfId="0" applyFont="1" applyBorder="1" applyAlignment="1">
      <alignment horizontal="left" vertical="center" wrapText="1"/>
    </xf>
  </cellXfs>
  <cellStyles count="1">
    <cellStyle name="Звичайни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057"/>
    <pageSetUpPr fitToPage="1"/>
  </sheetPr>
  <dimension ref="A1:Z133"/>
  <sheetViews>
    <sheetView tabSelected="1" zoomScale="60" zoomScaleNormal="60" workbookViewId="0">
      <pane xSplit="3" ySplit="7" topLeftCell="J8" activePane="bottomRight" state="frozen"/>
      <selection pane="topRight" activeCell="D1" sqref="D1"/>
      <selection pane="bottomLeft" activeCell="A8" sqref="A8"/>
      <selection pane="bottomRight" activeCell="I10" sqref="I10:I12"/>
    </sheetView>
  </sheetViews>
  <sheetFormatPr defaultColWidth="14.42578125" defaultRowHeight="15" customHeight="1" x14ac:dyDescent="0.25"/>
  <cols>
    <col min="1" max="1" width="6.42578125" customWidth="1"/>
    <col min="2" max="2" width="19.28515625" customWidth="1"/>
    <col min="3" max="3" width="37.42578125" customWidth="1"/>
    <col min="4" max="4" width="16.85546875" customWidth="1"/>
    <col min="5" max="5" width="33.7109375" customWidth="1"/>
    <col min="6" max="6" width="49.5703125" customWidth="1"/>
    <col min="7" max="7" width="15.28515625" customWidth="1"/>
    <col min="8" max="8" width="16.28515625" customWidth="1"/>
    <col min="9" max="9" width="16.85546875" customWidth="1"/>
    <col min="10" max="10" width="21.85546875" customWidth="1"/>
    <col min="11" max="12" width="23" customWidth="1"/>
    <col min="13" max="13" width="25.5703125" customWidth="1"/>
    <col min="14" max="14" width="16.5703125" customWidth="1"/>
    <col min="15" max="16" width="23" customWidth="1"/>
    <col min="17" max="17" width="21.28515625" customWidth="1"/>
    <col min="18" max="18" width="34.28515625" customWidth="1"/>
    <col min="19" max="19" width="23" customWidth="1"/>
    <col min="20" max="20" width="21" customWidth="1"/>
    <col min="21" max="22" width="19.5703125" customWidth="1"/>
    <col min="23" max="23" width="35.28515625" customWidth="1"/>
    <col min="24" max="24" width="22.85546875" customWidth="1"/>
    <col min="26" max="26" width="18.140625" bestFit="1" customWidth="1"/>
  </cols>
  <sheetData>
    <row r="1" spans="1:24" ht="18" customHeight="1" x14ac:dyDescent="0.25">
      <c r="A1" s="1"/>
      <c r="B1" s="2"/>
      <c r="C1" s="1"/>
      <c r="D1" s="3"/>
      <c r="G1" s="4"/>
      <c r="H1" s="4"/>
      <c r="I1" s="5"/>
      <c r="J1" s="5"/>
    </row>
    <row r="2" spans="1:24" ht="31.5" customHeight="1" x14ac:dyDescent="0.25">
      <c r="A2" s="72" t="s">
        <v>459</v>
      </c>
      <c r="B2" s="72"/>
      <c r="C2" s="72"/>
      <c r="D2" s="72"/>
      <c r="E2" s="72"/>
      <c r="F2" s="72"/>
      <c r="G2" s="72"/>
      <c r="H2" s="72"/>
      <c r="I2" s="72"/>
      <c r="J2" s="72"/>
      <c r="K2" s="72"/>
      <c r="L2" s="72"/>
      <c r="M2" s="72"/>
      <c r="N2" s="72"/>
      <c r="O2" s="72"/>
      <c r="P2" s="72"/>
      <c r="Q2" s="72"/>
      <c r="R2" s="72"/>
      <c r="S2" s="72"/>
      <c r="T2" s="72"/>
      <c r="U2" s="72"/>
      <c r="V2" s="72"/>
      <c r="W2" s="72"/>
      <c r="X2" s="72"/>
    </row>
    <row r="3" spans="1:24" ht="18" customHeight="1" x14ac:dyDescent="0.25">
      <c r="A3" s="6"/>
      <c r="B3" s="7"/>
      <c r="C3" s="7"/>
      <c r="D3" s="7"/>
      <c r="E3" s="7"/>
      <c r="F3" s="7"/>
      <c r="G3" s="7"/>
      <c r="H3" s="7"/>
      <c r="I3" s="7"/>
      <c r="J3" s="7"/>
      <c r="K3" s="7"/>
      <c r="L3" s="7"/>
      <c r="M3" s="7"/>
      <c r="O3" s="7"/>
      <c r="P3" s="7"/>
      <c r="S3" s="7"/>
      <c r="T3" s="7"/>
    </row>
    <row r="4" spans="1:24" ht="36.75" customHeight="1" x14ac:dyDescent="0.25">
      <c r="A4" s="73" t="s">
        <v>0</v>
      </c>
      <c r="B4" s="73" t="s">
        <v>1</v>
      </c>
      <c r="C4" s="73" t="s">
        <v>2</v>
      </c>
      <c r="D4" s="74" t="s">
        <v>3</v>
      </c>
      <c r="E4" s="73" t="s">
        <v>4</v>
      </c>
      <c r="F4" s="73" t="s">
        <v>5</v>
      </c>
      <c r="G4" s="76" t="s">
        <v>6</v>
      </c>
      <c r="H4" s="76" t="s">
        <v>7</v>
      </c>
      <c r="I4" s="77" t="s">
        <v>8</v>
      </c>
      <c r="J4" s="91" t="s">
        <v>9</v>
      </c>
      <c r="K4" s="80" t="s">
        <v>10</v>
      </c>
      <c r="L4" s="78" t="s">
        <v>462</v>
      </c>
      <c r="M4" s="73" t="s">
        <v>11</v>
      </c>
      <c r="N4" s="78" t="s">
        <v>463</v>
      </c>
      <c r="O4" s="80" t="s">
        <v>12</v>
      </c>
      <c r="P4" s="78" t="s">
        <v>13</v>
      </c>
      <c r="Q4" s="80" t="s">
        <v>14</v>
      </c>
      <c r="R4" s="80" t="s">
        <v>15</v>
      </c>
      <c r="S4" s="80" t="s">
        <v>16</v>
      </c>
      <c r="T4" s="78" t="s">
        <v>17</v>
      </c>
      <c r="U4" s="80" t="s">
        <v>18</v>
      </c>
      <c r="V4" s="78" t="s">
        <v>19</v>
      </c>
      <c r="W4" s="80" t="s">
        <v>20</v>
      </c>
      <c r="X4" s="78" t="s">
        <v>21</v>
      </c>
    </row>
    <row r="5" spans="1:24" ht="75" customHeight="1" x14ac:dyDescent="0.25">
      <c r="A5" s="73"/>
      <c r="B5" s="73"/>
      <c r="C5" s="73"/>
      <c r="D5" s="75"/>
      <c r="E5" s="73"/>
      <c r="F5" s="73"/>
      <c r="G5" s="76"/>
      <c r="H5" s="76"/>
      <c r="I5" s="75"/>
      <c r="J5" s="91"/>
      <c r="K5" s="80"/>
      <c r="L5" s="79"/>
      <c r="M5" s="73"/>
      <c r="N5" s="79"/>
      <c r="O5" s="80"/>
      <c r="P5" s="79"/>
      <c r="Q5" s="80"/>
      <c r="R5" s="80"/>
      <c r="S5" s="80"/>
      <c r="T5" s="79"/>
      <c r="U5" s="80"/>
      <c r="V5" s="79"/>
      <c r="W5" s="80"/>
      <c r="X5" s="79"/>
    </row>
    <row r="6" spans="1:24" ht="15" customHeight="1" x14ac:dyDescent="0.25">
      <c r="A6" s="8">
        <v>1</v>
      </c>
      <c r="B6" s="8">
        <v>2</v>
      </c>
      <c r="C6" s="8">
        <v>3</v>
      </c>
      <c r="D6" s="8">
        <v>4</v>
      </c>
      <c r="E6" s="8">
        <v>5</v>
      </c>
      <c r="F6" s="8">
        <v>6</v>
      </c>
      <c r="G6" s="8">
        <v>7</v>
      </c>
      <c r="H6" s="8">
        <v>8</v>
      </c>
      <c r="I6" s="8">
        <v>9</v>
      </c>
      <c r="J6" s="8">
        <v>10</v>
      </c>
      <c r="K6" s="8">
        <v>11</v>
      </c>
      <c r="L6" s="8">
        <v>12</v>
      </c>
      <c r="M6" s="8">
        <v>13</v>
      </c>
      <c r="N6" s="8">
        <v>14</v>
      </c>
      <c r="O6" s="8">
        <v>15</v>
      </c>
      <c r="P6" s="8">
        <v>16</v>
      </c>
      <c r="Q6" s="8">
        <v>17</v>
      </c>
      <c r="R6" s="8">
        <v>18</v>
      </c>
      <c r="S6" s="8">
        <v>19</v>
      </c>
      <c r="T6" s="8">
        <v>20</v>
      </c>
      <c r="U6" s="8">
        <v>21</v>
      </c>
      <c r="V6" s="8">
        <v>22</v>
      </c>
      <c r="W6" s="8">
        <v>23</v>
      </c>
      <c r="X6" s="8">
        <v>24</v>
      </c>
    </row>
    <row r="7" spans="1:24" ht="15.75" x14ac:dyDescent="0.25">
      <c r="A7" s="9"/>
      <c r="B7" s="9"/>
      <c r="C7" s="9" t="s">
        <v>22</v>
      </c>
      <c r="D7" s="10"/>
      <c r="E7" s="9"/>
      <c r="F7" s="9"/>
      <c r="G7" s="9"/>
      <c r="H7" s="9"/>
      <c r="I7" s="11">
        <f>SUM(I8:I19)</f>
        <v>52043743976.849998</v>
      </c>
      <c r="J7" s="12">
        <f>J8+J10+J14+J15+J16+J17+J18+J19+J13</f>
        <v>22728.509000000002</v>
      </c>
      <c r="K7" s="9"/>
      <c r="L7" s="9"/>
      <c r="M7" s="9"/>
      <c r="N7" s="9"/>
      <c r="O7" s="9"/>
      <c r="P7" s="12">
        <f>P8+P10+P14+P15+P16+P17+P18+P19+P13+P20</f>
        <v>22728509</v>
      </c>
      <c r="Q7" s="9"/>
      <c r="R7" s="9"/>
      <c r="S7" s="9"/>
      <c r="T7" s="9"/>
      <c r="U7" s="9"/>
      <c r="V7" s="9"/>
      <c r="W7" s="9"/>
      <c r="X7" s="12">
        <f>X8+X10+X14+X15+X16+X17+X18+X19+X13+X20+X9+X11+X12</f>
        <v>22728509</v>
      </c>
    </row>
    <row r="8" spans="1:24" ht="91.5" customHeight="1" x14ac:dyDescent="0.25">
      <c r="A8" s="81">
        <v>1</v>
      </c>
      <c r="B8" s="83" t="s">
        <v>23</v>
      </c>
      <c r="C8" s="85" t="s">
        <v>24</v>
      </c>
      <c r="D8" s="87">
        <v>6.9225000000000003</v>
      </c>
      <c r="E8" s="85" t="s">
        <v>25</v>
      </c>
      <c r="F8" s="85" t="s">
        <v>26</v>
      </c>
      <c r="G8" s="89">
        <v>42552</v>
      </c>
      <c r="H8" s="89">
        <v>46387</v>
      </c>
      <c r="I8" s="97">
        <v>15105315259</v>
      </c>
      <c r="J8" s="101">
        <v>9424.0552000000007</v>
      </c>
      <c r="K8" s="103" t="s">
        <v>27</v>
      </c>
      <c r="L8" s="103" t="s">
        <v>461</v>
      </c>
      <c r="M8" s="85" t="s">
        <v>28</v>
      </c>
      <c r="N8" s="85" t="s">
        <v>29</v>
      </c>
      <c r="O8" s="85" t="s">
        <v>30</v>
      </c>
      <c r="P8" s="100">
        <v>9424055.1999999993</v>
      </c>
      <c r="Q8" s="85" t="s">
        <v>31</v>
      </c>
      <c r="R8" s="85" t="s">
        <v>32</v>
      </c>
      <c r="S8" s="85" t="s">
        <v>33</v>
      </c>
      <c r="T8" s="85" t="s">
        <v>34</v>
      </c>
      <c r="U8" s="13">
        <v>3101640</v>
      </c>
      <c r="V8" s="13" t="s">
        <v>35</v>
      </c>
      <c r="W8" s="13" t="s">
        <v>36</v>
      </c>
      <c r="X8" s="14">
        <v>9411128.5999999996</v>
      </c>
    </row>
    <row r="9" spans="1:24" ht="103.5" customHeight="1" x14ac:dyDescent="0.25">
      <c r="A9" s="82"/>
      <c r="B9" s="84"/>
      <c r="C9" s="86"/>
      <c r="D9" s="88"/>
      <c r="E9" s="86"/>
      <c r="F9" s="86"/>
      <c r="G9" s="90"/>
      <c r="H9" s="90"/>
      <c r="I9" s="99"/>
      <c r="J9" s="102"/>
      <c r="K9" s="104"/>
      <c r="L9" s="104"/>
      <c r="M9" s="86"/>
      <c r="N9" s="86"/>
      <c r="O9" s="86"/>
      <c r="P9" s="86"/>
      <c r="Q9" s="86"/>
      <c r="R9" s="86"/>
      <c r="S9" s="86"/>
      <c r="T9" s="86"/>
      <c r="U9" s="13">
        <v>3101650</v>
      </c>
      <c r="V9" s="13" t="s">
        <v>35</v>
      </c>
      <c r="W9" s="13" t="s">
        <v>37</v>
      </c>
      <c r="X9" s="14">
        <v>12926.6</v>
      </c>
    </row>
    <row r="10" spans="1:24" ht="102.75" customHeight="1" x14ac:dyDescent="0.25">
      <c r="A10" s="81">
        <f>A8+1</f>
        <v>2</v>
      </c>
      <c r="B10" s="83" t="s">
        <v>38</v>
      </c>
      <c r="C10" s="85" t="s">
        <v>39</v>
      </c>
      <c r="D10" s="87">
        <v>5.6250014904410479</v>
      </c>
      <c r="E10" s="85" t="s">
        <v>40</v>
      </c>
      <c r="F10" s="85" t="s">
        <v>41</v>
      </c>
      <c r="G10" s="89">
        <v>41964</v>
      </c>
      <c r="H10" s="89">
        <v>45838</v>
      </c>
      <c r="I10" s="97">
        <v>11741490900</v>
      </c>
      <c r="J10" s="101">
        <v>1613.7188000000001</v>
      </c>
      <c r="K10" s="103" t="s">
        <v>27</v>
      </c>
      <c r="L10" s="103" t="s">
        <v>461</v>
      </c>
      <c r="M10" s="85" t="s">
        <v>28</v>
      </c>
      <c r="N10" s="85" t="s">
        <v>29</v>
      </c>
      <c r="O10" s="13" t="s">
        <v>30</v>
      </c>
      <c r="P10" s="100">
        <v>1613718.8</v>
      </c>
      <c r="Q10" s="85" t="s">
        <v>42</v>
      </c>
      <c r="R10" s="85" t="s">
        <v>43</v>
      </c>
      <c r="S10" s="85" t="s">
        <v>33</v>
      </c>
      <c r="T10" s="85" t="s">
        <v>34</v>
      </c>
      <c r="U10" s="13">
        <v>3101600</v>
      </c>
      <c r="V10" s="13" t="s">
        <v>35</v>
      </c>
      <c r="W10" s="13" t="s">
        <v>44</v>
      </c>
      <c r="X10" s="14">
        <v>1460007</v>
      </c>
    </row>
    <row r="11" spans="1:24" ht="92.25" customHeight="1" x14ac:dyDescent="0.25">
      <c r="A11" s="92"/>
      <c r="B11" s="93"/>
      <c r="C11" s="94"/>
      <c r="D11" s="95"/>
      <c r="E11" s="94"/>
      <c r="F11" s="94"/>
      <c r="G11" s="96"/>
      <c r="H11" s="96"/>
      <c r="I11" s="98"/>
      <c r="J11" s="105"/>
      <c r="K11" s="106"/>
      <c r="L11" s="106"/>
      <c r="M11" s="94"/>
      <c r="N11" s="94"/>
      <c r="O11" s="13" t="s">
        <v>30</v>
      </c>
      <c r="P11" s="94"/>
      <c r="Q11" s="94"/>
      <c r="R11" s="94"/>
      <c r="S11" s="94"/>
      <c r="T11" s="94"/>
      <c r="U11" s="13">
        <v>3101650</v>
      </c>
      <c r="V11" s="13" t="s">
        <v>35</v>
      </c>
      <c r="W11" s="13" t="s">
        <v>37</v>
      </c>
      <c r="X11" s="14">
        <v>26361.8</v>
      </c>
    </row>
    <row r="12" spans="1:24" ht="112.5" customHeight="1" x14ac:dyDescent="0.25">
      <c r="A12" s="82"/>
      <c r="B12" s="84"/>
      <c r="C12" s="86"/>
      <c r="D12" s="88"/>
      <c r="E12" s="86"/>
      <c r="F12" s="86"/>
      <c r="G12" s="90"/>
      <c r="H12" s="90"/>
      <c r="I12" s="99"/>
      <c r="J12" s="102"/>
      <c r="K12" s="104"/>
      <c r="L12" s="104"/>
      <c r="M12" s="86"/>
      <c r="N12" s="86"/>
      <c r="O12" s="15" t="s">
        <v>30</v>
      </c>
      <c r="P12" s="86"/>
      <c r="Q12" s="86"/>
      <c r="R12" s="86"/>
      <c r="S12" s="86"/>
      <c r="T12" s="86"/>
      <c r="U12" s="13">
        <v>3121680</v>
      </c>
      <c r="V12" s="16" t="s">
        <v>45</v>
      </c>
      <c r="W12" s="13" t="s">
        <v>46</v>
      </c>
      <c r="X12" s="14">
        <v>127350</v>
      </c>
    </row>
    <row r="13" spans="1:24" ht="120" customHeight="1" x14ac:dyDescent="0.25">
      <c r="A13" s="17">
        <v>3</v>
      </c>
      <c r="B13" s="18" t="s">
        <v>47</v>
      </c>
      <c r="C13" s="13" t="s">
        <v>48</v>
      </c>
      <c r="D13" s="19">
        <v>4.665</v>
      </c>
      <c r="E13" s="13" t="s">
        <v>40</v>
      </c>
      <c r="F13" s="13" t="s">
        <v>41</v>
      </c>
      <c r="G13" s="20">
        <v>45413</v>
      </c>
      <c r="H13" s="20">
        <v>46022</v>
      </c>
      <c r="I13" s="21">
        <v>14675297727</v>
      </c>
      <c r="J13" s="22">
        <v>8000</v>
      </c>
      <c r="K13" s="23" t="s">
        <v>49</v>
      </c>
      <c r="L13" s="23" t="s">
        <v>461</v>
      </c>
      <c r="M13" s="13" t="s">
        <v>50</v>
      </c>
      <c r="N13" s="13" t="s">
        <v>51</v>
      </c>
      <c r="O13" s="13" t="s">
        <v>52</v>
      </c>
      <c r="P13" s="14">
        <v>8000000</v>
      </c>
      <c r="Q13" s="13" t="s">
        <v>34</v>
      </c>
      <c r="R13" s="13" t="s">
        <v>53</v>
      </c>
      <c r="S13" s="13" t="s">
        <v>33</v>
      </c>
      <c r="T13" s="15" t="s">
        <v>34</v>
      </c>
      <c r="U13" s="13">
        <v>3111840</v>
      </c>
      <c r="V13" s="13" t="s">
        <v>54</v>
      </c>
      <c r="W13" s="13" t="s">
        <v>55</v>
      </c>
      <c r="X13" s="14">
        <v>8000000</v>
      </c>
    </row>
    <row r="14" spans="1:24" ht="211.5" customHeight="1" x14ac:dyDescent="0.25">
      <c r="A14" s="17">
        <v>4</v>
      </c>
      <c r="B14" s="18" t="s">
        <v>56</v>
      </c>
      <c r="C14" s="13" t="s">
        <v>57</v>
      </c>
      <c r="D14" s="19">
        <v>4.4975000000000005</v>
      </c>
      <c r="E14" s="13" t="s">
        <v>40</v>
      </c>
      <c r="F14" s="13" t="s">
        <v>58</v>
      </c>
      <c r="G14" s="20">
        <v>44559</v>
      </c>
      <c r="H14" s="20">
        <v>46752</v>
      </c>
      <c r="I14" s="21">
        <v>1027553036</v>
      </c>
      <c r="J14" s="22">
        <v>311.48219999999998</v>
      </c>
      <c r="K14" s="23" t="s">
        <v>27</v>
      </c>
      <c r="L14" s="23" t="s">
        <v>461</v>
      </c>
      <c r="M14" s="13" t="s">
        <v>28</v>
      </c>
      <c r="N14" s="13" t="s">
        <v>29</v>
      </c>
      <c r="O14" s="13" t="s">
        <v>30</v>
      </c>
      <c r="P14" s="14">
        <v>311482.2</v>
      </c>
      <c r="Q14" s="13" t="s">
        <v>59</v>
      </c>
      <c r="R14" s="24" t="s">
        <v>60</v>
      </c>
      <c r="S14" s="13" t="s">
        <v>33</v>
      </c>
      <c r="T14" s="15" t="s">
        <v>34</v>
      </c>
      <c r="U14" s="13">
        <v>3101600</v>
      </c>
      <c r="V14" s="13" t="s">
        <v>35</v>
      </c>
      <c r="W14" s="13" t="s">
        <v>44</v>
      </c>
      <c r="X14" s="14">
        <v>311482.2</v>
      </c>
    </row>
    <row r="15" spans="1:24" ht="103.5" customHeight="1" x14ac:dyDescent="0.25">
      <c r="A15" s="17">
        <f t="shared" ref="A15:A17" si="0">A14+1</f>
        <v>5</v>
      </c>
      <c r="B15" s="18" t="s">
        <v>61</v>
      </c>
      <c r="C15" s="13" t="s">
        <v>62</v>
      </c>
      <c r="D15" s="19">
        <v>4.1125039150410956</v>
      </c>
      <c r="E15" s="13" t="s">
        <v>63</v>
      </c>
      <c r="F15" s="13" t="s">
        <v>64</v>
      </c>
      <c r="G15" s="20">
        <v>42273</v>
      </c>
      <c r="H15" s="20">
        <v>48944</v>
      </c>
      <c r="I15" s="21">
        <v>3192814507.2600002</v>
      </c>
      <c r="J15" s="22">
        <v>11.4396</v>
      </c>
      <c r="K15" s="23" t="s">
        <v>65</v>
      </c>
      <c r="L15" s="23" t="s">
        <v>461</v>
      </c>
      <c r="M15" s="13" t="s">
        <v>28</v>
      </c>
      <c r="N15" s="13" t="s">
        <v>29</v>
      </c>
      <c r="O15" s="13" t="s">
        <v>30</v>
      </c>
      <c r="P15" s="14">
        <v>11439.6</v>
      </c>
      <c r="Q15" s="13" t="s">
        <v>66</v>
      </c>
      <c r="R15" s="13" t="s">
        <v>67</v>
      </c>
      <c r="S15" s="13" t="s">
        <v>33</v>
      </c>
      <c r="T15" s="15" t="s">
        <v>34</v>
      </c>
      <c r="U15" s="13">
        <v>3101670</v>
      </c>
      <c r="V15" s="13" t="s">
        <v>35</v>
      </c>
      <c r="W15" s="13" t="s">
        <v>68</v>
      </c>
      <c r="X15" s="14">
        <v>11439.6</v>
      </c>
    </row>
    <row r="16" spans="1:24" ht="183.75" customHeight="1" x14ac:dyDescent="0.25">
      <c r="A16" s="17">
        <v>6</v>
      </c>
      <c r="B16" s="18" t="s">
        <v>69</v>
      </c>
      <c r="C16" s="13" t="s">
        <v>70</v>
      </c>
      <c r="D16" s="19">
        <v>3.5224999999999995</v>
      </c>
      <c r="E16" s="13" t="s">
        <v>40</v>
      </c>
      <c r="F16" s="13" t="s">
        <v>58</v>
      </c>
      <c r="G16" s="20">
        <v>42041</v>
      </c>
      <c r="H16" s="20">
        <v>45656</v>
      </c>
      <c r="I16" s="21">
        <v>1013503688</v>
      </c>
      <c r="J16" s="22">
        <v>278.87169999999998</v>
      </c>
      <c r="K16" s="23" t="s">
        <v>27</v>
      </c>
      <c r="L16" s="23" t="s">
        <v>461</v>
      </c>
      <c r="M16" s="13" t="s">
        <v>28</v>
      </c>
      <c r="N16" s="13" t="s">
        <v>29</v>
      </c>
      <c r="O16" s="13" t="s">
        <v>30</v>
      </c>
      <c r="P16" s="14">
        <v>278871.7</v>
      </c>
      <c r="Q16" s="13" t="s">
        <v>59</v>
      </c>
      <c r="R16" s="25" t="s">
        <v>71</v>
      </c>
      <c r="S16" s="15" t="s">
        <v>33</v>
      </c>
      <c r="T16" s="15" t="s">
        <v>34</v>
      </c>
      <c r="U16" s="15">
        <v>3101600</v>
      </c>
      <c r="V16" s="13" t="s">
        <v>35</v>
      </c>
      <c r="W16" s="15" t="s">
        <v>44</v>
      </c>
      <c r="X16" s="26">
        <v>278871.7</v>
      </c>
    </row>
    <row r="17" spans="1:24" ht="159.75" customHeight="1" x14ac:dyDescent="0.25">
      <c r="A17" s="17">
        <f t="shared" si="0"/>
        <v>7</v>
      </c>
      <c r="B17" s="18" t="s">
        <v>72</v>
      </c>
      <c r="C17" s="13" t="s">
        <v>73</v>
      </c>
      <c r="D17" s="19">
        <v>2.6558482247673485</v>
      </c>
      <c r="E17" s="13" t="s">
        <v>63</v>
      </c>
      <c r="F17" s="13" t="s">
        <v>58</v>
      </c>
      <c r="G17" s="20">
        <v>44922</v>
      </c>
      <c r="H17" s="20">
        <v>46387</v>
      </c>
      <c r="I17" s="21">
        <v>736832900</v>
      </c>
      <c r="J17" s="22">
        <v>312.2602</v>
      </c>
      <c r="K17" s="23" t="s">
        <v>27</v>
      </c>
      <c r="L17" s="23" t="s">
        <v>461</v>
      </c>
      <c r="M17" s="13" t="s">
        <v>28</v>
      </c>
      <c r="N17" s="13" t="s">
        <v>29</v>
      </c>
      <c r="O17" s="13" t="s">
        <v>74</v>
      </c>
      <c r="P17" s="14">
        <v>312260.2</v>
      </c>
      <c r="Q17" s="13" t="s">
        <v>59</v>
      </c>
      <c r="R17" s="24" t="s">
        <v>75</v>
      </c>
      <c r="S17" s="13" t="s">
        <v>33</v>
      </c>
      <c r="T17" s="14" t="s">
        <v>76</v>
      </c>
      <c r="U17" s="13">
        <v>3101580</v>
      </c>
      <c r="V17" s="13" t="s">
        <v>35</v>
      </c>
      <c r="W17" s="13" t="s">
        <v>77</v>
      </c>
      <c r="X17" s="14">
        <v>312260.2</v>
      </c>
    </row>
    <row r="18" spans="1:24" ht="122.25" customHeight="1" x14ac:dyDescent="0.25">
      <c r="A18" s="17">
        <v>8</v>
      </c>
      <c r="B18" s="18" t="s">
        <v>78</v>
      </c>
      <c r="C18" s="13" t="s">
        <v>79</v>
      </c>
      <c r="D18" s="19">
        <v>2.3724999999999996</v>
      </c>
      <c r="E18" s="13" t="s">
        <v>40</v>
      </c>
      <c r="F18" s="13" t="s">
        <v>64</v>
      </c>
      <c r="G18" s="20">
        <v>44378</v>
      </c>
      <c r="H18" s="20">
        <v>46387</v>
      </c>
      <c r="I18" s="21">
        <v>3429384443</v>
      </c>
      <c r="J18" s="22">
        <v>2225.5165000000002</v>
      </c>
      <c r="K18" s="23" t="s">
        <v>65</v>
      </c>
      <c r="L18" s="23" t="s">
        <v>461</v>
      </c>
      <c r="M18" s="13" t="s">
        <v>28</v>
      </c>
      <c r="N18" s="13" t="s">
        <v>29</v>
      </c>
      <c r="O18" s="13" t="s">
        <v>30</v>
      </c>
      <c r="P18" s="14">
        <v>2225516.5</v>
      </c>
      <c r="Q18" s="13" t="s">
        <v>80</v>
      </c>
      <c r="R18" s="13" t="s">
        <v>81</v>
      </c>
      <c r="S18" s="13" t="s">
        <v>33</v>
      </c>
      <c r="T18" s="15" t="s">
        <v>34</v>
      </c>
      <c r="U18" s="13">
        <v>3101670</v>
      </c>
      <c r="V18" s="13" t="s">
        <v>35</v>
      </c>
      <c r="W18" s="13" t="s">
        <v>68</v>
      </c>
      <c r="X18" s="14">
        <v>2225516.5</v>
      </c>
    </row>
    <row r="19" spans="1:24" ht="97.5" customHeight="1" x14ac:dyDescent="0.25">
      <c r="A19" s="81">
        <v>9</v>
      </c>
      <c r="B19" s="83" t="s">
        <v>82</v>
      </c>
      <c r="C19" s="85" t="s">
        <v>83</v>
      </c>
      <c r="D19" s="87">
        <v>2.3635699462373414</v>
      </c>
      <c r="E19" s="85" t="s">
        <v>63</v>
      </c>
      <c r="F19" s="85" t="s">
        <v>41</v>
      </c>
      <c r="G19" s="89">
        <v>38353</v>
      </c>
      <c r="H19" s="89">
        <v>46387</v>
      </c>
      <c r="I19" s="97">
        <v>1121551516.5899999</v>
      </c>
      <c r="J19" s="101">
        <v>551.16480000000001</v>
      </c>
      <c r="K19" s="103" t="s">
        <v>27</v>
      </c>
      <c r="L19" s="103" t="s">
        <v>461</v>
      </c>
      <c r="M19" s="85" t="s">
        <v>28</v>
      </c>
      <c r="N19" s="85" t="s">
        <v>29</v>
      </c>
      <c r="O19" s="13" t="s">
        <v>30</v>
      </c>
      <c r="P19" s="14">
        <v>405364.8</v>
      </c>
      <c r="Q19" s="85" t="s">
        <v>31</v>
      </c>
      <c r="R19" s="85" t="s">
        <v>84</v>
      </c>
      <c r="S19" s="85" t="s">
        <v>33</v>
      </c>
      <c r="T19" s="15" t="s">
        <v>34</v>
      </c>
      <c r="U19" s="15">
        <v>3101600</v>
      </c>
      <c r="V19" s="13" t="s">
        <v>35</v>
      </c>
      <c r="W19" s="15" t="s">
        <v>44</v>
      </c>
      <c r="X19" s="26">
        <v>405364.8</v>
      </c>
    </row>
    <row r="20" spans="1:24" ht="96.75" customHeight="1" x14ac:dyDescent="0.25">
      <c r="A20" s="82"/>
      <c r="B20" s="84"/>
      <c r="C20" s="86"/>
      <c r="D20" s="88"/>
      <c r="E20" s="86"/>
      <c r="F20" s="86"/>
      <c r="G20" s="90"/>
      <c r="H20" s="90"/>
      <c r="I20" s="99"/>
      <c r="J20" s="102"/>
      <c r="K20" s="104"/>
      <c r="L20" s="104"/>
      <c r="M20" s="86"/>
      <c r="N20" s="86"/>
      <c r="O20" s="13" t="s">
        <v>74</v>
      </c>
      <c r="P20" s="14">
        <v>145800</v>
      </c>
      <c r="Q20" s="86"/>
      <c r="R20" s="107"/>
      <c r="S20" s="107"/>
      <c r="T20" s="13" t="s">
        <v>85</v>
      </c>
      <c r="U20" s="13">
        <v>3101570</v>
      </c>
      <c r="V20" s="13" t="s">
        <v>35</v>
      </c>
      <c r="W20" s="13" t="s">
        <v>86</v>
      </c>
      <c r="X20" s="14">
        <v>145800</v>
      </c>
    </row>
    <row r="21" spans="1:24" ht="15.75" x14ac:dyDescent="0.25">
      <c r="A21" s="9"/>
      <c r="B21" s="9"/>
      <c r="C21" s="9" t="s">
        <v>87</v>
      </c>
      <c r="D21" s="10"/>
      <c r="E21" s="9"/>
      <c r="F21" s="9"/>
      <c r="G21" s="9"/>
      <c r="H21" s="9"/>
      <c r="I21" s="11">
        <f>I22+I26+I23+I24+I25</f>
        <v>7673509369.6999998</v>
      </c>
      <c r="J21" s="12">
        <f>J22+J26+J23+J24+J25</f>
        <v>1581.3621429999998</v>
      </c>
      <c r="K21" s="9"/>
      <c r="L21" s="9"/>
      <c r="M21" s="9"/>
      <c r="N21" s="9"/>
      <c r="O21" s="9"/>
      <c r="P21" s="12">
        <f>P22+P23+P24+P25+P26</f>
        <v>1581362.0999999999</v>
      </c>
      <c r="Q21" s="9"/>
      <c r="R21" s="9"/>
      <c r="S21" s="9"/>
      <c r="T21" s="9"/>
      <c r="U21" s="9"/>
      <c r="V21" s="9"/>
      <c r="W21" s="9"/>
      <c r="X21" s="12">
        <f>X22+X23+X24+X25+X26</f>
        <v>1581362.1</v>
      </c>
    </row>
    <row r="22" spans="1:24" ht="90" x14ac:dyDescent="0.25">
      <c r="A22" s="17">
        <f>A19+1</f>
        <v>10</v>
      </c>
      <c r="B22" s="18" t="s">
        <v>88</v>
      </c>
      <c r="C22" s="13" t="s">
        <v>89</v>
      </c>
      <c r="D22" s="19">
        <v>5.6594065144885555</v>
      </c>
      <c r="E22" s="13" t="s">
        <v>90</v>
      </c>
      <c r="F22" s="13" t="s">
        <v>91</v>
      </c>
      <c r="G22" s="20">
        <v>44091</v>
      </c>
      <c r="H22" s="20">
        <v>46507</v>
      </c>
      <c r="I22" s="21">
        <v>2384386320</v>
      </c>
      <c r="J22" s="22">
        <v>946.94669999999996</v>
      </c>
      <c r="K22" s="23" t="s">
        <v>65</v>
      </c>
      <c r="L22" s="23" t="s">
        <v>461</v>
      </c>
      <c r="M22" s="13" t="s">
        <v>92</v>
      </c>
      <c r="N22" s="13" t="s">
        <v>29</v>
      </c>
      <c r="O22" s="23" t="s">
        <v>30</v>
      </c>
      <c r="P22" s="14">
        <v>946946.7</v>
      </c>
      <c r="Q22" s="13" t="s">
        <v>93</v>
      </c>
      <c r="R22" s="13" t="s">
        <v>94</v>
      </c>
      <c r="S22" s="13" t="s">
        <v>33</v>
      </c>
      <c r="T22" s="15" t="s">
        <v>34</v>
      </c>
      <c r="U22" s="13">
        <v>3506610</v>
      </c>
      <c r="V22" s="13" t="s">
        <v>95</v>
      </c>
      <c r="W22" s="13" t="s">
        <v>96</v>
      </c>
      <c r="X22" s="14">
        <v>946946.7</v>
      </c>
    </row>
    <row r="23" spans="1:24" ht="90" x14ac:dyDescent="0.25">
      <c r="A23" s="17">
        <v>11</v>
      </c>
      <c r="B23" s="18" t="s">
        <v>97</v>
      </c>
      <c r="C23" s="13" t="s">
        <v>98</v>
      </c>
      <c r="D23" s="19">
        <v>5.2891466901199298</v>
      </c>
      <c r="E23" s="13" t="s">
        <v>99</v>
      </c>
      <c r="F23" s="13" t="s">
        <v>64</v>
      </c>
      <c r="G23" s="20">
        <v>45292</v>
      </c>
      <c r="H23" s="20">
        <v>46011</v>
      </c>
      <c r="I23" s="21">
        <v>75909858</v>
      </c>
      <c r="J23" s="22">
        <v>73.727699999999999</v>
      </c>
      <c r="K23" s="23" t="s">
        <v>49</v>
      </c>
      <c r="L23" s="23" t="s">
        <v>461</v>
      </c>
      <c r="M23" s="13" t="s">
        <v>100</v>
      </c>
      <c r="N23" s="13" t="s">
        <v>51</v>
      </c>
      <c r="O23" s="23" t="s">
        <v>52</v>
      </c>
      <c r="P23" s="14">
        <v>73727.7</v>
      </c>
      <c r="Q23" s="13" t="s">
        <v>34</v>
      </c>
      <c r="R23" s="13" t="s">
        <v>53</v>
      </c>
      <c r="S23" s="13" t="s">
        <v>33</v>
      </c>
      <c r="T23" s="85" t="s">
        <v>34</v>
      </c>
      <c r="U23" s="85">
        <v>3601840</v>
      </c>
      <c r="V23" s="85" t="s">
        <v>101</v>
      </c>
      <c r="W23" s="85" t="s">
        <v>102</v>
      </c>
      <c r="X23" s="100">
        <v>342924.9</v>
      </c>
    </row>
    <row r="24" spans="1:24" ht="75" x14ac:dyDescent="0.25">
      <c r="A24" s="17">
        <v>12</v>
      </c>
      <c r="B24" s="18" t="s">
        <v>103</v>
      </c>
      <c r="C24" s="13" t="s">
        <v>104</v>
      </c>
      <c r="D24" s="19">
        <v>4.4141941480061897</v>
      </c>
      <c r="E24" s="13" t="s">
        <v>99</v>
      </c>
      <c r="F24" s="13" t="s">
        <v>105</v>
      </c>
      <c r="G24" s="20">
        <v>44109</v>
      </c>
      <c r="H24" s="20">
        <v>46660</v>
      </c>
      <c r="I24" s="21">
        <v>1581916494.7</v>
      </c>
      <c r="J24" s="22">
        <v>269.19720000000001</v>
      </c>
      <c r="K24" s="23" t="s">
        <v>49</v>
      </c>
      <c r="L24" s="23" t="s">
        <v>461</v>
      </c>
      <c r="M24" s="13" t="s">
        <v>100</v>
      </c>
      <c r="N24" s="13" t="s">
        <v>51</v>
      </c>
      <c r="O24" s="23" t="s">
        <v>52</v>
      </c>
      <c r="P24" s="14">
        <v>269197.2</v>
      </c>
      <c r="Q24" s="13" t="s">
        <v>34</v>
      </c>
      <c r="R24" s="13" t="s">
        <v>53</v>
      </c>
      <c r="S24" s="13" t="s">
        <v>33</v>
      </c>
      <c r="T24" s="86"/>
      <c r="U24" s="86"/>
      <c r="V24" s="86"/>
      <c r="W24" s="86"/>
      <c r="X24" s="108"/>
    </row>
    <row r="25" spans="1:24" ht="118.5" customHeight="1" x14ac:dyDescent="0.25">
      <c r="A25" s="17">
        <v>13</v>
      </c>
      <c r="B25" s="27" t="s">
        <v>106</v>
      </c>
      <c r="C25" s="13" t="s">
        <v>107</v>
      </c>
      <c r="D25" s="19">
        <v>4.1425000000000001</v>
      </c>
      <c r="E25" s="13" t="s">
        <v>90</v>
      </c>
      <c r="F25" s="13" t="s">
        <v>108</v>
      </c>
      <c r="G25" s="20">
        <v>42530</v>
      </c>
      <c r="H25" s="20">
        <v>46022</v>
      </c>
      <c r="I25" s="21">
        <v>3472232354</v>
      </c>
      <c r="J25" s="22">
        <v>132.42619999999999</v>
      </c>
      <c r="K25" s="23" t="s">
        <v>65</v>
      </c>
      <c r="L25" s="23" t="s">
        <v>461</v>
      </c>
      <c r="M25" s="13" t="s">
        <v>50</v>
      </c>
      <c r="N25" s="13" t="s">
        <v>29</v>
      </c>
      <c r="O25" s="23" t="s">
        <v>30</v>
      </c>
      <c r="P25" s="14">
        <v>132426.20000000001</v>
      </c>
      <c r="Q25" s="13" t="s">
        <v>93</v>
      </c>
      <c r="R25" s="13" t="s">
        <v>94</v>
      </c>
      <c r="S25" s="13" t="s">
        <v>33</v>
      </c>
      <c r="T25" s="15" t="s">
        <v>34</v>
      </c>
      <c r="U25" s="13">
        <v>3111610</v>
      </c>
      <c r="V25" s="13" t="s">
        <v>109</v>
      </c>
      <c r="W25" s="13" t="s">
        <v>110</v>
      </c>
      <c r="X25" s="14">
        <v>132426.20000000001</v>
      </c>
    </row>
    <row r="26" spans="1:24" ht="95.25" customHeight="1" x14ac:dyDescent="0.25">
      <c r="A26" s="17">
        <v>14</v>
      </c>
      <c r="B26" s="27" t="s">
        <v>111</v>
      </c>
      <c r="C26" s="13" t="s">
        <v>112</v>
      </c>
      <c r="D26" s="19">
        <v>1.597215077</v>
      </c>
      <c r="E26" s="13" t="s">
        <v>99</v>
      </c>
      <c r="F26" s="13" t="s">
        <v>41</v>
      </c>
      <c r="G26" s="20">
        <v>45658</v>
      </c>
      <c r="H26" s="20">
        <v>46022</v>
      </c>
      <c r="I26" s="21">
        <v>159064343</v>
      </c>
      <c r="J26" s="22">
        <v>159.06434300000001</v>
      </c>
      <c r="K26" s="23" t="s">
        <v>49</v>
      </c>
      <c r="L26" s="23" t="s">
        <v>461</v>
      </c>
      <c r="M26" s="13" t="s">
        <v>100</v>
      </c>
      <c r="N26" s="13" t="s">
        <v>51</v>
      </c>
      <c r="O26" s="23" t="s">
        <v>52</v>
      </c>
      <c r="P26" s="14">
        <v>159064.29999999999</v>
      </c>
      <c r="Q26" s="13" t="s">
        <v>34</v>
      </c>
      <c r="R26" s="13" t="s">
        <v>53</v>
      </c>
      <c r="S26" s="13" t="s">
        <v>33</v>
      </c>
      <c r="T26" s="15" t="s">
        <v>34</v>
      </c>
      <c r="U26" s="13">
        <v>3601850</v>
      </c>
      <c r="V26" s="13" t="s">
        <v>101</v>
      </c>
      <c r="W26" s="13" t="s">
        <v>113</v>
      </c>
      <c r="X26" s="14">
        <v>159064.29999999999</v>
      </c>
    </row>
    <row r="27" spans="1:24" ht="15.75" x14ac:dyDescent="0.25">
      <c r="A27" s="9"/>
      <c r="B27" s="9"/>
      <c r="C27" s="9" t="s">
        <v>114</v>
      </c>
      <c r="D27" s="10"/>
      <c r="E27" s="9"/>
      <c r="F27" s="9"/>
      <c r="G27" s="9"/>
      <c r="H27" s="9"/>
      <c r="I27" s="11">
        <f>SUM(I28:I41)</f>
        <v>96841994860</v>
      </c>
      <c r="J27" s="12">
        <f>J28+J29+J30+J32+J33+J34+J35+J37+J38+J39+J40+J41+J36</f>
        <v>51470.939900000005</v>
      </c>
      <c r="K27" s="28"/>
      <c r="L27" s="28"/>
      <c r="M27" s="28"/>
      <c r="N27" s="28"/>
      <c r="O27" s="28"/>
      <c r="P27" s="12">
        <f>P28+P29+P30+P32+P33+P34+P35+P37+P38+P39+P40+P41+P36+P31</f>
        <v>51470939.900000013</v>
      </c>
      <c r="Q27" s="28"/>
      <c r="R27" s="28"/>
      <c r="S27" s="28"/>
      <c r="T27" s="28"/>
      <c r="U27" s="28"/>
      <c r="V27" s="28"/>
      <c r="W27" s="28"/>
      <c r="X27" s="12">
        <f>X29+X30+X36+X31+X38+X41</f>
        <v>3168385.6</v>
      </c>
    </row>
    <row r="28" spans="1:24" ht="357.75" customHeight="1" x14ac:dyDescent="0.25">
      <c r="A28" s="17">
        <v>15</v>
      </c>
      <c r="B28" s="29" t="s">
        <v>115</v>
      </c>
      <c r="C28" s="13" t="s">
        <v>116</v>
      </c>
      <c r="D28" s="19">
        <v>5.5725000000000007</v>
      </c>
      <c r="E28" s="13" t="s">
        <v>117</v>
      </c>
      <c r="F28" s="13" t="s">
        <v>118</v>
      </c>
      <c r="G28" s="20">
        <v>44722</v>
      </c>
      <c r="H28" s="20">
        <v>46387</v>
      </c>
      <c r="I28" s="21">
        <v>11659543760</v>
      </c>
      <c r="J28" s="22">
        <v>3124.4850000000001</v>
      </c>
      <c r="K28" s="23" t="s">
        <v>119</v>
      </c>
      <c r="L28" s="23" t="s">
        <v>461</v>
      </c>
      <c r="M28" s="13" t="s">
        <v>120</v>
      </c>
      <c r="N28" s="13" t="s">
        <v>34</v>
      </c>
      <c r="O28" s="23" t="s">
        <v>121</v>
      </c>
      <c r="P28" s="30">
        <v>3124485</v>
      </c>
      <c r="Q28" s="31" t="s">
        <v>42</v>
      </c>
      <c r="R28" s="32" t="s">
        <v>122</v>
      </c>
      <c r="S28" s="23" t="s">
        <v>123</v>
      </c>
      <c r="T28" s="15" t="s">
        <v>34</v>
      </c>
      <c r="U28" s="15" t="s">
        <v>34</v>
      </c>
      <c r="V28" s="15" t="s">
        <v>34</v>
      </c>
      <c r="W28" s="15" t="s">
        <v>34</v>
      </c>
      <c r="X28" s="15" t="s">
        <v>34</v>
      </c>
    </row>
    <row r="29" spans="1:24" ht="261" customHeight="1" x14ac:dyDescent="0.25">
      <c r="A29" s="17">
        <f t="shared" ref="A29:A41" si="1">A28+1</f>
        <v>16</v>
      </c>
      <c r="B29" s="18" t="s">
        <v>124</v>
      </c>
      <c r="C29" s="13" t="s">
        <v>125</v>
      </c>
      <c r="D29" s="19">
        <v>5.3800000000000008</v>
      </c>
      <c r="E29" s="13" t="s">
        <v>126</v>
      </c>
      <c r="F29" s="13" t="s">
        <v>127</v>
      </c>
      <c r="G29" s="20">
        <v>45454</v>
      </c>
      <c r="H29" s="20">
        <v>45777</v>
      </c>
      <c r="I29" s="21">
        <v>1914297500</v>
      </c>
      <c r="J29" s="22">
        <v>14.625</v>
      </c>
      <c r="K29" s="23" t="s">
        <v>27</v>
      </c>
      <c r="L29" s="23" t="s">
        <v>461</v>
      </c>
      <c r="M29" s="13" t="s">
        <v>28</v>
      </c>
      <c r="N29" s="13" t="s">
        <v>29</v>
      </c>
      <c r="O29" s="23" t="s">
        <v>74</v>
      </c>
      <c r="P29" s="30">
        <v>14625</v>
      </c>
      <c r="Q29" s="24" t="s">
        <v>42</v>
      </c>
      <c r="R29" s="13" t="s">
        <v>128</v>
      </c>
      <c r="S29" s="13" t="s">
        <v>33</v>
      </c>
      <c r="T29" s="13" t="s">
        <v>129</v>
      </c>
      <c r="U29" s="24">
        <v>3101120</v>
      </c>
      <c r="V29" s="13" t="s">
        <v>35</v>
      </c>
      <c r="W29" s="24" t="s">
        <v>130</v>
      </c>
      <c r="X29" s="30">
        <v>14625</v>
      </c>
    </row>
    <row r="30" spans="1:24" ht="93" customHeight="1" x14ac:dyDescent="0.25">
      <c r="A30" s="81">
        <f t="shared" si="1"/>
        <v>17</v>
      </c>
      <c r="B30" s="83" t="s">
        <v>131</v>
      </c>
      <c r="C30" s="85" t="s">
        <v>132</v>
      </c>
      <c r="D30" s="87">
        <v>4.4325000000000001</v>
      </c>
      <c r="E30" s="85" t="s">
        <v>133</v>
      </c>
      <c r="F30" s="85" t="s">
        <v>41</v>
      </c>
      <c r="G30" s="89">
        <v>44562</v>
      </c>
      <c r="H30" s="89">
        <v>46022</v>
      </c>
      <c r="I30" s="97">
        <v>14280000000</v>
      </c>
      <c r="J30" s="101">
        <v>446.65769999999998</v>
      </c>
      <c r="K30" s="103" t="s">
        <v>27</v>
      </c>
      <c r="L30" s="103" t="s">
        <v>461</v>
      </c>
      <c r="M30" s="85" t="s">
        <v>120</v>
      </c>
      <c r="N30" s="85" t="s">
        <v>29</v>
      </c>
      <c r="O30" s="13" t="s">
        <v>30</v>
      </c>
      <c r="P30" s="14">
        <v>433595.1</v>
      </c>
      <c r="Q30" s="85" t="s">
        <v>42</v>
      </c>
      <c r="R30" s="109" t="s">
        <v>134</v>
      </c>
      <c r="S30" s="13" t="s">
        <v>33</v>
      </c>
      <c r="T30" s="15" t="s">
        <v>34</v>
      </c>
      <c r="U30" s="13">
        <v>2401640</v>
      </c>
      <c r="V30" s="13" t="s">
        <v>135</v>
      </c>
      <c r="W30" s="13" t="s">
        <v>136</v>
      </c>
      <c r="X30" s="14">
        <v>433595.1</v>
      </c>
    </row>
    <row r="31" spans="1:24" ht="111" customHeight="1" x14ac:dyDescent="0.25">
      <c r="A31" s="82"/>
      <c r="B31" s="84"/>
      <c r="C31" s="86"/>
      <c r="D31" s="88"/>
      <c r="E31" s="86"/>
      <c r="F31" s="86"/>
      <c r="G31" s="90"/>
      <c r="H31" s="90"/>
      <c r="I31" s="99"/>
      <c r="J31" s="102"/>
      <c r="K31" s="104"/>
      <c r="L31" s="104"/>
      <c r="M31" s="86"/>
      <c r="N31" s="86"/>
      <c r="O31" s="13" t="s">
        <v>30</v>
      </c>
      <c r="P31" s="14">
        <v>13062.6</v>
      </c>
      <c r="Q31" s="86"/>
      <c r="R31" s="110"/>
      <c r="S31" s="13" t="s">
        <v>33</v>
      </c>
      <c r="T31" s="15" t="s">
        <v>34</v>
      </c>
      <c r="U31" s="13">
        <v>2401630</v>
      </c>
      <c r="V31" s="13" t="s">
        <v>135</v>
      </c>
      <c r="W31" s="13" t="s">
        <v>137</v>
      </c>
      <c r="X31" s="14">
        <v>13062.6</v>
      </c>
    </row>
    <row r="32" spans="1:24" ht="210.75" customHeight="1" x14ac:dyDescent="0.25">
      <c r="A32" s="17">
        <f>A30+1</f>
        <v>18</v>
      </c>
      <c r="B32" s="29" t="s">
        <v>138</v>
      </c>
      <c r="C32" s="13" t="s">
        <v>139</v>
      </c>
      <c r="D32" s="19">
        <v>4.2799999999999994</v>
      </c>
      <c r="E32" s="13" t="s">
        <v>117</v>
      </c>
      <c r="F32" s="13" t="s">
        <v>140</v>
      </c>
      <c r="G32" s="20">
        <v>45611</v>
      </c>
      <c r="H32" s="20">
        <v>47197</v>
      </c>
      <c r="I32" s="21">
        <v>9179600000</v>
      </c>
      <c r="J32" s="22">
        <v>9641.268</v>
      </c>
      <c r="K32" s="23" t="s">
        <v>119</v>
      </c>
      <c r="L32" s="23" t="s">
        <v>461</v>
      </c>
      <c r="M32" s="13" t="s">
        <v>120</v>
      </c>
      <c r="N32" s="13" t="s">
        <v>34</v>
      </c>
      <c r="O32" s="23" t="s">
        <v>121</v>
      </c>
      <c r="P32" s="30">
        <v>9641268</v>
      </c>
      <c r="Q32" s="31" t="s">
        <v>141</v>
      </c>
      <c r="R32" s="33" t="s">
        <v>142</v>
      </c>
      <c r="S32" s="23" t="s">
        <v>123</v>
      </c>
      <c r="T32" s="15" t="s">
        <v>34</v>
      </c>
      <c r="U32" s="15" t="s">
        <v>34</v>
      </c>
      <c r="V32" s="15" t="s">
        <v>34</v>
      </c>
      <c r="W32" s="13" t="s">
        <v>34</v>
      </c>
      <c r="X32" s="13" t="s">
        <v>34</v>
      </c>
    </row>
    <row r="33" spans="1:24" ht="90" x14ac:dyDescent="0.25">
      <c r="A33" s="17">
        <f t="shared" si="1"/>
        <v>19</v>
      </c>
      <c r="B33" s="29" t="s">
        <v>143</v>
      </c>
      <c r="C33" s="13" t="s">
        <v>144</v>
      </c>
      <c r="D33" s="19">
        <v>4.2349999999999994</v>
      </c>
      <c r="E33" s="13" t="s">
        <v>145</v>
      </c>
      <c r="F33" s="13" t="s">
        <v>146</v>
      </c>
      <c r="G33" s="20">
        <v>45292</v>
      </c>
      <c r="H33" s="20">
        <v>46752</v>
      </c>
      <c r="I33" s="21">
        <v>6630955000</v>
      </c>
      <c r="J33" s="22">
        <v>5894.8617000000004</v>
      </c>
      <c r="K33" s="23" t="s">
        <v>119</v>
      </c>
      <c r="L33" s="23" t="s">
        <v>461</v>
      </c>
      <c r="M33" s="13" t="s">
        <v>120</v>
      </c>
      <c r="N33" s="13" t="s">
        <v>34</v>
      </c>
      <c r="O33" s="23" t="s">
        <v>121</v>
      </c>
      <c r="P33" s="30">
        <v>5894861.7000000002</v>
      </c>
      <c r="Q33" s="31" t="s">
        <v>147</v>
      </c>
      <c r="R33" s="24" t="s">
        <v>148</v>
      </c>
      <c r="S33" s="23" t="s">
        <v>123</v>
      </c>
      <c r="T33" s="15" t="s">
        <v>34</v>
      </c>
      <c r="U33" s="15" t="s">
        <v>34</v>
      </c>
      <c r="V33" s="15" t="s">
        <v>34</v>
      </c>
      <c r="W33" s="13" t="s">
        <v>34</v>
      </c>
      <c r="X33" s="13" t="s">
        <v>34</v>
      </c>
    </row>
    <row r="34" spans="1:24" ht="90" x14ac:dyDescent="0.25">
      <c r="A34" s="17">
        <f t="shared" si="1"/>
        <v>20</v>
      </c>
      <c r="B34" s="29" t="s">
        <v>149</v>
      </c>
      <c r="C34" s="13" t="s">
        <v>150</v>
      </c>
      <c r="D34" s="19">
        <v>3.9424999999999994</v>
      </c>
      <c r="E34" s="13" t="s">
        <v>117</v>
      </c>
      <c r="F34" s="13" t="s">
        <v>151</v>
      </c>
      <c r="G34" s="20">
        <v>45778</v>
      </c>
      <c r="H34" s="20">
        <v>47848</v>
      </c>
      <c r="I34" s="21">
        <v>4578325500</v>
      </c>
      <c r="J34" s="22">
        <v>4820.634</v>
      </c>
      <c r="K34" s="23" t="s">
        <v>119</v>
      </c>
      <c r="L34" s="23" t="s">
        <v>461</v>
      </c>
      <c r="M34" s="13" t="s">
        <v>120</v>
      </c>
      <c r="N34" s="13" t="s">
        <v>34</v>
      </c>
      <c r="O34" s="23" t="s">
        <v>121</v>
      </c>
      <c r="P34" s="30">
        <v>4820634</v>
      </c>
      <c r="Q34" s="31" t="s">
        <v>31</v>
      </c>
      <c r="R34" s="24" t="s">
        <v>152</v>
      </c>
      <c r="S34" s="23" t="s">
        <v>123</v>
      </c>
      <c r="T34" s="15" t="s">
        <v>34</v>
      </c>
      <c r="U34" s="15" t="s">
        <v>34</v>
      </c>
      <c r="V34" s="15" t="s">
        <v>34</v>
      </c>
      <c r="W34" s="13" t="s">
        <v>34</v>
      </c>
      <c r="X34" s="13" t="s">
        <v>34</v>
      </c>
    </row>
    <row r="35" spans="1:24" ht="75" x14ac:dyDescent="0.25">
      <c r="A35" s="17">
        <f t="shared" si="1"/>
        <v>21</v>
      </c>
      <c r="B35" s="29" t="s">
        <v>153</v>
      </c>
      <c r="C35" s="13" t="s">
        <v>154</v>
      </c>
      <c r="D35" s="19">
        <v>3.8499999999999992</v>
      </c>
      <c r="E35" s="13" t="s">
        <v>145</v>
      </c>
      <c r="F35" s="13" t="s">
        <v>41</v>
      </c>
      <c r="G35" s="20">
        <v>45292</v>
      </c>
      <c r="H35" s="20">
        <v>46387</v>
      </c>
      <c r="I35" s="21">
        <v>12250406000</v>
      </c>
      <c r="J35" s="22">
        <v>8431.15</v>
      </c>
      <c r="K35" s="23" t="s">
        <v>119</v>
      </c>
      <c r="L35" s="23" t="s">
        <v>461</v>
      </c>
      <c r="M35" s="13" t="s">
        <v>120</v>
      </c>
      <c r="N35" s="13" t="s">
        <v>34</v>
      </c>
      <c r="O35" s="23" t="s">
        <v>121</v>
      </c>
      <c r="P35" s="30">
        <v>8431150</v>
      </c>
      <c r="Q35" s="31" t="s">
        <v>147</v>
      </c>
      <c r="R35" s="24" t="s">
        <v>148</v>
      </c>
      <c r="S35" s="23" t="s">
        <v>123</v>
      </c>
      <c r="T35" s="15" t="s">
        <v>34</v>
      </c>
      <c r="U35" s="15" t="s">
        <v>34</v>
      </c>
      <c r="V35" s="15" t="s">
        <v>34</v>
      </c>
      <c r="W35" s="13" t="s">
        <v>34</v>
      </c>
      <c r="X35" s="13" t="s">
        <v>34</v>
      </c>
    </row>
    <row r="36" spans="1:24" ht="96" customHeight="1" x14ac:dyDescent="0.25">
      <c r="A36" s="17">
        <f t="shared" si="1"/>
        <v>22</v>
      </c>
      <c r="B36" s="27" t="s">
        <v>155</v>
      </c>
      <c r="C36" s="13" t="s">
        <v>156</v>
      </c>
      <c r="D36" s="19">
        <v>3.8426</v>
      </c>
      <c r="E36" s="13" t="s">
        <v>133</v>
      </c>
      <c r="F36" s="13" t="s">
        <v>41</v>
      </c>
      <c r="G36" s="34">
        <v>40179</v>
      </c>
      <c r="H36" s="34">
        <v>46022</v>
      </c>
      <c r="I36" s="35">
        <v>9962593700</v>
      </c>
      <c r="J36" s="22">
        <v>132.59370000000001</v>
      </c>
      <c r="K36" s="23" t="s">
        <v>27</v>
      </c>
      <c r="L36" s="23" t="s">
        <v>461</v>
      </c>
      <c r="M36" s="24" t="s">
        <v>120</v>
      </c>
      <c r="N36" s="13" t="s">
        <v>29</v>
      </c>
      <c r="O36" s="23" t="s">
        <v>30</v>
      </c>
      <c r="P36" s="14">
        <v>132593.70000000001</v>
      </c>
      <c r="Q36" s="13" t="s">
        <v>31</v>
      </c>
      <c r="R36" s="33" t="s">
        <v>157</v>
      </c>
      <c r="S36" s="13" t="s">
        <v>33</v>
      </c>
      <c r="T36" s="15" t="s">
        <v>34</v>
      </c>
      <c r="U36" s="13">
        <v>2401670</v>
      </c>
      <c r="V36" s="13" t="s">
        <v>135</v>
      </c>
      <c r="W36" s="13" t="s">
        <v>158</v>
      </c>
      <c r="X36" s="14">
        <v>132593.70000000001</v>
      </c>
    </row>
    <row r="37" spans="1:24" ht="75" x14ac:dyDescent="0.25">
      <c r="A37" s="17">
        <v>23</v>
      </c>
      <c r="B37" s="29" t="s">
        <v>159</v>
      </c>
      <c r="C37" s="13" t="s">
        <v>160</v>
      </c>
      <c r="D37" s="19">
        <v>3.5674999999999999</v>
      </c>
      <c r="E37" s="13" t="s">
        <v>117</v>
      </c>
      <c r="F37" s="13" t="s">
        <v>41</v>
      </c>
      <c r="G37" s="20">
        <v>45658</v>
      </c>
      <c r="H37" s="20">
        <v>47483</v>
      </c>
      <c r="I37" s="21">
        <v>13769400</v>
      </c>
      <c r="J37" s="22">
        <v>5784.7608</v>
      </c>
      <c r="K37" s="23" t="s">
        <v>119</v>
      </c>
      <c r="L37" s="23" t="s">
        <v>461</v>
      </c>
      <c r="M37" s="13" t="s">
        <v>120</v>
      </c>
      <c r="N37" s="13" t="s">
        <v>34</v>
      </c>
      <c r="O37" s="23" t="s">
        <v>121</v>
      </c>
      <c r="P37" s="30">
        <v>5784760.7999999998</v>
      </c>
      <c r="Q37" s="31" t="s">
        <v>141</v>
      </c>
      <c r="R37" s="24" t="s">
        <v>152</v>
      </c>
      <c r="S37" s="23" t="s">
        <v>123</v>
      </c>
      <c r="T37" s="15" t="s">
        <v>34</v>
      </c>
      <c r="U37" s="15" t="s">
        <v>34</v>
      </c>
      <c r="V37" s="15" t="s">
        <v>34</v>
      </c>
      <c r="W37" s="13" t="s">
        <v>34</v>
      </c>
      <c r="X37" s="13" t="s">
        <v>34</v>
      </c>
    </row>
    <row r="38" spans="1:24" ht="129.75" customHeight="1" x14ac:dyDescent="0.25">
      <c r="A38" s="17">
        <f t="shared" si="1"/>
        <v>24</v>
      </c>
      <c r="B38" s="18" t="s">
        <v>161</v>
      </c>
      <c r="C38" s="13" t="s">
        <v>162</v>
      </c>
      <c r="D38" s="19">
        <v>3.5574999999999997</v>
      </c>
      <c r="E38" s="13" t="s">
        <v>133</v>
      </c>
      <c r="F38" s="13" t="s">
        <v>163</v>
      </c>
      <c r="G38" s="20">
        <v>42339</v>
      </c>
      <c r="H38" s="20">
        <v>46022</v>
      </c>
      <c r="I38" s="21">
        <v>1701000000</v>
      </c>
      <c r="J38" s="22">
        <v>32.351199999999999</v>
      </c>
      <c r="K38" s="23" t="s">
        <v>27</v>
      </c>
      <c r="L38" s="23" t="s">
        <v>461</v>
      </c>
      <c r="M38" s="13" t="s">
        <v>120</v>
      </c>
      <c r="N38" s="13" t="s">
        <v>29</v>
      </c>
      <c r="O38" s="23" t="s">
        <v>30</v>
      </c>
      <c r="P38" s="14">
        <v>32351.200000000001</v>
      </c>
      <c r="Q38" s="13" t="s">
        <v>59</v>
      </c>
      <c r="R38" s="33" t="s">
        <v>164</v>
      </c>
      <c r="S38" s="13" t="s">
        <v>33</v>
      </c>
      <c r="T38" s="15" t="s">
        <v>34</v>
      </c>
      <c r="U38" s="13">
        <v>2401680</v>
      </c>
      <c r="V38" s="13" t="s">
        <v>135</v>
      </c>
      <c r="W38" s="13" t="s">
        <v>165</v>
      </c>
      <c r="X38" s="14">
        <v>32351.200000000001</v>
      </c>
    </row>
    <row r="39" spans="1:24" s="39" customFormat="1" ht="79.5" customHeight="1" x14ac:dyDescent="0.25">
      <c r="A39" s="36">
        <f t="shared" si="1"/>
        <v>25</v>
      </c>
      <c r="B39" s="27" t="s">
        <v>166</v>
      </c>
      <c r="C39" s="24" t="s">
        <v>167</v>
      </c>
      <c r="D39" s="37">
        <v>3.4099999999999997</v>
      </c>
      <c r="E39" s="24" t="s">
        <v>133</v>
      </c>
      <c r="F39" s="24" t="s">
        <v>41</v>
      </c>
      <c r="G39" s="34">
        <v>45676</v>
      </c>
      <c r="H39" s="34">
        <v>47106</v>
      </c>
      <c r="I39" s="35">
        <v>3780000000</v>
      </c>
      <c r="J39" s="22">
        <v>4338.5706</v>
      </c>
      <c r="K39" s="38" t="s">
        <v>119</v>
      </c>
      <c r="L39" s="23" t="s">
        <v>461</v>
      </c>
      <c r="M39" s="13" t="s">
        <v>120</v>
      </c>
      <c r="N39" s="13" t="s">
        <v>34</v>
      </c>
      <c r="O39" s="23" t="s">
        <v>121</v>
      </c>
      <c r="P39" s="30">
        <v>4338570.5999999996</v>
      </c>
      <c r="Q39" s="31" t="s">
        <v>141</v>
      </c>
      <c r="R39" s="24" t="s">
        <v>152</v>
      </c>
      <c r="S39" s="23" t="s">
        <v>123</v>
      </c>
      <c r="T39" s="15" t="s">
        <v>34</v>
      </c>
      <c r="U39" s="15" t="s">
        <v>34</v>
      </c>
      <c r="V39" s="15" t="s">
        <v>34</v>
      </c>
      <c r="W39" s="13" t="s">
        <v>34</v>
      </c>
      <c r="X39" s="13" t="s">
        <v>34</v>
      </c>
    </row>
    <row r="40" spans="1:24" ht="110.25" customHeight="1" x14ac:dyDescent="0.25">
      <c r="A40" s="17">
        <f t="shared" si="1"/>
        <v>26</v>
      </c>
      <c r="B40" s="29" t="s">
        <v>168</v>
      </c>
      <c r="C40" s="13" t="s">
        <v>169</v>
      </c>
      <c r="D40" s="19">
        <v>3.2924999999999991</v>
      </c>
      <c r="E40" s="13" t="s">
        <v>126</v>
      </c>
      <c r="F40" s="13" t="s">
        <v>41</v>
      </c>
      <c r="G40" s="20">
        <v>45566</v>
      </c>
      <c r="H40" s="20">
        <v>46419</v>
      </c>
      <c r="I40" s="21">
        <v>12751504000</v>
      </c>
      <c r="J40" s="22">
        <v>6266.8242</v>
      </c>
      <c r="K40" s="23" t="s">
        <v>119</v>
      </c>
      <c r="L40" s="23" t="s">
        <v>461</v>
      </c>
      <c r="M40" s="13" t="s">
        <v>120</v>
      </c>
      <c r="N40" s="13" t="s">
        <v>34</v>
      </c>
      <c r="O40" s="23" t="s">
        <v>121</v>
      </c>
      <c r="P40" s="30">
        <v>6266824.2000000002</v>
      </c>
      <c r="Q40" s="31" t="s">
        <v>141</v>
      </c>
      <c r="R40" s="24" t="s">
        <v>152</v>
      </c>
      <c r="S40" s="23" t="s">
        <v>123</v>
      </c>
      <c r="T40" s="15" t="s">
        <v>34</v>
      </c>
      <c r="U40" s="15" t="s">
        <v>34</v>
      </c>
      <c r="V40" s="15" t="s">
        <v>34</v>
      </c>
      <c r="W40" s="13" t="s">
        <v>34</v>
      </c>
      <c r="X40" s="13" t="s">
        <v>34</v>
      </c>
    </row>
    <row r="41" spans="1:24" ht="409.5" x14ac:dyDescent="0.25">
      <c r="A41" s="17">
        <f t="shared" si="1"/>
        <v>27</v>
      </c>
      <c r="B41" s="18" t="s">
        <v>170</v>
      </c>
      <c r="C41" s="13" t="s">
        <v>171</v>
      </c>
      <c r="D41" s="19">
        <v>3.2009999999999996</v>
      </c>
      <c r="E41" s="13" t="s">
        <v>133</v>
      </c>
      <c r="F41" s="13" t="s">
        <v>41</v>
      </c>
      <c r="G41" s="20">
        <v>45292</v>
      </c>
      <c r="H41" s="20">
        <v>46022</v>
      </c>
      <c r="I41" s="21">
        <v>8140000000</v>
      </c>
      <c r="J41" s="22">
        <v>2542.1579999999999</v>
      </c>
      <c r="K41" s="23" t="s">
        <v>27</v>
      </c>
      <c r="L41" s="23" t="s">
        <v>461</v>
      </c>
      <c r="M41" s="13" t="s">
        <v>120</v>
      </c>
      <c r="N41" s="13" t="s">
        <v>29</v>
      </c>
      <c r="O41" s="23" t="s">
        <v>74</v>
      </c>
      <c r="P41" s="14">
        <v>2542158</v>
      </c>
      <c r="Q41" s="24" t="s">
        <v>42</v>
      </c>
      <c r="R41" s="40" t="s">
        <v>172</v>
      </c>
      <c r="S41" s="13" t="s">
        <v>33</v>
      </c>
      <c r="T41" s="13" t="s">
        <v>129</v>
      </c>
      <c r="U41" s="13">
        <v>2401370</v>
      </c>
      <c r="V41" s="13" t="s">
        <v>135</v>
      </c>
      <c r="W41" s="13" t="s">
        <v>173</v>
      </c>
      <c r="X41" s="14">
        <v>2542158</v>
      </c>
    </row>
    <row r="42" spans="1:24" ht="15.75" x14ac:dyDescent="0.25">
      <c r="A42" s="9"/>
      <c r="B42" s="9"/>
      <c r="C42" s="9" t="s">
        <v>174</v>
      </c>
      <c r="D42" s="10"/>
      <c r="E42" s="9"/>
      <c r="F42" s="9"/>
      <c r="G42" s="9"/>
      <c r="H42" s="9"/>
      <c r="I42" s="11">
        <f>I43</f>
        <v>100000</v>
      </c>
      <c r="J42" s="12">
        <f>J43</f>
        <v>70</v>
      </c>
      <c r="K42" s="28"/>
      <c r="L42" s="28"/>
      <c r="M42" s="9"/>
      <c r="N42" s="28"/>
      <c r="O42" s="28"/>
      <c r="P42" s="12">
        <f>P43</f>
        <v>70000</v>
      </c>
      <c r="Q42" s="28"/>
      <c r="R42" s="28"/>
      <c r="S42" s="28"/>
      <c r="T42" s="28"/>
      <c r="U42" s="28"/>
      <c r="V42" s="28"/>
      <c r="W42" s="28"/>
      <c r="X42" s="12">
        <f>X43</f>
        <v>70000</v>
      </c>
    </row>
    <row r="43" spans="1:24" ht="105" x14ac:dyDescent="0.25">
      <c r="A43" s="17">
        <v>28</v>
      </c>
      <c r="B43" s="18" t="s">
        <v>175</v>
      </c>
      <c r="C43" s="13" t="s">
        <v>176</v>
      </c>
      <c r="D43" s="19">
        <v>3.4750000000000001</v>
      </c>
      <c r="E43" s="13" t="s">
        <v>177</v>
      </c>
      <c r="F43" s="13" t="s">
        <v>178</v>
      </c>
      <c r="G43" s="20">
        <v>45536</v>
      </c>
      <c r="H43" s="20">
        <v>46003</v>
      </c>
      <c r="I43" s="21">
        <v>100000</v>
      </c>
      <c r="J43" s="22">
        <v>70</v>
      </c>
      <c r="K43" s="23" t="s">
        <v>49</v>
      </c>
      <c r="L43" s="23" t="s">
        <v>461</v>
      </c>
      <c r="M43" s="13" t="s">
        <v>179</v>
      </c>
      <c r="N43" s="13" t="s">
        <v>51</v>
      </c>
      <c r="O43" s="23" t="s">
        <v>52</v>
      </c>
      <c r="P43" s="14">
        <f>X43</f>
        <v>70000</v>
      </c>
      <c r="Q43" s="13" t="s">
        <v>34</v>
      </c>
      <c r="R43" s="13" t="s">
        <v>53</v>
      </c>
      <c r="S43" s="13" t="s">
        <v>33</v>
      </c>
      <c r="T43" s="15" t="s">
        <v>34</v>
      </c>
      <c r="U43" s="13">
        <v>3801850</v>
      </c>
      <c r="V43" s="13" t="s">
        <v>180</v>
      </c>
      <c r="W43" s="13" t="s">
        <v>181</v>
      </c>
      <c r="X43" s="14">
        <v>70000</v>
      </c>
    </row>
    <row r="44" spans="1:24" ht="15.75" x14ac:dyDescent="0.25">
      <c r="A44" s="9"/>
      <c r="B44" s="9"/>
      <c r="C44" s="9" t="s">
        <v>182</v>
      </c>
      <c r="D44" s="10"/>
      <c r="E44" s="9"/>
      <c r="F44" s="9"/>
      <c r="G44" s="9"/>
      <c r="H44" s="9"/>
      <c r="I44" s="11">
        <f>SUM(I45:I55)</f>
        <v>89974101174.300003</v>
      </c>
      <c r="J44" s="12">
        <f>J45+J46+J55+J49+J50+J51+J52+J53+J54</f>
        <v>17504.7451</v>
      </c>
      <c r="K44" s="28"/>
      <c r="L44" s="28"/>
      <c r="M44" s="9"/>
      <c r="N44" s="28"/>
      <c r="O44" s="28"/>
      <c r="P44" s="12">
        <f>P45+P46+P55+P49+P50+P51+P52+P53+P54+P47+P48</f>
        <v>17504745.100000001</v>
      </c>
      <c r="Q44" s="28"/>
      <c r="R44" s="28"/>
      <c r="S44" s="28"/>
      <c r="T44" s="28"/>
      <c r="U44" s="28"/>
      <c r="V44" s="28"/>
      <c r="W44" s="28"/>
      <c r="X44" s="12">
        <f>X45+X46+X55+X49+X50+X51+X52+X53+X54+X47+X48</f>
        <v>17504745.100000001</v>
      </c>
    </row>
    <row r="45" spans="1:24" ht="152.25" customHeight="1" x14ac:dyDescent="0.25">
      <c r="A45" s="17">
        <v>29</v>
      </c>
      <c r="B45" s="18" t="s">
        <v>183</v>
      </c>
      <c r="C45" s="13" t="s">
        <v>184</v>
      </c>
      <c r="D45" s="19">
        <v>6.0585097160805796</v>
      </c>
      <c r="E45" s="13" t="s">
        <v>185</v>
      </c>
      <c r="F45" s="13" t="s">
        <v>186</v>
      </c>
      <c r="G45" s="20">
        <v>44799</v>
      </c>
      <c r="H45" s="20">
        <v>46752</v>
      </c>
      <c r="I45" s="21">
        <v>2573054000</v>
      </c>
      <c r="J45" s="22">
        <v>1109.184</v>
      </c>
      <c r="K45" s="23" t="s">
        <v>27</v>
      </c>
      <c r="L45" s="23" t="s">
        <v>461</v>
      </c>
      <c r="M45" s="13" t="s">
        <v>187</v>
      </c>
      <c r="N45" s="13" t="s">
        <v>29</v>
      </c>
      <c r="O45" s="23" t="s">
        <v>30</v>
      </c>
      <c r="P45" s="14">
        <v>1109184</v>
      </c>
      <c r="Q45" s="13" t="s">
        <v>31</v>
      </c>
      <c r="R45" s="33" t="s">
        <v>188</v>
      </c>
      <c r="S45" s="13" t="s">
        <v>33</v>
      </c>
      <c r="T45" s="15" t="s">
        <v>34</v>
      </c>
      <c r="U45" s="13">
        <v>2201620</v>
      </c>
      <c r="V45" s="13" t="s">
        <v>189</v>
      </c>
      <c r="W45" s="13" t="s">
        <v>190</v>
      </c>
      <c r="X45" s="14">
        <v>1109184</v>
      </c>
    </row>
    <row r="46" spans="1:24" ht="60" customHeight="1" x14ac:dyDescent="0.25">
      <c r="A46" s="81">
        <f t="shared" ref="A46" si="2">A45+1</f>
        <v>30</v>
      </c>
      <c r="B46" s="83" t="s">
        <v>191</v>
      </c>
      <c r="C46" s="85" t="s">
        <v>192</v>
      </c>
      <c r="D46" s="87">
        <v>5.9125857104145432</v>
      </c>
      <c r="E46" s="85" t="s">
        <v>193</v>
      </c>
      <c r="F46" s="85" t="s">
        <v>194</v>
      </c>
      <c r="G46" s="89">
        <v>43047</v>
      </c>
      <c r="H46" s="89">
        <v>46752</v>
      </c>
      <c r="I46" s="97">
        <v>5862764702.3000002</v>
      </c>
      <c r="J46" s="114">
        <v>2905.4666000000002</v>
      </c>
      <c r="K46" s="103" t="s">
        <v>27</v>
      </c>
      <c r="L46" s="103" t="s">
        <v>461</v>
      </c>
      <c r="M46" s="85" t="s">
        <v>187</v>
      </c>
      <c r="N46" s="85" t="s">
        <v>29</v>
      </c>
      <c r="O46" s="23" t="s">
        <v>30</v>
      </c>
      <c r="P46" s="14">
        <v>2446601.1</v>
      </c>
      <c r="Q46" s="13" t="s">
        <v>31</v>
      </c>
      <c r="R46" s="111" t="s">
        <v>195</v>
      </c>
      <c r="S46" s="13" t="s">
        <v>33</v>
      </c>
      <c r="T46" s="15" t="s">
        <v>34</v>
      </c>
      <c r="U46" s="13">
        <v>2201610</v>
      </c>
      <c r="V46" s="13" t="s">
        <v>196</v>
      </c>
      <c r="W46" s="13" t="s">
        <v>197</v>
      </c>
      <c r="X46" s="30">
        <v>2446601.1</v>
      </c>
    </row>
    <row r="47" spans="1:24" ht="87.75" customHeight="1" x14ac:dyDescent="0.25">
      <c r="A47" s="92"/>
      <c r="B47" s="93"/>
      <c r="C47" s="94"/>
      <c r="D47" s="95"/>
      <c r="E47" s="94"/>
      <c r="F47" s="94"/>
      <c r="G47" s="96"/>
      <c r="H47" s="96"/>
      <c r="I47" s="98"/>
      <c r="J47" s="115"/>
      <c r="K47" s="106"/>
      <c r="L47" s="106"/>
      <c r="M47" s="94"/>
      <c r="N47" s="94"/>
      <c r="O47" s="23" t="s">
        <v>30</v>
      </c>
      <c r="P47" s="14">
        <v>122265.5</v>
      </c>
      <c r="Q47" s="24" t="s">
        <v>198</v>
      </c>
      <c r="R47" s="112"/>
      <c r="S47" s="13" t="s">
        <v>33</v>
      </c>
      <c r="T47" s="15" t="s">
        <v>34</v>
      </c>
      <c r="U47" s="13">
        <v>2201610</v>
      </c>
      <c r="V47" s="13" t="s">
        <v>196</v>
      </c>
      <c r="W47" s="13" t="s">
        <v>197</v>
      </c>
      <c r="X47" s="30">
        <v>122265.5</v>
      </c>
    </row>
    <row r="48" spans="1:24" ht="65.25" customHeight="1" x14ac:dyDescent="0.25">
      <c r="A48" s="82"/>
      <c r="B48" s="84"/>
      <c r="C48" s="86"/>
      <c r="D48" s="88"/>
      <c r="E48" s="86"/>
      <c r="F48" s="86"/>
      <c r="G48" s="90"/>
      <c r="H48" s="90"/>
      <c r="I48" s="99"/>
      <c r="J48" s="116"/>
      <c r="K48" s="104"/>
      <c r="L48" s="104"/>
      <c r="M48" s="86"/>
      <c r="N48" s="86"/>
      <c r="O48" s="23" t="s">
        <v>74</v>
      </c>
      <c r="P48" s="14">
        <v>336600</v>
      </c>
      <c r="Q48" s="13" t="s">
        <v>31</v>
      </c>
      <c r="R48" s="113"/>
      <c r="S48" s="13" t="s">
        <v>33</v>
      </c>
      <c r="T48" s="13" t="s">
        <v>199</v>
      </c>
      <c r="U48" s="13">
        <v>2201610</v>
      </c>
      <c r="V48" s="13" t="s">
        <v>196</v>
      </c>
      <c r="W48" s="13" t="s">
        <v>197</v>
      </c>
      <c r="X48" s="30">
        <v>336600</v>
      </c>
    </row>
    <row r="49" spans="1:24" ht="134.25" customHeight="1" x14ac:dyDescent="0.25">
      <c r="A49" s="17">
        <v>31</v>
      </c>
      <c r="B49" s="18" t="s">
        <v>200</v>
      </c>
      <c r="C49" s="13" t="s">
        <v>201</v>
      </c>
      <c r="D49" s="19">
        <v>5.6653067988185901</v>
      </c>
      <c r="E49" s="13" t="s">
        <v>185</v>
      </c>
      <c r="F49" s="13" t="s">
        <v>41</v>
      </c>
      <c r="G49" s="20">
        <v>45292</v>
      </c>
      <c r="H49" s="20">
        <v>46752</v>
      </c>
      <c r="I49" s="21">
        <v>8803000000</v>
      </c>
      <c r="J49" s="41">
        <v>540</v>
      </c>
      <c r="K49" s="23" t="s">
        <v>49</v>
      </c>
      <c r="L49" s="23" t="s">
        <v>461</v>
      </c>
      <c r="M49" s="13" t="s">
        <v>187</v>
      </c>
      <c r="N49" s="13" t="s">
        <v>51</v>
      </c>
      <c r="O49" s="23" t="s">
        <v>52</v>
      </c>
      <c r="P49" s="14">
        <v>540000</v>
      </c>
      <c r="Q49" s="13" t="s">
        <v>34</v>
      </c>
      <c r="R49" s="13" t="s">
        <v>53</v>
      </c>
      <c r="S49" s="13" t="s">
        <v>33</v>
      </c>
      <c r="T49" s="15" t="s">
        <v>34</v>
      </c>
      <c r="U49" s="16">
        <v>2211800</v>
      </c>
      <c r="V49" s="16" t="s">
        <v>45</v>
      </c>
      <c r="W49" s="13" t="s">
        <v>202</v>
      </c>
      <c r="X49" s="14">
        <v>540000</v>
      </c>
    </row>
    <row r="50" spans="1:24" ht="165.75" customHeight="1" x14ac:dyDescent="0.25">
      <c r="A50" s="17">
        <v>32</v>
      </c>
      <c r="B50" s="18" t="s">
        <v>203</v>
      </c>
      <c r="C50" s="13" t="s">
        <v>204</v>
      </c>
      <c r="D50" s="19">
        <v>5.53</v>
      </c>
      <c r="E50" s="13" t="s">
        <v>205</v>
      </c>
      <c r="F50" s="13" t="s">
        <v>41</v>
      </c>
      <c r="G50" s="20">
        <v>44927</v>
      </c>
      <c r="H50" s="20">
        <v>46388</v>
      </c>
      <c r="I50" s="21">
        <v>25000000000</v>
      </c>
      <c r="J50" s="41">
        <v>6200</v>
      </c>
      <c r="K50" s="23" t="s">
        <v>49</v>
      </c>
      <c r="L50" s="23" t="s">
        <v>461</v>
      </c>
      <c r="M50" s="13" t="s">
        <v>187</v>
      </c>
      <c r="N50" s="13" t="s">
        <v>51</v>
      </c>
      <c r="O50" s="23" t="s">
        <v>52</v>
      </c>
      <c r="P50" s="14">
        <v>6200000</v>
      </c>
      <c r="Q50" s="13" t="s">
        <v>34</v>
      </c>
      <c r="R50" s="13" t="s">
        <v>53</v>
      </c>
      <c r="S50" s="13" t="s">
        <v>33</v>
      </c>
      <c r="T50" s="15" t="s">
        <v>34</v>
      </c>
      <c r="U50" s="16">
        <v>2211810</v>
      </c>
      <c r="V50" s="16" t="s">
        <v>45</v>
      </c>
      <c r="W50" s="13" t="s">
        <v>206</v>
      </c>
      <c r="X50" s="14">
        <v>6200000</v>
      </c>
    </row>
    <row r="51" spans="1:24" ht="60" customHeight="1" x14ac:dyDescent="0.25">
      <c r="A51" s="17">
        <v>33</v>
      </c>
      <c r="B51" s="18" t="s">
        <v>207</v>
      </c>
      <c r="C51" s="13" t="s">
        <v>208</v>
      </c>
      <c r="D51" s="19">
        <v>4.9825000000000008</v>
      </c>
      <c r="E51" s="13" t="s">
        <v>193</v>
      </c>
      <c r="F51" s="13" t="s">
        <v>41</v>
      </c>
      <c r="G51" s="20">
        <v>44452</v>
      </c>
      <c r="H51" s="20">
        <v>46387</v>
      </c>
      <c r="I51" s="21">
        <v>6435282472</v>
      </c>
      <c r="J51" s="22">
        <v>1690.0944999999999</v>
      </c>
      <c r="K51" s="23" t="s">
        <v>27</v>
      </c>
      <c r="L51" s="23" t="s">
        <v>461</v>
      </c>
      <c r="M51" s="13" t="s">
        <v>187</v>
      </c>
      <c r="N51" s="13" t="s">
        <v>29</v>
      </c>
      <c r="O51" s="23" t="s">
        <v>30</v>
      </c>
      <c r="P51" s="14">
        <v>1690094.5</v>
      </c>
      <c r="Q51" s="24" t="s">
        <v>42</v>
      </c>
      <c r="R51" s="13" t="s">
        <v>209</v>
      </c>
      <c r="S51" s="13" t="s">
        <v>33</v>
      </c>
      <c r="T51" s="15" t="s">
        <v>34</v>
      </c>
      <c r="U51" s="16">
        <v>2201680</v>
      </c>
      <c r="V51" s="13" t="s">
        <v>196</v>
      </c>
      <c r="W51" s="13" t="s">
        <v>208</v>
      </c>
      <c r="X51" s="14">
        <v>1690094.5</v>
      </c>
    </row>
    <row r="52" spans="1:24" ht="182.25" customHeight="1" x14ac:dyDescent="0.25">
      <c r="A52" s="17">
        <v>34</v>
      </c>
      <c r="B52" s="18" t="s">
        <v>210</v>
      </c>
      <c r="C52" s="13" t="s">
        <v>211</v>
      </c>
      <c r="D52" s="19">
        <v>4.6974999999999998</v>
      </c>
      <c r="E52" s="13" t="s">
        <v>205</v>
      </c>
      <c r="F52" s="13" t="s">
        <v>41</v>
      </c>
      <c r="G52" s="20">
        <v>45292</v>
      </c>
      <c r="H52" s="20">
        <v>46752</v>
      </c>
      <c r="I52" s="21">
        <v>22000000000</v>
      </c>
      <c r="J52" s="22">
        <v>960</v>
      </c>
      <c r="K52" s="23" t="s">
        <v>49</v>
      </c>
      <c r="L52" s="23" t="s">
        <v>461</v>
      </c>
      <c r="M52" s="13" t="s">
        <v>187</v>
      </c>
      <c r="N52" s="13" t="s">
        <v>51</v>
      </c>
      <c r="O52" s="23" t="s">
        <v>52</v>
      </c>
      <c r="P52" s="14">
        <v>960000</v>
      </c>
      <c r="Q52" s="13" t="s">
        <v>34</v>
      </c>
      <c r="R52" s="13" t="s">
        <v>53</v>
      </c>
      <c r="S52" s="13" t="s">
        <v>33</v>
      </c>
      <c r="T52" s="15" t="s">
        <v>34</v>
      </c>
      <c r="U52" s="16" t="s">
        <v>212</v>
      </c>
      <c r="V52" s="16" t="s">
        <v>45</v>
      </c>
      <c r="W52" s="13" t="s">
        <v>213</v>
      </c>
      <c r="X52" s="14">
        <v>960000</v>
      </c>
    </row>
    <row r="53" spans="1:24" ht="93.75" customHeight="1" x14ac:dyDescent="0.25">
      <c r="A53" s="17">
        <v>35</v>
      </c>
      <c r="B53" s="18" t="s">
        <v>214</v>
      </c>
      <c r="C53" s="13" t="s">
        <v>215</v>
      </c>
      <c r="D53" s="19">
        <v>4.53</v>
      </c>
      <c r="E53" s="13" t="s">
        <v>205</v>
      </c>
      <c r="F53" s="13" t="s">
        <v>41</v>
      </c>
      <c r="G53" s="20">
        <v>43101</v>
      </c>
      <c r="H53" s="20">
        <v>47483</v>
      </c>
      <c r="I53" s="21">
        <v>10300000000</v>
      </c>
      <c r="J53" s="22">
        <v>2000</v>
      </c>
      <c r="K53" s="23" t="s">
        <v>49</v>
      </c>
      <c r="L53" s="23" t="s">
        <v>461</v>
      </c>
      <c r="M53" s="13" t="s">
        <v>187</v>
      </c>
      <c r="N53" s="13" t="s">
        <v>51</v>
      </c>
      <c r="O53" s="23" t="s">
        <v>52</v>
      </c>
      <c r="P53" s="14">
        <v>2000000</v>
      </c>
      <c r="Q53" s="13" t="s">
        <v>34</v>
      </c>
      <c r="R53" s="13" t="s">
        <v>53</v>
      </c>
      <c r="S53" s="13" t="s">
        <v>33</v>
      </c>
      <c r="T53" s="15" t="s">
        <v>34</v>
      </c>
      <c r="U53" s="16" t="s">
        <v>216</v>
      </c>
      <c r="V53" s="16" t="s">
        <v>45</v>
      </c>
      <c r="W53" s="13" t="s">
        <v>217</v>
      </c>
      <c r="X53" s="14">
        <v>2000000</v>
      </c>
    </row>
    <row r="54" spans="1:24" ht="76.5" customHeight="1" x14ac:dyDescent="0.25">
      <c r="A54" s="17">
        <v>36</v>
      </c>
      <c r="B54" s="18" t="s">
        <v>218</v>
      </c>
      <c r="C54" s="13" t="s">
        <v>219</v>
      </c>
      <c r="D54" s="19">
        <v>4.4649999999999999</v>
      </c>
      <c r="E54" s="13" t="s">
        <v>205</v>
      </c>
      <c r="F54" s="13" t="s">
        <v>41</v>
      </c>
      <c r="G54" s="20">
        <v>44927</v>
      </c>
      <c r="H54" s="20">
        <v>46752</v>
      </c>
      <c r="I54" s="21">
        <v>6000000000</v>
      </c>
      <c r="J54" s="41">
        <v>1600</v>
      </c>
      <c r="K54" s="23" t="s">
        <v>49</v>
      </c>
      <c r="L54" s="23" t="s">
        <v>461</v>
      </c>
      <c r="M54" s="13" t="s">
        <v>187</v>
      </c>
      <c r="N54" s="13" t="s">
        <v>51</v>
      </c>
      <c r="O54" s="23" t="s">
        <v>52</v>
      </c>
      <c r="P54" s="14">
        <v>1600000</v>
      </c>
      <c r="Q54" s="13" t="s">
        <v>34</v>
      </c>
      <c r="R54" s="13" t="s">
        <v>53</v>
      </c>
      <c r="S54" s="13" t="s">
        <v>33</v>
      </c>
      <c r="T54" s="15" t="s">
        <v>34</v>
      </c>
      <c r="U54" s="16" t="s">
        <v>220</v>
      </c>
      <c r="V54" s="16" t="s">
        <v>45</v>
      </c>
      <c r="W54" s="13" t="s">
        <v>221</v>
      </c>
      <c r="X54" s="14">
        <v>1600000</v>
      </c>
    </row>
    <row r="55" spans="1:24" ht="167.25" customHeight="1" x14ac:dyDescent="0.25">
      <c r="A55" s="17">
        <v>37</v>
      </c>
      <c r="B55" s="18" t="s">
        <v>222</v>
      </c>
      <c r="C55" s="13" t="s">
        <v>223</v>
      </c>
      <c r="D55" s="19">
        <v>3.585</v>
      </c>
      <c r="E55" s="13" t="s">
        <v>205</v>
      </c>
      <c r="F55" s="13" t="s">
        <v>41</v>
      </c>
      <c r="G55" s="20">
        <v>45658</v>
      </c>
      <c r="H55" s="20">
        <v>46752</v>
      </c>
      <c r="I55" s="21">
        <v>3000000000</v>
      </c>
      <c r="J55" s="22">
        <v>500</v>
      </c>
      <c r="K55" s="23" t="s">
        <v>49</v>
      </c>
      <c r="L55" s="23" t="s">
        <v>461</v>
      </c>
      <c r="M55" s="13" t="s">
        <v>187</v>
      </c>
      <c r="N55" s="13" t="s">
        <v>51</v>
      </c>
      <c r="O55" s="23" t="s">
        <v>52</v>
      </c>
      <c r="P55" s="14">
        <v>500000</v>
      </c>
      <c r="Q55" s="13" t="s">
        <v>34</v>
      </c>
      <c r="R55" s="13" t="s">
        <v>53</v>
      </c>
      <c r="S55" s="13" t="s">
        <v>33</v>
      </c>
      <c r="T55" s="15" t="s">
        <v>34</v>
      </c>
      <c r="U55" s="16" t="s">
        <v>224</v>
      </c>
      <c r="V55" s="16" t="s">
        <v>45</v>
      </c>
      <c r="W55" s="13" t="s">
        <v>225</v>
      </c>
      <c r="X55" s="14">
        <v>500000</v>
      </c>
    </row>
    <row r="56" spans="1:24" ht="15.75" x14ac:dyDescent="0.25">
      <c r="A56" s="9"/>
      <c r="B56" s="9"/>
      <c r="C56" s="9" t="s">
        <v>226</v>
      </c>
      <c r="D56" s="10"/>
      <c r="E56" s="9"/>
      <c r="F56" s="9"/>
      <c r="G56" s="9"/>
      <c r="H56" s="9"/>
      <c r="I56" s="11">
        <f>SUM(I57:I80)</f>
        <v>76811406476.860001</v>
      </c>
      <c r="J56" s="12">
        <f>J57+J62+J76+J80+J60+J61+J63+J64+J65+J66+J67+J68+J69+J70+J71+J72+J73+J74+J75+J77+J78+J79</f>
        <v>10746.054263000002</v>
      </c>
      <c r="K56" s="28"/>
      <c r="L56" s="28"/>
      <c r="M56" s="28"/>
      <c r="N56" s="28"/>
      <c r="O56" s="28"/>
      <c r="P56" s="12">
        <f>P57+P62+P76+P80+P60+P61+P63+P64+P65+P66+P67+P68+P69+P70+P71+P72+P73+P74+P75+P77+P78+P79+P58+P59</f>
        <v>10746054.263</v>
      </c>
      <c r="Q56" s="28"/>
      <c r="R56" s="28"/>
      <c r="S56" s="28"/>
      <c r="T56" s="28"/>
      <c r="U56" s="28"/>
      <c r="V56" s="28"/>
      <c r="W56" s="28"/>
      <c r="X56" s="12">
        <f>X57+X58+X59+X60+X61+X62+X63+X68+X76+X77</f>
        <v>10746054.300000001</v>
      </c>
    </row>
    <row r="57" spans="1:24" ht="84" customHeight="1" x14ac:dyDescent="0.25">
      <c r="A57" s="81">
        <f>A55+1</f>
        <v>38</v>
      </c>
      <c r="B57" s="83" t="s">
        <v>227</v>
      </c>
      <c r="C57" s="85" t="s">
        <v>228</v>
      </c>
      <c r="D57" s="87">
        <v>5.9875000000000007</v>
      </c>
      <c r="E57" s="85" t="s">
        <v>229</v>
      </c>
      <c r="F57" s="85" t="s">
        <v>41</v>
      </c>
      <c r="G57" s="89">
        <v>44917</v>
      </c>
      <c r="H57" s="89">
        <v>46387</v>
      </c>
      <c r="I57" s="97">
        <v>14633441606.85</v>
      </c>
      <c r="J57" s="101">
        <v>3444.7179000000001</v>
      </c>
      <c r="K57" s="103" t="s">
        <v>27</v>
      </c>
      <c r="L57" s="103" t="s">
        <v>461</v>
      </c>
      <c r="M57" s="85" t="s">
        <v>230</v>
      </c>
      <c r="N57" s="85" t="s">
        <v>29</v>
      </c>
      <c r="O57" s="23" t="s">
        <v>30</v>
      </c>
      <c r="P57" s="14">
        <v>523437.8</v>
      </c>
      <c r="Q57" s="13" t="s">
        <v>42</v>
      </c>
      <c r="R57" s="13" t="s">
        <v>231</v>
      </c>
      <c r="S57" s="13" t="s">
        <v>33</v>
      </c>
      <c r="T57" s="15" t="s">
        <v>34</v>
      </c>
      <c r="U57" s="16">
        <v>2301630</v>
      </c>
      <c r="V57" s="16" t="s">
        <v>232</v>
      </c>
      <c r="W57" s="13" t="s">
        <v>233</v>
      </c>
      <c r="X57" s="30">
        <v>523437.8</v>
      </c>
    </row>
    <row r="58" spans="1:24" ht="91.5" customHeight="1" x14ac:dyDescent="0.25">
      <c r="A58" s="92"/>
      <c r="B58" s="93"/>
      <c r="C58" s="94"/>
      <c r="D58" s="95"/>
      <c r="E58" s="94"/>
      <c r="F58" s="94"/>
      <c r="G58" s="96"/>
      <c r="H58" s="96"/>
      <c r="I58" s="98"/>
      <c r="J58" s="105"/>
      <c r="K58" s="106"/>
      <c r="L58" s="106"/>
      <c r="M58" s="94"/>
      <c r="N58" s="94"/>
      <c r="O58" s="23" t="s">
        <v>30</v>
      </c>
      <c r="P58" s="14">
        <v>1939463.4</v>
      </c>
      <c r="Q58" s="13" t="s">
        <v>234</v>
      </c>
      <c r="R58" s="13" t="s">
        <v>235</v>
      </c>
      <c r="S58" s="13" t="s">
        <v>33</v>
      </c>
      <c r="T58" s="15" t="s">
        <v>34</v>
      </c>
      <c r="U58" s="16">
        <v>2301630</v>
      </c>
      <c r="V58" s="16" t="s">
        <v>232</v>
      </c>
      <c r="W58" s="13" t="s">
        <v>233</v>
      </c>
      <c r="X58" s="30">
        <v>1939463.4</v>
      </c>
    </row>
    <row r="59" spans="1:24" ht="388.5" customHeight="1" x14ac:dyDescent="0.25">
      <c r="A59" s="82"/>
      <c r="B59" s="84"/>
      <c r="C59" s="86"/>
      <c r="D59" s="88"/>
      <c r="E59" s="86"/>
      <c r="F59" s="86"/>
      <c r="G59" s="90"/>
      <c r="H59" s="90"/>
      <c r="I59" s="99"/>
      <c r="J59" s="102"/>
      <c r="K59" s="104"/>
      <c r="L59" s="104"/>
      <c r="M59" s="86"/>
      <c r="N59" s="86"/>
      <c r="O59" s="23" t="s">
        <v>74</v>
      </c>
      <c r="P59" s="14">
        <v>981816.7</v>
      </c>
      <c r="Q59" s="13" t="s">
        <v>42</v>
      </c>
      <c r="R59" s="40" t="s">
        <v>236</v>
      </c>
      <c r="S59" s="13" t="s">
        <v>33</v>
      </c>
      <c r="T59" s="13" t="s">
        <v>237</v>
      </c>
      <c r="U59" s="16">
        <v>2301630</v>
      </c>
      <c r="V59" s="16" t="s">
        <v>232</v>
      </c>
      <c r="W59" s="13" t="s">
        <v>233</v>
      </c>
      <c r="X59" s="30">
        <v>981816.7</v>
      </c>
    </row>
    <row r="60" spans="1:24" ht="90" x14ac:dyDescent="0.25">
      <c r="A60" s="17">
        <v>39</v>
      </c>
      <c r="B60" s="18" t="s">
        <v>238</v>
      </c>
      <c r="C60" s="13" t="s">
        <v>239</v>
      </c>
      <c r="D60" s="19">
        <v>5.2900127020971599</v>
      </c>
      <c r="E60" s="13" t="s">
        <v>229</v>
      </c>
      <c r="F60" s="13" t="s">
        <v>64</v>
      </c>
      <c r="G60" s="20">
        <v>41155</v>
      </c>
      <c r="H60" s="20">
        <v>46022</v>
      </c>
      <c r="I60" s="21">
        <v>3936357868.6900001</v>
      </c>
      <c r="J60" s="22">
        <v>350</v>
      </c>
      <c r="K60" s="23" t="s">
        <v>49</v>
      </c>
      <c r="L60" s="23" t="s">
        <v>461</v>
      </c>
      <c r="M60" s="13" t="s">
        <v>240</v>
      </c>
      <c r="N60" s="13" t="s">
        <v>51</v>
      </c>
      <c r="O60" s="23" t="s">
        <v>52</v>
      </c>
      <c r="P60" s="30">
        <v>350000</v>
      </c>
      <c r="Q60" s="13" t="s">
        <v>34</v>
      </c>
      <c r="R60" s="13" t="s">
        <v>53</v>
      </c>
      <c r="S60" s="13" t="s">
        <v>33</v>
      </c>
      <c r="T60" s="15" t="s">
        <v>34</v>
      </c>
      <c r="U60" s="16">
        <v>6561800</v>
      </c>
      <c r="V60" s="16" t="s">
        <v>241</v>
      </c>
      <c r="W60" s="13" t="s">
        <v>242</v>
      </c>
      <c r="X60" s="14">
        <v>370635</v>
      </c>
    </row>
    <row r="61" spans="1:24" ht="129.75" customHeight="1" x14ac:dyDescent="0.25">
      <c r="A61" s="17">
        <v>40</v>
      </c>
      <c r="B61" s="18" t="s">
        <v>243</v>
      </c>
      <c r="C61" s="13" t="s">
        <v>244</v>
      </c>
      <c r="D61" s="19">
        <v>5.2787225411950702</v>
      </c>
      <c r="E61" s="13" t="s">
        <v>229</v>
      </c>
      <c r="F61" s="13" t="s">
        <v>245</v>
      </c>
      <c r="G61" s="20">
        <v>45229</v>
      </c>
      <c r="H61" s="20">
        <v>46011</v>
      </c>
      <c r="I61" s="21">
        <v>1366363715</v>
      </c>
      <c r="J61" s="22">
        <v>700</v>
      </c>
      <c r="K61" s="23" t="s">
        <v>49</v>
      </c>
      <c r="L61" s="23" t="s">
        <v>461</v>
      </c>
      <c r="M61" s="13" t="s">
        <v>230</v>
      </c>
      <c r="N61" s="13" t="s">
        <v>51</v>
      </c>
      <c r="O61" s="23" t="s">
        <v>52</v>
      </c>
      <c r="P61" s="30">
        <v>700000</v>
      </c>
      <c r="Q61" s="13" t="s">
        <v>34</v>
      </c>
      <c r="R61" s="13" t="s">
        <v>53</v>
      </c>
      <c r="S61" s="13" t="s">
        <v>33</v>
      </c>
      <c r="T61" s="15" t="s">
        <v>34</v>
      </c>
      <c r="U61" s="16">
        <v>2311800</v>
      </c>
      <c r="V61" s="16" t="s">
        <v>45</v>
      </c>
      <c r="W61" s="13" t="s">
        <v>246</v>
      </c>
      <c r="X61" s="14">
        <v>1658254.5</v>
      </c>
    </row>
    <row r="62" spans="1:24" ht="150" x14ac:dyDescent="0.25">
      <c r="A62" s="17">
        <v>41</v>
      </c>
      <c r="B62" s="18" t="s">
        <v>247</v>
      </c>
      <c r="C62" s="13" t="s">
        <v>248</v>
      </c>
      <c r="D62" s="19">
        <v>4.875</v>
      </c>
      <c r="E62" s="13" t="s">
        <v>249</v>
      </c>
      <c r="F62" s="13" t="s">
        <v>41</v>
      </c>
      <c r="G62" s="20">
        <v>44333</v>
      </c>
      <c r="H62" s="20">
        <v>45747</v>
      </c>
      <c r="I62" s="21">
        <v>7607769874</v>
      </c>
      <c r="J62" s="22">
        <v>361.452</v>
      </c>
      <c r="K62" s="23" t="s">
        <v>27</v>
      </c>
      <c r="L62" s="23" t="s">
        <v>461</v>
      </c>
      <c r="M62" s="13" t="s">
        <v>230</v>
      </c>
      <c r="N62" s="13" t="s">
        <v>29</v>
      </c>
      <c r="O62" s="23" t="s">
        <v>30</v>
      </c>
      <c r="P62" s="14">
        <v>361452</v>
      </c>
      <c r="Q62" s="13" t="s">
        <v>42</v>
      </c>
      <c r="R62" s="13" t="s">
        <v>250</v>
      </c>
      <c r="S62" s="13" t="s">
        <v>33</v>
      </c>
      <c r="T62" s="15" t="s">
        <v>34</v>
      </c>
      <c r="U62" s="16">
        <v>2301610</v>
      </c>
      <c r="V62" s="16" t="s">
        <v>232</v>
      </c>
      <c r="W62" s="13" t="s">
        <v>251</v>
      </c>
      <c r="X62" s="14">
        <v>361452</v>
      </c>
    </row>
    <row r="63" spans="1:24" ht="75" x14ac:dyDescent="0.25">
      <c r="A63" s="17">
        <v>42</v>
      </c>
      <c r="B63" s="18" t="s">
        <v>252</v>
      </c>
      <c r="C63" s="13" t="s">
        <v>253</v>
      </c>
      <c r="D63" s="19">
        <v>4.5250000000000004</v>
      </c>
      <c r="E63" s="13" t="s">
        <v>229</v>
      </c>
      <c r="F63" s="13" t="s">
        <v>41</v>
      </c>
      <c r="G63" s="20">
        <v>45658</v>
      </c>
      <c r="H63" s="20">
        <v>46387</v>
      </c>
      <c r="I63" s="21">
        <v>1504138820</v>
      </c>
      <c r="J63" s="22">
        <v>520</v>
      </c>
      <c r="K63" s="23" t="s">
        <v>49</v>
      </c>
      <c r="L63" s="23" t="s">
        <v>461</v>
      </c>
      <c r="M63" s="13" t="s">
        <v>230</v>
      </c>
      <c r="N63" s="13" t="s">
        <v>51</v>
      </c>
      <c r="O63" s="23" t="s">
        <v>52</v>
      </c>
      <c r="P63" s="30">
        <v>520000</v>
      </c>
      <c r="Q63" s="13" t="s">
        <v>34</v>
      </c>
      <c r="R63" s="13" t="s">
        <v>53</v>
      </c>
      <c r="S63" s="13" t="s">
        <v>33</v>
      </c>
      <c r="T63" s="15" t="s">
        <v>34</v>
      </c>
      <c r="U63" s="16">
        <v>2301800</v>
      </c>
      <c r="V63" s="16" t="s">
        <v>232</v>
      </c>
      <c r="W63" s="13" t="s">
        <v>254</v>
      </c>
      <c r="X63" s="14">
        <v>3397341.2</v>
      </c>
    </row>
    <row r="64" spans="1:24" ht="60" customHeight="1" x14ac:dyDescent="0.25">
      <c r="A64" s="17">
        <v>43</v>
      </c>
      <c r="B64" s="18" t="s">
        <v>255</v>
      </c>
      <c r="C64" s="13" t="s">
        <v>256</v>
      </c>
      <c r="D64" s="19">
        <v>4.4801453712852402</v>
      </c>
      <c r="E64" s="13" t="s">
        <v>249</v>
      </c>
      <c r="F64" s="13" t="s">
        <v>41</v>
      </c>
      <c r="G64" s="20">
        <v>45352</v>
      </c>
      <c r="H64" s="20">
        <v>46022</v>
      </c>
      <c r="I64" s="21">
        <v>2166865344</v>
      </c>
      <c r="J64" s="22">
        <v>550</v>
      </c>
      <c r="K64" s="23" t="s">
        <v>49</v>
      </c>
      <c r="L64" s="23" t="s">
        <v>461</v>
      </c>
      <c r="M64" s="13" t="s">
        <v>230</v>
      </c>
      <c r="N64" s="13" t="s">
        <v>51</v>
      </c>
      <c r="O64" s="23" t="s">
        <v>52</v>
      </c>
      <c r="P64" s="30">
        <v>550000</v>
      </c>
      <c r="Q64" s="13" t="s">
        <v>34</v>
      </c>
      <c r="R64" s="13" t="s">
        <v>53</v>
      </c>
      <c r="S64" s="13" t="s">
        <v>33</v>
      </c>
      <c r="T64" s="15" t="s">
        <v>34</v>
      </c>
      <c r="U64" s="16" t="s">
        <v>257</v>
      </c>
      <c r="V64" s="16" t="s">
        <v>232</v>
      </c>
      <c r="W64" s="13" t="s">
        <v>254</v>
      </c>
      <c r="X64" s="14">
        <v>3397341.2</v>
      </c>
    </row>
    <row r="65" spans="1:24" ht="75" x14ac:dyDescent="0.25">
      <c r="A65" s="17">
        <v>44</v>
      </c>
      <c r="B65" s="18" t="s">
        <v>258</v>
      </c>
      <c r="C65" s="13" t="s">
        <v>259</v>
      </c>
      <c r="D65" s="19">
        <v>3.6976</v>
      </c>
      <c r="E65" s="13" t="s">
        <v>229</v>
      </c>
      <c r="F65" s="13" t="s">
        <v>41</v>
      </c>
      <c r="G65" s="20">
        <v>45658</v>
      </c>
      <c r="H65" s="20">
        <v>46022</v>
      </c>
      <c r="I65" s="21">
        <v>1500000000</v>
      </c>
      <c r="J65" s="22">
        <v>650</v>
      </c>
      <c r="K65" s="23" t="s">
        <v>49</v>
      </c>
      <c r="L65" s="23" t="s">
        <v>461</v>
      </c>
      <c r="M65" s="13" t="s">
        <v>230</v>
      </c>
      <c r="N65" s="13" t="s">
        <v>51</v>
      </c>
      <c r="O65" s="23" t="s">
        <v>52</v>
      </c>
      <c r="P65" s="30">
        <v>650000</v>
      </c>
      <c r="Q65" s="13" t="s">
        <v>34</v>
      </c>
      <c r="R65" s="13" t="s">
        <v>53</v>
      </c>
      <c r="S65" s="13" t="s">
        <v>33</v>
      </c>
      <c r="T65" s="15" t="s">
        <v>34</v>
      </c>
      <c r="U65" s="16" t="s">
        <v>257</v>
      </c>
      <c r="V65" s="16" t="s">
        <v>232</v>
      </c>
      <c r="W65" s="13" t="s">
        <v>254</v>
      </c>
      <c r="X65" s="14">
        <v>3397341.2</v>
      </c>
    </row>
    <row r="66" spans="1:24" ht="150" x14ac:dyDescent="0.25">
      <c r="A66" s="17">
        <v>45</v>
      </c>
      <c r="B66" s="18" t="s">
        <v>260</v>
      </c>
      <c r="C66" s="13" t="s">
        <v>261</v>
      </c>
      <c r="D66" s="19">
        <v>3.687610695</v>
      </c>
      <c r="E66" s="13" t="s">
        <v>229</v>
      </c>
      <c r="F66" s="13" t="s">
        <v>58</v>
      </c>
      <c r="G66" s="20">
        <v>45566</v>
      </c>
      <c r="H66" s="20">
        <v>46387</v>
      </c>
      <c r="I66" s="21">
        <v>67754000</v>
      </c>
      <c r="J66" s="22">
        <v>67.754000000000005</v>
      </c>
      <c r="K66" s="23" t="s">
        <v>49</v>
      </c>
      <c r="L66" s="23" t="s">
        <v>461</v>
      </c>
      <c r="M66" s="13" t="s">
        <v>230</v>
      </c>
      <c r="N66" s="13" t="s">
        <v>51</v>
      </c>
      <c r="O66" s="23" t="s">
        <v>52</v>
      </c>
      <c r="P66" s="30">
        <v>67754</v>
      </c>
      <c r="Q66" s="13" t="s">
        <v>34</v>
      </c>
      <c r="R66" s="13" t="s">
        <v>53</v>
      </c>
      <c r="S66" s="13" t="s">
        <v>33</v>
      </c>
      <c r="T66" s="15" t="s">
        <v>34</v>
      </c>
      <c r="U66" s="16" t="s">
        <v>262</v>
      </c>
      <c r="V66" s="16" t="s">
        <v>45</v>
      </c>
      <c r="W66" s="13" t="s">
        <v>246</v>
      </c>
      <c r="X66" s="14">
        <v>1658254.5</v>
      </c>
    </row>
    <row r="67" spans="1:24" ht="75" x14ac:dyDescent="0.25">
      <c r="A67" s="17">
        <v>46</v>
      </c>
      <c r="B67" s="18" t="s">
        <v>263</v>
      </c>
      <c r="C67" s="13" t="s">
        <v>264</v>
      </c>
      <c r="D67" s="19">
        <v>3.6402066666699699</v>
      </c>
      <c r="E67" s="13" t="s">
        <v>229</v>
      </c>
      <c r="F67" s="13" t="s">
        <v>41</v>
      </c>
      <c r="G67" s="20">
        <v>45658</v>
      </c>
      <c r="H67" s="20">
        <v>46022</v>
      </c>
      <c r="I67" s="21">
        <v>1125000000</v>
      </c>
      <c r="J67" s="22">
        <v>283.34120000000001</v>
      </c>
      <c r="K67" s="23" t="s">
        <v>49</v>
      </c>
      <c r="L67" s="23" t="s">
        <v>461</v>
      </c>
      <c r="M67" s="13" t="s">
        <v>230</v>
      </c>
      <c r="N67" s="13" t="s">
        <v>51</v>
      </c>
      <c r="O67" s="23" t="s">
        <v>52</v>
      </c>
      <c r="P67" s="30">
        <v>283341.2</v>
      </c>
      <c r="Q67" s="13" t="s">
        <v>34</v>
      </c>
      <c r="R67" s="13" t="s">
        <v>53</v>
      </c>
      <c r="S67" s="13" t="s">
        <v>33</v>
      </c>
      <c r="T67" s="15" t="s">
        <v>34</v>
      </c>
      <c r="U67" s="16" t="s">
        <v>257</v>
      </c>
      <c r="V67" s="16" t="s">
        <v>232</v>
      </c>
      <c r="W67" s="13" t="s">
        <v>254</v>
      </c>
      <c r="X67" s="14">
        <v>3397341.2</v>
      </c>
    </row>
    <row r="68" spans="1:24" ht="135" x14ac:dyDescent="0.25">
      <c r="A68" s="17">
        <v>47</v>
      </c>
      <c r="B68" s="18" t="s">
        <v>265</v>
      </c>
      <c r="C68" s="13" t="s">
        <v>266</v>
      </c>
      <c r="D68" s="19">
        <v>3.5154999999999998</v>
      </c>
      <c r="E68" s="13" t="s">
        <v>229</v>
      </c>
      <c r="F68" s="13" t="s">
        <v>64</v>
      </c>
      <c r="G68" s="20">
        <v>45658</v>
      </c>
      <c r="H68" s="20">
        <v>46004</v>
      </c>
      <c r="I68" s="21">
        <v>216658800</v>
      </c>
      <c r="J68" s="22">
        <v>216.65880000000001</v>
      </c>
      <c r="K68" s="23" t="s">
        <v>49</v>
      </c>
      <c r="L68" s="23" t="s">
        <v>461</v>
      </c>
      <c r="M68" s="13" t="s">
        <v>267</v>
      </c>
      <c r="N68" s="13" t="s">
        <v>51</v>
      </c>
      <c r="O68" s="23" t="s">
        <v>52</v>
      </c>
      <c r="P68" s="30">
        <v>216658.80000000002</v>
      </c>
      <c r="Q68" s="13" t="s">
        <v>34</v>
      </c>
      <c r="R68" s="13" t="s">
        <v>53</v>
      </c>
      <c r="S68" s="13" t="s">
        <v>33</v>
      </c>
      <c r="T68" s="15" t="s">
        <v>34</v>
      </c>
      <c r="U68" s="16">
        <v>301810</v>
      </c>
      <c r="V68" s="16" t="s">
        <v>268</v>
      </c>
      <c r="W68" s="13" t="s">
        <v>269</v>
      </c>
      <c r="X68" s="14">
        <v>216658.80000000002</v>
      </c>
    </row>
    <row r="69" spans="1:24" ht="90" x14ac:dyDescent="0.25">
      <c r="A69" s="17">
        <v>48</v>
      </c>
      <c r="B69" s="18" t="s">
        <v>270</v>
      </c>
      <c r="C69" s="13" t="s">
        <v>271</v>
      </c>
      <c r="D69" s="19">
        <v>3.4830280280250698</v>
      </c>
      <c r="E69" s="13" t="s">
        <v>229</v>
      </c>
      <c r="F69" s="13" t="s">
        <v>64</v>
      </c>
      <c r="G69" s="20">
        <v>45748</v>
      </c>
      <c r="H69" s="20">
        <v>47118</v>
      </c>
      <c r="I69" s="21">
        <v>2854286000</v>
      </c>
      <c r="J69" s="22">
        <v>20.635000000000002</v>
      </c>
      <c r="K69" s="23" t="s">
        <v>49</v>
      </c>
      <c r="L69" s="23" t="s">
        <v>461</v>
      </c>
      <c r="M69" s="13" t="s">
        <v>240</v>
      </c>
      <c r="N69" s="13" t="s">
        <v>51</v>
      </c>
      <c r="O69" s="23" t="s">
        <v>52</v>
      </c>
      <c r="P69" s="30">
        <v>20635</v>
      </c>
      <c r="Q69" s="13" t="s">
        <v>34</v>
      </c>
      <c r="R69" s="13" t="s">
        <v>53</v>
      </c>
      <c r="S69" s="13" t="s">
        <v>33</v>
      </c>
      <c r="T69" s="15" t="s">
        <v>34</v>
      </c>
      <c r="U69" s="16">
        <v>6561800</v>
      </c>
      <c r="V69" s="16" t="s">
        <v>241</v>
      </c>
      <c r="W69" s="13" t="s">
        <v>242</v>
      </c>
      <c r="X69" s="14">
        <v>370635</v>
      </c>
    </row>
    <row r="70" spans="1:24" ht="75" x14ac:dyDescent="0.25">
      <c r="A70" s="17">
        <v>49</v>
      </c>
      <c r="B70" s="18" t="s">
        <v>272</v>
      </c>
      <c r="C70" s="13" t="s">
        <v>273</v>
      </c>
      <c r="D70" s="19">
        <v>3.467586759</v>
      </c>
      <c r="E70" s="13" t="s">
        <v>249</v>
      </c>
      <c r="F70" s="13" t="s">
        <v>64</v>
      </c>
      <c r="G70" s="20">
        <v>45488</v>
      </c>
      <c r="H70" s="20">
        <v>48409</v>
      </c>
      <c r="I70" s="21">
        <v>14753457000</v>
      </c>
      <c r="J70" s="22">
        <v>300</v>
      </c>
      <c r="K70" s="23" t="s">
        <v>49</v>
      </c>
      <c r="L70" s="23" t="s">
        <v>461</v>
      </c>
      <c r="M70" s="13" t="s">
        <v>230</v>
      </c>
      <c r="N70" s="13" t="s">
        <v>51</v>
      </c>
      <c r="O70" s="23" t="s">
        <v>52</v>
      </c>
      <c r="P70" s="30">
        <v>300000</v>
      </c>
      <c r="Q70" s="13" t="s">
        <v>34</v>
      </c>
      <c r="R70" s="13" t="s">
        <v>53</v>
      </c>
      <c r="S70" s="13" t="s">
        <v>33</v>
      </c>
      <c r="T70" s="15" t="s">
        <v>34</v>
      </c>
      <c r="U70" s="16" t="s">
        <v>257</v>
      </c>
      <c r="V70" s="16" t="s">
        <v>232</v>
      </c>
      <c r="W70" s="13" t="s">
        <v>254</v>
      </c>
      <c r="X70" s="14">
        <v>3397341.2</v>
      </c>
    </row>
    <row r="71" spans="1:24" ht="120" x14ac:dyDescent="0.25">
      <c r="A71" s="17">
        <v>50</v>
      </c>
      <c r="B71" s="18" t="s">
        <v>274</v>
      </c>
      <c r="C71" s="13" t="s">
        <v>275</v>
      </c>
      <c r="D71" s="19">
        <v>3.2925</v>
      </c>
      <c r="E71" s="13" t="s">
        <v>229</v>
      </c>
      <c r="F71" s="13" t="s">
        <v>41</v>
      </c>
      <c r="G71" s="20">
        <v>45505</v>
      </c>
      <c r="H71" s="20">
        <v>46022</v>
      </c>
      <c r="I71" s="21">
        <v>153523170</v>
      </c>
      <c r="J71" s="22">
        <v>404</v>
      </c>
      <c r="K71" s="23" t="s">
        <v>49</v>
      </c>
      <c r="L71" s="23" t="s">
        <v>461</v>
      </c>
      <c r="M71" s="13" t="s">
        <v>230</v>
      </c>
      <c r="N71" s="13" t="s">
        <v>51</v>
      </c>
      <c r="O71" s="23" t="s">
        <v>52</v>
      </c>
      <c r="P71" s="30">
        <v>404000</v>
      </c>
      <c r="Q71" s="13" t="s">
        <v>34</v>
      </c>
      <c r="R71" s="13" t="s">
        <v>53</v>
      </c>
      <c r="S71" s="13" t="s">
        <v>33</v>
      </c>
      <c r="T71" s="15" t="s">
        <v>34</v>
      </c>
      <c r="U71" s="16" t="s">
        <v>257</v>
      </c>
      <c r="V71" s="16" t="s">
        <v>232</v>
      </c>
      <c r="W71" s="13" t="s">
        <v>254</v>
      </c>
      <c r="X71" s="14">
        <v>3397341.2</v>
      </c>
    </row>
    <row r="72" spans="1:24" ht="75" x14ac:dyDescent="0.25">
      <c r="A72" s="17">
        <v>51</v>
      </c>
      <c r="B72" s="18" t="s">
        <v>276</v>
      </c>
      <c r="C72" s="13" t="s">
        <v>277</v>
      </c>
      <c r="D72" s="19">
        <v>3.2050165347465098</v>
      </c>
      <c r="E72" s="13" t="s">
        <v>229</v>
      </c>
      <c r="F72" s="13" t="s">
        <v>41</v>
      </c>
      <c r="G72" s="20">
        <v>45658</v>
      </c>
      <c r="H72" s="20">
        <v>46752</v>
      </c>
      <c r="I72" s="21">
        <v>2267951312</v>
      </c>
      <c r="J72" s="22">
        <v>350</v>
      </c>
      <c r="K72" s="23" t="s">
        <v>49</v>
      </c>
      <c r="L72" s="23" t="s">
        <v>461</v>
      </c>
      <c r="M72" s="13" t="s">
        <v>230</v>
      </c>
      <c r="N72" s="13" t="s">
        <v>51</v>
      </c>
      <c r="O72" s="23" t="s">
        <v>52</v>
      </c>
      <c r="P72" s="30">
        <v>350000</v>
      </c>
      <c r="Q72" s="13" t="s">
        <v>34</v>
      </c>
      <c r="R72" s="13" t="s">
        <v>53</v>
      </c>
      <c r="S72" s="13" t="s">
        <v>33</v>
      </c>
      <c r="T72" s="15" t="s">
        <v>34</v>
      </c>
      <c r="U72" s="16" t="s">
        <v>262</v>
      </c>
      <c r="V72" s="16" t="s">
        <v>45</v>
      </c>
      <c r="W72" s="13" t="s">
        <v>246</v>
      </c>
      <c r="X72" s="14">
        <v>1658254.5</v>
      </c>
    </row>
    <row r="73" spans="1:24" ht="75" x14ac:dyDescent="0.25">
      <c r="A73" s="17">
        <v>52</v>
      </c>
      <c r="B73" s="18" t="s">
        <v>278</v>
      </c>
      <c r="C73" s="13" t="s">
        <v>279</v>
      </c>
      <c r="D73" s="19">
        <v>3.0500357259999999</v>
      </c>
      <c r="E73" s="13" t="s">
        <v>229</v>
      </c>
      <c r="F73" s="13" t="s">
        <v>41</v>
      </c>
      <c r="G73" s="20">
        <v>45658</v>
      </c>
      <c r="H73" s="20">
        <v>46752</v>
      </c>
      <c r="I73" s="21">
        <v>4618466760.3199997</v>
      </c>
      <c r="J73" s="22">
        <v>200</v>
      </c>
      <c r="K73" s="23" t="s">
        <v>49</v>
      </c>
      <c r="L73" s="23" t="s">
        <v>461</v>
      </c>
      <c r="M73" s="13" t="s">
        <v>230</v>
      </c>
      <c r="N73" s="13" t="s">
        <v>51</v>
      </c>
      <c r="O73" s="23" t="s">
        <v>52</v>
      </c>
      <c r="P73" s="30">
        <v>200000</v>
      </c>
      <c r="Q73" s="13" t="s">
        <v>34</v>
      </c>
      <c r="R73" s="13" t="s">
        <v>53</v>
      </c>
      <c r="S73" s="13" t="s">
        <v>33</v>
      </c>
      <c r="T73" s="15" t="s">
        <v>34</v>
      </c>
      <c r="U73" s="16" t="s">
        <v>262</v>
      </c>
      <c r="V73" s="16" t="s">
        <v>45</v>
      </c>
      <c r="W73" s="13" t="s">
        <v>246</v>
      </c>
      <c r="X73" s="14">
        <v>1658254.5</v>
      </c>
    </row>
    <row r="74" spans="1:24" ht="105" x14ac:dyDescent="0.25">
      <c r="A74" s="17">
        <v>53</v>
      </c>
      <c r="B74" s="18" t="s">
        <v>280</v>
      </c>
      <c r="C74" s="13" t="s">
        <v>281</v>
      </c>
      <c r="D74" s="19">
        <v>3.02038487</v>
      </c>
      <c r="E74" s="13" t="s">
        <v>229</v>
      </c>
      <c r="F74" s="13" t="s">
        <v>64</v>
      </c>
      <c r="G74" s="20">
        <v>45685</v>
      </c>
      <c r="H74" s="20">
        <v>46752</v>
      </c>
      <c r="I74" s="21">
        <v>649569920</v>
      </c>
      <c r="J74" s="22">
        <v>390</v>
      </c>
      <c r="K74" s="23" t="s">
        <v>49</v>
      </c>
      <c r="L74" s="23" t="s">
        <v>461</v>
      </c>
      <c r="M74" s="13" t="s">
        <v>230</v>
      </c>
      <c r="N74" s="13" t="s">
        <v>51</v>
      </c>
      <c r="O74" s="23" t="s">
        <v>52</v>
      </c>
      <c r="P74" s="30">
        <v>390000</v>
      </c>
      <c r="Q74" s="13" t="s">
        <v>34</v>
      </c>
      <c r="R74" s="13" t="s">
        <v>53</v>
      </c>
      <c r="S74" s="13" t="s">
        <v>33</v>
      </c>
      <c r="T74" s="15" t="s">
        <v>34</v>
      </c>
      <c r="U74" s="16" t="s">
        <v>257</v>
      </c>
      <c r="V74" s="16" t="s">
        <v>232</v>
      </c>
      <c r="W74" s="13" t="s">
        <v>254</v>
      </c>
      <c r="X74" s="14">
        <v>3397341.2</v>
      </c>
    </row>
    <row r="75" spans="1:24" ht="75" x14ac:dyDescent="0.25">
      <c r="A75" s="17">
        <v>54</v>
      </c>
      <c r="B75" s="18" t="s">
        <v>282</v>
      </c>
      <c r="C75" s="13" t="s">
        <v>283</v>
      </c>
      <c r="D75" s="19">
        <v>2.6629787299999998</v>
      </c>
      <c r="E75" s="13" t="s">
        <v>229</v>
      </c>
      <c r="F75" s="13" t="s">
        <v>41</v>
      </c>
      <c r="G75" s="20">
        <v>44497</v>
      </c>
      <c r="H75" s="20">
        <v>48944</v>
      </c>
      <c r="I75" s="21">
        <v>4491053600</v>
      </c>
      <c r="J75" s="22">
        <v>300</v>
      </c>
      <c r="K75" s="23" t="s">
        <v>49</v>
      </c>
      <c r="L75" s="23" t="s">
        <v>461</v>
      </c>
      <c r="M75" s="13" t="s">
        <v>230</v>
      </c>
      <c r="N75" s="13" t="s">
        <v>51</v>
      </c>
      <c r="O75" s="23" t="s">
        <v>52</v>
      </c>
      <c r="P75" s="30">
        <v>300000</v>
      </c>
      <c r="Q75" s="13" t="s">
        <v>34</v>
      </c>
      <c r="R75" s="13" t="s">
        <v>53</v>
      </c>
      <c r="S75" s="13" t="s">
        <v>33</v>
      </c>
      <c r="T75" s="15" t="s">
        <v>34</v>
      </c>
      <c r="U75" s="16" t="s">
        <v>257</v>
      </c>
      <c r="V75" s="16" t="s">
        <v>232</v>
      </c>
      <c r="W75" s="13" t="s">
        <v>254</v>
      </c>
      <c r="X75" s="14">
        <v>3397341.2</v>
      </c>
    </row>
    <row r="76" spans="1:24" ht="94.5" customHeight="1" x14ac:dyDescent="0.25">
      <c r="A76" s="17">
        <v>55</v>
      </c>
      <c r="B76" s="18" t="s">
        <v>284</v>
      </c>
      <c r="C76" s="13" t="s">
        <v>285</v>
      </c>
      <c r="D76" s="19">
        <v>2.5026573672583567</v>
      </c>
      <c r="E76" s="13" t="s">
        <v>229</v>
      </c>
      <c r="F76" s="13" t="s">
        <v>286</v>
      </c>
      <c r="G76" s="20">
        <v>45536</v>
      </c>
      <c r="H76" s="20">
        <v>46387</v>
      </c>
      <c r="I76" s="21">
        <v>1588640503</v>
      </c>
      <c r="J76" s="22">
        <v>770.49059999999997</v>
      </c>
      <c r="K76" s="23" t="s">
        <v>65</v>
      </c>
      <c r="L76" s="23" t="s">
        <v>461</v>
      </c>
      <c r="M76" s="13" t="s">
        <v>230</v>
      </c>
      <c r="N76" s="13" t="s">
        <v>29</v>
      </c>
      <c r="O76" s="23" t="s">
        <v>30</v>
      </c>
      <c r="P76" s="14">
        <v>770490.6</v>
      </c>
      <c r="Q76" s="13" t="s">
        <v>80</v>
      </c>
      <c r="R76" s="13" t="s">
        <v>287</v>
      </c>
      <c r="S76" s="13" t="s">
        <v>33</v>
      </c>
      <c r="T76" s="15" t="s">
        <v>34</v>
      </c>
      <c r="U76" s="16">
        <v>2301650</v>
      </c>
      <c r="V76" s="16" t="s">
        <v>232</v>
      </c>
      <c r="W76" s="13" t="s">
        <v>288</v>
      </c>
      <c r="X76" s="14">
        <v>770490.6</v>
      </c>
    </row>
    <row r="77" spans="1:24" ht="117.75" customHeight="1" x14ac:dyDescent="0.25">
      <c r="A77" s="17">
        <v>56</v>
      </c>
      <c r="B77" s="18" t="s">
        <v>289</v>
      </c>
      <c r="C77" s="13" t="s">
        <v>290</v>
      </c>
      <c r="D77" s="19">
        <v>2.4175</v>
      </c>
      <c r="E77" s="13" t="s">
        <v>249</v>
      </c>
      <c r="F77" s="13" t="s">
        <v>41</v>
      </c>
      <c r="G77" s="20">
        <v>45658</v>
      </c>
      <c r="H77" s="20">
        <v>46022</v>
      </c>
      <c r="I77" s="21">
        <v>526504276</v>
      </c>
      <c r="J77" s="22">
        <v>526.50429999999994</v>
      </c>
      <c r="K77" s="23" t="s">
        <v>65</v>
      </c>
      <c r="L77" s="23" t="s">
        <v>461</v>
      </c>
      <c r="M77" s="13" t="s">
        <v>230</v>
      </c>
      <c r="N77" s="13" t="s">
        <v>29</v>
      </c>
      <c r="O77" s="23" t="s">
        <v>30</v>
      </c>
      <c r="P77" s="14">
        <v>526504.30000000005</v>
      </c>
      <c r="Q77" s="13" t="s">
        <v>80</v>
      </c>
      <c r="R77" s="13" t="s">
        <v>291</v>
      </c>
      <c r="S77" s="13" t="s">
        <v>33</v>
      </c>
      <c r="T77" s="15" t="s">
        <v>34</v>
      </c>
      <c r="U77" s="16">
        <v>2301650</v>
      </c>
      <c r="V77" s="16" t="s">
        <v>232</v>
      </c>
      <c r="W77" s="13" t="s">
        <v>288</v>
      </c>
      <c r="X77" s="14">
        <v>526504.30000000005</v>
      </c>
    </row>
    <row r="78" spans="1:24" ht="79.5" customHeight="1" x14ac:dyDescent="0.25">
      <c r="A78" s="17">
        <v>57</v>
      </c>
      <c r="B78" s="18" t="s">
        <v>292</v>
      </c>
      <c r="C78" s="13" t="s">
        <v>293</v>
      </c>
      <c r="D78" s="19">
        <v>2.3766160329999999</v>
      </c>
      <c r="E78" s="13" t="s">
        <v>249</v>
      </c>
      <c r="F78" s="13" t="s">
        <v>294</v>
      </c>
      <c r="G78" s="20">
        <v>45536</v>
      </c>
      <c r="H78" s="20">
        <v>46630</v>
      </c>
      <c r="I78" s="21">
        <v>1579189753</v>
      </c>
      <c r="J78" s="22">
        <v>80.500462999999996</v>
      </c>
      <c r="K78" s="23" t="s">
        <v>49</v>
      </c>
      <c r="L78" s="23" t="s">
        <v>461</v>
      </c>
      <c r="M78" s="13" t="s">
        <v>230</v>
      </c>
      <c r="N78" s="13" t="s">
        <v>51</v>
      </c>
      <c r="O78" s="23" t="s">
        <v>52</v>
      </c>
      <c r="P78" s="30">
        <v>80500.463000000003</v>
      </c>
      <c r="Q78" s="13" t="s">
        <v>34</v>
      </c>
      <c r="R78" s="13" t="s">
        <v>53</v>
      </c>
      <c r="S78" s="13" t="s">
        <v>33</v>
      </c>
      <c r="T78" s="15" t="s">
        <v>34</v>
      </c>
      <c r="U78" s="16" t="s">
        <v>262</v>
      </c>
      <c r="V78" s="16" t="s">
        <v>45</v>
      </c>
      <c r="W78" s="13" t="s">
        <v>246</v>
      </c>
      <c r="X78" s="14">
        <v>1658254.5</v>
      </c>
    </row>
    <row r="79" spans="1:24" ht="76.5" customHeight="1" x14ac:dyDescent="0.25">
      <c r="A79" s="17">
        <v>58</v>
      </c>
      <c r="B79" s="18" t="s">
        <v>295</v>
      </c>
      <c r="C79" s="13" t="s">
        <v>296</v>
      </c>
      <c r="D79" s="19">
        <v>1.2749999999999999</v>
      </c>
      <c r="E79" s="13" t="s">
        <v>229</v>
      </c>
      <c r="F79" s="13" t="s">
        <v>41</v>
      </c>
      <c r="G79" s="20">
        <v>45658</v>
      </c>
      <c r="H79" s="20">
        <v>46752</v>
      </c>
      <c r="I79" s="21">
        <v>7837075439</v>
      </c>
      <c r="J79" s="22">
        <v>160</v>
      </c>
      <c r="K79" s="23" t="s">
        <v>49</v>
      </c>
      <c r="L79" s="23" t="s">
        <v>461</v>
      </c>
      <c r="M79" s="13" t="s">
        <v>230</v>
      </c>
      <c r="N79" s="13" t="s">
        <v>51</v>
      </c>
      <c r="O79" s="23" t="s">
        <v>52</v>
      </c>
      <c r="P79" s="30">
        <v>160000</v>
      </c>
      <c r="Q79" s="13" t="s">
        <v>34</v>
      </c>
      <c r="R79" s="13" t="s">
        <v>53</v>
      </c>
      <c r="S79" s="13" t="s">
        <v>33</v>
      </c>
      <c r="T79" s="15" t="s">
        <v>34</v>
      </c>
      <c r="U79" s="16" t="s">
        <v>262</v>
      </c>
      <c r="V79" s="16" t="s">
        <v>45</v>
      </c>
      <c r="W79" s="13" t="s">
        <v>246</v>
      </c>
      <c r="X79" s="14">
        <v>1658254.5</v>
      </c>
    </row>
    <row r="80" spans="1:24" ht="108" customHeight="1" x14ac:dyDescent="0.25">
      <c r="A80" s="17">
        <v>59</v>
      </c>
      <c r="B80" s="18" t="s">
        <v>297</v>
      </c>
      <c r="C80" s="13" t="s">
        <v>298</v>
      </c>
      <c r="D80" s="19">
        <v>0.92174181749999995</v>
      </c>
      <c r="E80" s="13" t="s">
        <v>229</v>
      </c>
      <c r="F80" s="13" t="s">
        <v>299</v>
      </c>
      <c r="G80" s="20">
        <v>45663</v>
      </c>
      <c r="H80" s="20">
        <v>46013</v>
      </c>
      <c r="I80" s="21">
        <v>1367338715</v>
      </c>
      <c r="J80" s="22">
        <v>100</v>
      </c>
      <c r="K80" s="23" t="s">
        <v>49</v>
      </c>
      <c r="L80" s="23" t="s">
        <v>461</v>
      </c>
      <c r="M80" s="13" t="s">
        <v>230</v>
      </c>
      <c r="N80" s="13" t="s">
        <v>51</v>
      </c>
      <c r="O80" s="23" t="s">
        <v>52</v>
      </c>
      <c r="P80" s="30">
        <v>100000</v>
      </c>
      <c r="Q80" s="13" t="s">
        <v>34</v>
      </c>
      <c r="R80" s="13" t="s">
        <v>53</v>
      </c>
      <c r="S80" s="13" t="s">
        <v>33</v>
      </c>
      <c r="T80" s="15" t="s">
        <v>34</v>
      </c>
      <c r="U80" s="16" t="s">
        <v>262</v>
      </c>
      <c r="V80" s="16" t="s">
        <v>45</v>
      </c>
      <c r="W80" s="13" t="s">
        <v>246</v>
      </c>
      <c r="X80" s="14">
        <v>1658254.5</v>
      </c>
    </row>
    <row r="81" spans="1:24" ht="20.25" customHeight="1" x14ac:dyDescent="0.25">
      <c r="A81" s="9"/>
      <c r="B81" s="9"/>
      <c r="C81" s="42" t="s">
        <v>300</v>
      </c>
      <c r="D81" s="10"/>
      <c r="E81" s="9"/>
      <c r="F81" s="9"/>
      <c r="G81" s="9"/>
      <c r="H81" s="9"/>
      <c r="I81" s="11">
        <f>SUM(I82:I91)</f>
        <v>74950879120</v>
      </c>
      <c r="J81" s="12">
        <f>J82+J83+J84+J86+J87+J89+J91</f>
        <v>15421.752500000001</v>
      </c>
      <c r="K81" s="28"/>
      <c r="L81" s="28"/>
      <c r="M81" s="28"/>
      <c r="N81" s="28"/>
      <c r="O81" s="28"/>
      <c r="P81" s="12">
        <f>P82+P83+P84+P86+P87+P89+P91+P85+P88+P90</f>
        <v>15421752.5</v>
      </c>
      <c r="Q81" s="28"/>
      <c r="R81" s="28"/>
      <c r="S81" s="28"/>
      <c r="T81" s="28"/>
      <c r="U81" s="28"/>
      <c r="V81" s="28"/>
      <c r="W81" s="28"/>
      <c r="X81" s="12">
        <f>X82+X83+X84+X86+X87+X89+X91+X85+X88+X90</f>
        <v>15421752.5</v>
      </c>
    </row>
    <row r="82" spans="1:24" ht="75" x14ac:dyDescent="0.25">
      <c r="A82" s="17">
        <f>A80+1</f>
        <v>60</v>
      </c>
      <c r="B82" s="18" t="s">
        <v>301</v>
      </c>
      <c r="C82" s="13" t="s">
        <v>302</v>
      </c>
      <c r="D82" s="19">
        <v>5.5485566178086589</v>
      </c>
      <c r="E82" s="13" t="s">
        <v>303</v>
      </c>
      <c r="F82" s="13" t="s">
        <v>41</v>
      </c>
      <c r="G82" s="20">
        <v>44391</v>
      </c>
      <c r="H82" s="20">
        <v>46387</v>
      </c>
      <c r="I82" s="21">
        <v>13600000000</v>
      </c>
      <c r="J82" s="22">
        <v>5000</v>
      </c>
      <c r="K82" s="23" t="s">
        <v>27</v>
      </c>
      <c r="L82" s="23" t="s">
        <v>461</v>
      </c>
      <c r="M82" s="13" t="s">
        <v>28</v>
      </c>
      <c r="N82" s="13" t="s">
        <v>29</v>
      </c>
      <c r="O82" s="23" t="s">
        <v>30</v>
      </c>
      <c r="P82" s="14">
        <v>5000000</v>
      </c>
      <c r="Q82" s="13" t="s">
        <v>31</v>
      </c>
      <c r="R82" s="33" t="s">
        <v>304</v>
      </c>
      <c r="S82" s="13" t="s">
        <v>33</v>
      </c>
      <c r="T82" s="15" t="s">
        <v>34</v>
      </c>
      <c r="U82" s="16">
        <v>3121620</v>
      </c>
      <c r="V82" s="16" t="s">
        <v>45</v>
      </c>
      <c r="W82" s="13" t="s">
        <v>305</v>
      </c>
      <c r="X82" s="14">
        <v>5000000</v>
      </c>
    </row>
    <row r="83" spans="1:24" ht="90" x14ac:dyDescent="0.25">
      <c r="A83" s="17">
        <f t="shared" ref="A83:A87" si="3">A82+1</f>
        <v>61</v>
      </c>
      <c r="B83" s="18" t="s">
        <v>306</v>
      </c>
      <c r="C83" s="13" t="s">
        <v>307</v>
      </c>
      <c r="D83" s="19">
        <v>5.5092301229632996</v>
      </c>
      <c r="E83" s="13" t="s">
        <v>303</v>
      </c>
      <c r="F83" s="13" t="s">
        <v>41</v>
      </c>
      <c r="G83" s="20">
        <v>42137</v>
      </c>
      <c r="H83" s="20">
        <v>46022</v>
      </c>
      <c r="I83" s="21">
        <v>7067416474</v>
      </c>
      <c r="J83" s="22">
        <v>1551.1524999999999</v>
      </c>
      <c r="K83" s="23" t="s">
        <v>27</v>
      </c>
      <c r="L83" s="23" t="s">
        <v>461</v>
      </c>
      <c r="M83" s="13" t="s">
        <v>28</v>
      </c>
      <c r="N83" s="13" t="s">
        <v>29</v>
      </c>
      <c r="O83" s="23" t="s">
        <v>30</v>
      </c>
      <c r="P83" s="14">
        <v>1551152.5</v>
      </c>
      <c r="Q83" s="13" t="s">
        <v>31</v>
      </c>
      <c r="R83" s="33" t="s">
        <v>308</v>
      </c>
      <c r="S83" s="13" t="s">
        <v>33</v>
      </c>
      <c r="T83" s="15" t="s">
        <v>34</v>
      </c>
      <c r="U83" s="16">
        <v>3121600</v>
      </c>
      <c r="V83" s="16" t="s">
        <v>45</v>
      </c>
      <c r="W83" s="13" t="s">
        <v>309</v>
      </c>
      <c r="X83" s="14">
        <v>1551152.5</v>
      </c>
    </row>
    <row r="84" spans="1:24" ht="113.25" customHeight="1" x14ac:dyDescent="0.25">
      <c r="A84" s="81">
        <f t="shared" si="3"/>
        <v>62</v>
      </c>
      <c r="B84" s="83" t="s">
        <v>310</v>
      </c>
      <c r="C84" s="85" t="s">
        <v>311</v>
      </c>
      <c r="D84" s="87">
        <v>5.257570526413665</v>
      </c>
      <c r="E84" s="85" t="s">
        <v>312</v>
      </c>
      <c r="F84" s="85" t="s">
        <v>41</v>
      </c>
      <c r="G84" s="89">
        <v>45222</v>
      </c>
      <c r="H84" s="89">
        <v>46022</v>
      </c>
      <c r="I84" s="97">
        <v>35447712190</v>
      </c>
      <c r="J84" s="101">
        <v>603.19560000000001</v>
      </c>
      <c r="K84" s="103" t="s">
        <v>27</v>
      </c>
      <c r="L84" s="103" t="s">
        <v>461</v>
      </c>
      <c r="M84" s="85" t="s">
        <v>28</v>
      </c>
      <c r="N84" s="85" t="s">
        <v>29</v>
      </c>
      <c r="O84" s="23" t="s">
        <v>74</v>
      </c>
      <c r="P84" s="14">
        <v>540000</v>
      </c>
      <c r="Q84" s="24" t="s">
        <v>42</v>
      </c>
      <c r="R84" s="85" t="s">
        <v>313</v>
      </c>
      <c r="S84" s="24" t="s">
        <v>33</v>
      </c>
      <c r="T84" s="117" t="s">
        <v>314</v>
      </c>
      <c r="U84" s="43">
        <v>3121160</v>
      </c>
      <c r="V84" s="16" t="s">
        <v>45</v>
      </c>
      <c r="W84" s="24" t="s">
        <v>315</v>
      </c>
      <c r="X84" s="30">
        <v>540000</v>
      </c>
    </row>
    <row r="85" spans="1:24" ht="111" customHeight="1" x14ac:dyDescent="0.25">
      <c r="A85" s="82"/>
      <c r="B85" s="84"/>
      <c r="C85" s="86"/>
      <c r="D85" s="88"/>
      <c r="E85" s="86"/>
      <c r="F85" s="86"/>
      <c r="G85" s="90"/>
      <c r="H85" s="90"/>
      <c r="I85" s="99"/>
      <c r="J85" s="102"/>
      <c r="K85" s="104"/>
      <c r="L85" s="104"/>
      <c r="M85" s="86"/>
      <c r="N85" s="86"/>
      <c r="O85" s="23" t="s">
        <v>74</v>
      </c>
      <c r="P85" s="14">
        <v>63195.6</v>
      </c>
      <c r="Q85" s="24" t="s">
        <v>42</v>
      </c>
      <c r="R85" s="86"/>
      <c r="S85" s="24" t="s">
        <v>33</v>
      </c>
      <c r="T85" s="118"/>
      <c r="U85" s="43">
        <v>3101550</v>
      </c>
      <c r="V85" s="43" t="s">
        <v>316</v>
      </c>
      <c r="W85" s="24" t="s">
        <v>317</v>
      </c>
      <c r="X85" s="30">
        <v>63195.6</v>
      </c>
    </row>
    <row r="86" spans="1:24" ht="75" x14ac:dyDescent="0.25">
      <c r="A86" s="17">
        <f>A84+1</f>
        <v>63</v>
      </c>
      <c r="B86" s="18" t="s">
        <v>318</v>
      </c>
      <c r="C86" s="13" t="s">
        <v>319</v>
      </c>
      <c r="D86" s="19">
        <v>4.2351949993747597</v>
      </c>
      <c r="E86" s="13" t="s">
        <v>303</v>
      </c>
      <c r="F86" s="13" t="s">
        <v>41</v>
      </c>
      <c r="G86" s="20">
        <v>45454</v>
      </c>
      <c r="H86" s="20">
        <v>47483</v>
      </c>
      <c r="I86" s="21">
        <v>4500000000</v>
      </c>
      <c r="J86" s="22">
        <v>1000</v>
      </c>
      <c r="K86" s="23" t="s">
        <v>27</v>
      </c>
      <c r="L86" s="23" t="s">
        <v>461</v>
      </c>
      <c r="M86" s="13" t="s">
        <v>28</v>
      </c>
      <c r="N86" s="13" t="s">
        <v>29</v>
      </c>
      <c r="O86" s="23" t="s">
        <v>30</v>
      </c>
      <c r="P86" s="14">
        <v>1000000</v>
      </c>
      <c r="Q86" s="13" t="s">
        <v>31</v>
      </c>
      <c r="R86" s="33" t="s">
        <v>320</v>
      </c>
      <c r="S86" s="13" t="s">
        <v>33</v>
      </c>
      <c r="T86" s="15" t="s">
        <v>34</v>
      </c>
      <c r="U86" s="16">
        <v>3121690</v>
      </c>
      <c r="V86" s="16" t="s">
        <v>45</v>
      </c>
      <c r="W86" s="13" t="s">
        <v>321</v>
      </c>
      <c r="X86" s="14">
        <v>1000000</v>
      </c>
    </row>
    <row r="87" spans="1:24" ht="75" customHeight="1" x14ac:dyDescent="0.25">
      <c r="A87" s="81">
        <f t="shared" si="3"/>
        <v>64</v>
      </c>
      <c r="B87" s="83" t="s">
        <v>322</v>
      </c>
      <c r="C87" s="85" t="s">
        <v>323</v>
      </c>
      <c r="D87" s="87">
        <v>3.5674999999999994</v>
      </c>
      <c r="E87" s="85" t="s">
        <v>303</v>
      </c>
      <c r="F87" s="85" t="s">
        <v>41</v>
      </c>
      <c r="G87" s="89">
        <v>44475</v>
      </c>
      <c r="H87" s="89">
        <v>46387</v>
      </c>
      <c r="I87" s="97">
        <v>4856931556</v>
      </c>
      <c r="J87" s="101">
        <v>1659.6020000000001</v>
      </c>
      <c r="K87" s="103" t="s">
        <v>27</v>
      </c>
      <c r="L87" s="103" t="s">
        <v>461</v>
      </c>
      <c r="M87" s="85" t="s">
        <v>28</v>
      </c>
      <c r="N87" s="85" t="s">
        <v>29</v>
      </c>
      <c r="O87" s="23" t="s">
        <v>30</v>
      </c>
      <c r="P87" s="14">
        <v>1596407</v>
      </c>
      <c r="Q87" s="13" t="s">
        <v>31</v>
      </c>
      <c r="R87" s="33" t="s">
        <v>324</v>
      </c>
      <c r="S87" s="13" t="s">
        <v>33</v>
      </c>
      <c r="T87" s="15" t="s">
        <v>34</v>
      </c>
      <c r="U87" s="16">
        <v>3101660</v>
      </c>
      <c r="V87" s="43" t="s">
        <v>316</v>
      </c>
      <c r="W87" s="13" t="s">
        <v>325</v>
      </c>
      <c r="X87" s="14">
        <v>1596407</v>
      </c>
    </row>
    <row r="88" spans="1:24" ht="89.25" customHeight="1" x14ac:dyDescent="0.25">
      <c r="A88" s="82"/>
      <c r="B88" s="84"/>
      <c r="C88" s="86"/>
      <c r="D88" s="88"/>
      <c r="E88" s="86"/>
      <c r="F88" s="86"/>
      <c r="G88" s="90"/>
      <c r="H88" s="90"/>
      <c r="I88" s="99"/>
      <c r="J88" s="102"/>
      <c r="K88" s="104"/>
      <c r="L88" s="104"/>
      <c r="M88" s="86"/>
      <c r="N88" s="86"/>
      <c r="O88" s="23" t="s">
        <v>74</v>
      </c>
      <c r="P88" s="14">
        <v>63195</v>
      </c>
      <c r="Q88" s="13" t="s">
        <v>31</v>
      </c>
      <c r="R88" s="33" t="s">
        <v>326</v>
      </c>
      <c r="S88" s="13" t="s">
        <v>33</v>
      </c>
      <c r="T88" s="13" t="s">
        <v>327</v>
      </c>
      <c r="U88" s="16">
        <v>3101560</v>
      </c>
      <c r="V88" s="43" t="s">
        <v>316</v>
      </c>
      <c r="W88" s="13" t="s">
        <v>328</v>
      </c>
      <c r="X88" s="14">
        <v>63195</v>
      </c>
    </row>
    <row r="89" spans="1:24" ht="177.75" customHeight="1" x14ac:dyDescent="0.25">
      <c r="A89" s="81">
        <f>A87+1</f>
        <v>65</v>
      </c>
      <c r="B89" s="83" t="s">
        <v>329</v>
      </c>
      <c r="C89" s="85" t="s">
        <v>330</v>
      </c>
      <c r="D89" s="87">
        <v>3.4224999999999999</v>
      </c>
      <c r="E89" s="85" t="s">
        <v>331</v>
      </c>
      <c r="F89" s="85" t="s">
        <v>41</v>
      </c>
      <c r="G89" s="89">
        <v>45278</v>
      </c>
      <c r="H89" s="89">
        <v>45930</v>
      </c>
      <c r="I89" s="97">
        <v>8275276000</v>
      </c>
      <c r="J89" s="101">
        <v>4742.7044999999998</v>
      </c>
      <c r="K89" s="103" t="s">
        <v>27</v>
      </c>
      <c r="L89" s="103" t="s">
        <v>461</v>
      </c>
      <c r="M89" s="85" t="s">
        <v>332</v>
      </c>
      <c r="N89" s="85" t="s">
        <v>29</v>
      </c>
      <c r="O89" s="38" t="s">
        <v>74</v>
      </c>
      <c r="P89" s="30">
        <v>17704.5</v>
      </c>
      <c r="Q89" s="24" t="s">
        <v>42</v>
      </c>
      <c r="R89" s="85" t="s">
        <v>333</v>
      </c>
      <c r="S89" s="24" t="s">
        <v>33</v>
      </c>
      <c r="T89" s="117" t="s">
        <v>334</v>
      </c>
      <c r="U89" s="43">
        <v>2801200</v>
      </c>
      <c r="V89" s="43" t="s">
        <v>335</v>
      </c>
      <c r="W89" s="24" t="s">
        <v>336</v>
      </c>
      <c r="X89" s="30">
        <v>17704.5</v>
      </c>
    </row>
    <row r="90" spans="1:24" ht="51.75" customHeight="1" x14ac:dyDescent="0.25">
      <c r="A90" s="82"/>
      <c r="B90" s="84"/>
      <c r="C90" s="86"/>
      <c r="D90" s="88"/>
      <c r="E90" s="86"/>
      <c r="F90" s="86"/>
      <c r="G90" s="90"/>
      <c r="H90" s="90"/>
      <c r="I90" s="99"/>
      <c r="J90" s="102"/>
      <c r="K90" s="104"/>
      <c r="L90" s="104"/>
      <c r="M90" s="86"/>
      <c r="N90" s="86"/>
      <c r="O90" s="38" t="s">
        <v>74</v>
      </c>
      <c r="P90" s="30">
        <v>4725000</v>
      </c>
      <c r="Q90" s="24" t="s">
        <v>42</v>
      </c>
      <c r="R90" s="86"/>
      <c r="S90" s="24" t="s">
        <v>33</v>
      </c>
      <c r="T90" s="118"/>
      <c r="U90" s="43">
        <v>2801500</v>
      </c>
      <c r="V90" s="43" t="s">
        <v>335</v>
      </c>
      <c r="W90" s="24" t="s">
        <v>337</v>
      </c>
      <c r="X90" s="44">
        <v>4725000</v>
      </c>
    </row>
    <row r="91" spans="1:24" ht="165" x14ac:dyDescent="0.25">
      <c r="A91" s="17">
        <f>A89+1</f>
        <v>66</v>
      </c>
      <c r="B91" s="18" t="s">
        <v>338</v>
      </c>
      <c r="C91" s="13" t="s">
        <v>339</v>
      </c>
      <c r="D91" s="19">
        <v>2.1</v>
      </c>
      <c r="E91" s="13" t="s">
        <v>303</v>
      </c>
      <c r="F91" s="13" t="s">
        <v>340</v>
      </c>
      <c r="G91" s="20">
        <v>44530</v>
      </c>
      <c r="H91" s="20">
        <v>47087</v>
      </c>
      <c r="I91" s="21">
        <v>1203542900</v>
      </c>
      <c r="J91" s="22">
        <v>865.09789999999998</v>
      </c>
      <c r="K91" s="23" t="s">
        <v>27</v>
      </c>
      <c r="L91" s="23" t="s">
        <v>461</v>
      </c>
      <c r="M91" s="13" t="s">
        <v>28</v>
      </c>
      <c r="N91" s="13" t="s">
        <v>29</v>
      </c>
      <c r="O91" s="38" t="s">
        <v>30</v>
      </c>
      <c r="P91" s="30">
        <v>865097.9</v>
      </c>
      <c r="Q91" s="24" t="s">
        <v>59</v>
      </c>
      <c r="R91" s="33" t="s">
        <v>341</v>
      </c>
      <c r="S91" s="24" t="s">
        <v>33</v>
      </c>
      <c r="T91" s="15" t="s">
        <v>34</v>
      </c>
      <c r="U91" s="43">
        <v>3101660</v>
      </c>
      <c r="V91" s="43" t="s">
        <v>316</v>
      </c>
      <c r="W91" s="24" t="s">
        <v>325</v>
      </c>
      <c r="X91" s="30">
        <v>865097.9</v>
      </c>
    </row>
    <row r="92" spans="1:24" ht="18.75" customHeight="1" x14ac:dyDescent="0.25">
      <c r="A92" s="9"/>
      <c r="B92" s="9"/>
      <c r="C92" s="9" t="s">
        <v>342</v>
      </c>
      <c r="D92" s="10"/>
      <c r="E92" s="9"/>
      <c r="F92" s="9"/>
      <c r="G92" s="9"/>
      <c r="H92" s="9"/>
      <c r="I92" s="11">
        <f>SUM(I93:I101)</f>
        <v>57590996961</v>
      </c>
      <c r="J92" s="12">
        <f>J93+J94+J95+J96+J97+J98+J99+J100+J101</f>
        <v>7693.9666999999999</v>
      </c>
      <c r="K92" s="28"/>
      <c r="L92" s="28"/>
      <c r="M92" s="28"/>
      <c r="N92" s="28"/>
      <c r="O92" s="28"/>
      <c r="P92" s="12">
        <f>P93+P94+P95+P96+P97+P98+P99+P100+P101</f>
        <v>7693966.7000000002</v>
      </c>
      <c r="Q92" s="28"/>
      <c r="R92" s="28"/>
      <c r="S92" s="28"/>
      <c r="T92" s="28"/>
      <c r="U92" s="28"/>
      <c r="V92" s="28"/>
      <c r="W92" s="28"/>
      <c r="X92" s="12">
        <f>X93+X94+X95+X96+X97+X98+X99+X101</f>
        <v>7693966.7000000002</v>
      </c>
    </row>
    <row r="93" spans="1:24" ht="165.75" customHeight="1" x14ac:dyDescent="0.25">
      <c r="A93" s="17">
        <f>A91+1</f>
        <v>67</v>
      </c>
      <c r="B93" s="18" t="s">
        <v>343</v>
      </c>
      <c r="C93" s="13" t="s">
        <v>344</v>
      </c>
      <c r="D93" s="19">
        <v>5.0046362577610966</v>
      </c>
      <c r="E93" s="13" t="s">
        <v>342</v>
      </c>
      <c r="F93" s="13" t="s">
        <v>41</v>
      </c>
      <c r="G93" s="20">
        <v>44326</v>
      </c>
      <c r="H93" s="20">
        <v>45747</v>
      </c>
      <c r="I93" s="21">
        <v>1653813775</v>
      </c>
      <c r="J93" s="22">
        <v>85.667000000000002</v>
      </c>
      <c r="K93" s="23" t="s">
        <v>27</v>
      </c>
      <c r="L93" s="23" t="s">
        <v>461</v>
      </c>
      <c r="M93" s="13" t="s">
        <v>345</v>
      </c>
      <c r="N93" s="13" t="s">
        <v>29</v>
      </c>
      <c r="O93" s="38" t="s">
        <v>74</v>
      </c>
      <c r="P93" s="30">
        <v>85667</v>
      </c>
      <c r="Q93" s="24" t="s">
        <v>59</v>
      </c>
      <c r="R93" s="33" t="s">
        <v>346</v>
      </c>
      <c r="S93" s="24" t="s">
        <v>33</v>
      </c>
      <c r="T93" s="24" t="s">
        <v>347</v>
      </c>
      <c r="U93" s="45">
        <v>3901610</v>
      </c>
      <c r="V93" s="43" t="s">
        <v>348</v>
      </c>
      <c r="W93" s="24" t="s">
        <v>349</v>
      </c>
      <c r="X93" s="30">
        <v>85667</v>
      </c>
    </row>
    <row r="94" spans="1:24" ht="75" x14ac:dyDescent="0.25">
      <c r="A94" s="17">
        <f t="shared" ref="A94" si="4">A93+1</f>
        <v>68</v>
      </c>
      <c r="B94" s="18" t="s">
        <v>350</v>
      </c>
      <c r="C94" s="13" t="s">
        <v>351</v>
      </c>
      <c r="D94" s="19">
        <v>4.5999999999999996</v>
      </c>
      <c r="E94" s="13" t="s">
        <v>342</v>
      </c>
      <c r="F94" s="13" t="s">
        <v>41</v>
      </c>
      <c r="G94" s="20">
        <v>41829</v>
      </c>
      <c r="H94" s="20">
        <v>45900</v>
      </c>
      <c r="I94" s="21">
        <v>2660192046</v>
      </c>
      <c r="J94" s="22">
        <v>1151.0897</v>
      </c>
      <c r="K94" s="23" t="s">
        <v>27</v>
      </c>
      <c r="L94" s="23" t="s">
        <v>461</v>
      </c>
      <c r="M94" s="13" t="s">
        <v>352</v>
      </c>
      <c r="N94" s="13" t="s">
        <v>29</v>
      </c>
      <c r="O94" s="23" t="s">
        <v>30</v>
      </c>
      <c r="P94" s="30">
        <v>1151089.7</v>
      </c>
      <c r="Q94" s="24" t="s">
        <v>42</v>
      </c>
      <c r="R94" s="13" t="s">
        <v>353</v>
      </c>
      <c r="S94" s="13" t="s">
        <v>33</v>
      </c>
      <c r="T94" s="15" t="s">
        <v>34</v>
      </c>
      <c r="U94" s="16">
        <v>2501630</v>
      </c>
      <c r="V94" s="16" t="s">
        <v>354</v>
      </c>
      <c r="W94" s="13" t="s">
        <v>351</v>
      </c>
      <c r="X94" s="14">
        <v>1151089.7</v>
      </c>
    </row>
    <row r="95" spans="1:24" ht="409.5" x14ac:dyDescent="0.25">
      <c r="A95" s="17">
        <v>69</v>
      </c>
      <c r="B95" s="18" t="s">
        <v>355</v>
      </c>
      <c r="C95" s="13" t="s">
        <v>356</v>
      </c>
      <c r="D95" s="19">
        <v>4.7009008028675803</v>
      </c>
      <c r="E95" s="13" t="s">
        <v>342</v>
      </c>
      <c r="F95" s="13" t="s">
        <v>41</v>
      </c>
      <c r="G95" s="20">
        <v>45658</v>
      </c>
      <c r="H95" s="20">
        <v>46752</v>
      </c>
      <c r="I95" s="21">
        <v>19885037600</v>
      </c>
      <c r="J95" s="22">
        <v>3973.05</v>
      </c>
      <c r="K95" s="23" t="s">
        <v>49</v>
      </c>
      <c r="L95" s="23" t="s">
        <v>461</v>
      </c>
      <c r="M95" s="13" t="s">
        <v>357</v>
      </c>
      <c r="N95" s="13" t="s">
        <v>51</v>
      </c>
      <c r="O95" s="23" t="s">
        <v>52</v>
      </c>
      <c r="P95" s="30">
        <v>3973050</v>
      </c>
      <c r="Q95" s="13" t="s">
        <v>34</v>
      </c>
      <c r="R95" s="13" t="s">
        <v>53</v>
      </c>
      <c r="S95" s="13" t="s">
        <v>33</v>
      </c>
      <c r="T95" s="15" t="s">
        <v>34</v>
      </c>
      <c r="U95" s="16">
        <v>1511800</v>
      </c>
      <c r="V95" s="16" t="s">
        <v>45</v>
      </c>
      <c r="W95" s="13" t="s">
        <v>358</v>
      </c>
      <c r="X95" s="14">
        <v>3973050</v>
      </c>
    </row>
    <row r="96" spans="1:24" ht="75" x14ac:dyDescent="0.25">
      <c r="A96" s="17">
        <v>70</v>
      </c>
      <c r="B96" s="18" t="s">
        <v>359</v>
      </c>
      <c r="C96" s="13" t="s">
        <v>360</v>
      </c>
      <c r="D96" s="19">
        <v>4.3049999999999997</v>
      </c>
      <c r="E96" s="13" t="s">
        <v>342</v>
      </c>
      <c r="F96" s="13" t="s">
        <v>41</v>
      </c>
      <c r="G96" s="20">
        <v>45454</v>
      </c>
      <c r="H96" s="20">
        <v>46022</v>
      </c>
      <c r="I96" s="21">
        <v>9296300000</v>
      </c>
      <c r="J96" s="22">
        <v>462.16</v>
      </c>
      <c r="K96" s="23" t="s">
        <v>27</v>
      </c>
      <c r="L96" s="23" t="s">
        <v>461</v>
      </c>
      <c r="M96" s="13" t="s">
        <v>28</v>
      </c>
      <c r="N96" s="13" t="s">
        <v>29</v>
      </c>
      <c r="O96" s="23" t="s">
        <v>30</v>
      </c>
      <c r="P96" s="30">
        <v>462160</v>
      </c>
      <c r="Q96" s="13" t="s">
        <v>234</v>
      </c>
      <c r="R96" s="13" t="s">
        <v>361</v>
      </c>
      <c r="S96" s="13" t="s">
        <v>33</v>
      </c>
      <c r="T96" s="15" t="s">
        <v>34</v>
      </c>
      <c r="U96" s="16">
        <v>3101080</v>
      </c>
      <c r="V96" s="43" t="s">
        <v>348</v>
      </c>
      <c r="W96" s="13" t="s">
        <v>362</v>
      </c>
      <c r="X96" s="14">
        <v>462160</v>
      </c>
    </row>
    <row r="97" spans="1:24" ht="105" x14ac:dyDescent="0.25">
      <c r="A97" s="17">
        <v>71</v>
      </c>
      <c r="B97" s="18" t="s">
        <v>363</v>
      </c>
      <c r="C97" s="13" t="s">
        <v>364</v>
      </c>
      <c r="D97" s="19">
        <v>4.1524999999999999</v>
      </c>
      <c r="E97" s="13" t="s">
        <v>342</v>
      </c>
      <c r="F97" s="13" t="s">
        <v>41</v>
      </c>
      <c r="G97" s="20">
        <v>42736</v>
      </c>
      <c r="H97" s="20">
        <v>46752</v>
      </c>
      <c r="I97" s="21">
        <v>10316114640</v>
      </c>
      <c r="J97" s="22">
        <v>433</v>
      </c>
      <c r="K97" s="23" t="s">
        <v>49</v>
      </c>
      <c r="L97" s="23" t="s">
        <v>461</v>
      </c>
      <c r="M97" s="13" t="s">
        <v>352</v>
      </c>
      <c r="N97" s="13" t="s">
        <v>51</v>
      </c>
      <c r="O97" s="23" t="s">
        <v>52</v>
      </c>
      <c r="P97" s="30">
        <v>433000</v>
      </c>
      <c r="Q97" s="13" t="s">
        <v>34</v>
      </c>
      <c r="R97" s="13" t="s">
        <v>53</v>
      </c>
      <c r="S97" s="13" t="s">
        <v>33</v>
      </c>
      <c r="T97" s="15" t="s">
        <v>34</v>
      </c>
      <c r="U97" s="16">
        <v>2511800</v>
      </c>
      <c r="V97" s="16" t="s">
        <v>45</v>
      </c>
      <c r="W97" s="13" t="s">
        <v>365</v>
      </c>
      <c r="X97" s="14">
        <v>833000</v>
      </c>
    </row>
    <row r="98" spans="1:24" ht="105" x14ac:dyDescent="0.25">
      <c r="A98" s="17">
        <v>72</v>
      </c>
      <c r="B98" s="18" t="s">
        <v>366</v>
      </c>
      <c r="C98" s="13" t="s">
        <v>367</v>
      </c>
      <c r="D98" s="19">
        <v>3.7550251285688101</v>
      </c>
      <c r="E98" s="13" t="s">
        <v>342</v>
      </c>
      <c r="F98" s="13" t="s">
        <v>368</v>
      </c>
      <c r="G98" s="20">
        <v>45536</v>
      </c>
      <c r="H98" s="20">
        <v>46022</v>
      </c>
      <c r="I98" s="21">
        <v>397953425</v>
      </c>
      <c r="J98" s="22">
        <v>239</v>
      </c>
      <c r="K98" s="23" t="s">
        <v>49</v>
      </c>
      <c r="L98" s="23" t="s">
        <v>461</v>
      </c>
      <c r="M98" s="13" t="s">
        <v>352</v>
      </c>
      <c r="N98" s="13" t="s">
        <v>51</v>
      </c>
      <c r="O98" s="23" t="s">
        <v>52</v>
      </c>
      <c r="P98" s="30">
        <v>239000</v>
      </c>
      <c r="Q98" s="13" t="s">
        <v>34</v>
      </c>
      <c r="R98" s="13" t="s">
        <v>53</v>
      </c>
      <c r="S98" s="13" t="s">
        <v>33</v>
      </c>
      <c r="T98" s="15" t="s">
        <v>34</v>
      </c>
      <c r="U98" s="16">
        <v>2501810</v>
      </c>
      <c r="V98" s="16" t="s">
        <v>354</v>
      </c>
      <c r="W98" s="13" t="s">
        <v>369</v>
      </c>
      <c r="X98" s="14">
        <v>239000</v>
      </c>
    </row>
    <row r="99" spans="1:24" ht="75" x14ac:dyDescent="0.25">
      <c r="A99" s="17">
        <v>73</v>
      </c>
      <c r="B99" s="18" t="s">
        <v>370</v>
      </c>
      <c r="C99" s="13" t="s">
        <v>371</v>
      </c>
      <c r="D99" s="19">
        <v>3.4725000000000001</v>
      </c>
      <c r="E99" s="13" t="s">
        <v>372</v>
      </c>
      <c r="F99" s="13" t="s">
        <v>41</v>
      </c>
      <c r="G99" s="20">
        <v>45378</v>
      </c>
      <c r="H99" s="20">
        <v>49259</v>
      </c>
      <c r="I99" s="21">
        <v>7430396575</v>
      </c>
      <c r="J99" s="22">
        <v>500</v>
      </c>
      <c r="K99" s="23" t="s">
        <v>49</v>
      </c>
      <c r="L99" s="23" t="s">
        <v>461</v>
      </c>
      <c r="M99" s="13" t="s">
        <v>357</v>
      </c>
      <c r="N99" s="13" t="s">
        <v>51</v>
      </c>
      <c r="O99" s="23" t="s">
        <v>52</v>
      </c>
      <c r="P99" s="30">
        <v>500000</v>
      </c>
      <c r="Q99" s="13" t="s">
        <v>34</v>
      </c>
      <c r="R99" s="13" t="s">
        <v>53</v>
      </c>
      <c r="S99" s="13" t="s">
        <v>33</v>
      </c>
      <c r="T99" s="15" t="s">
        <v>34</v>
      </c>
      <c r="U99" s="16">
        <v>1501800</v>
      </c>
      <c r="V99" s="16" t="s">
        <v>373</v>
      </c>
      <c r="W99" s="13" t="s">
        <v>374</v>
      </c>
      <c r="X99" s="14">
        <v>500000</v>
      </c>
    </row>
    <row r="100" spans="1:24" ht="75" customHeight="1" x14ac:dyDescent="0.25">
      <c r="A100" s="17">
        <v>74</v>
      </c>
      <c r="B100" s="18" t="s">
        <v>375</v>
      </c>
      <c r="C100" s="13" t="s">
        <v>376</v>
      </c>
      <c r="D100" s="19">
        <v>2.3174999999999999</v>
      </c>
      <c r="E100" s="13" t="s">
        <v>342</v>
      </c>
      <c r="F100" s="13" t="s">
        <v>41</v>
      </c>
      <c r="G100" s="20">
        <v>45658</v>
      </c>
      <c r="H100" s="20">
        <v>46752</v>
      </c>
      <c r="I100" s="21">
        <v>5950117400</v>
      </c>
      <c r="J100" s="22">
        <v>400</v>
      </c>
      <c r="K100" s="23" t="s">
        <v>49</v>
      </c>
      <c r="L100" s="23" t="s">
        <v>461</v>
      </c>
      <c r="M100" s="13" t="s">
        <v>352</v>
      </c>
      <c r="N100" s="13" t="s">
        <v>51</v>
      </c>
      <c r="O100" s="23" t="s">
        <v>52</v>
      </c>
      <c r="P100" s="30">
        <v>400000</v>
      </c>
      <c r="Q100" s="13" t="s">
        <v>34</v>
      </c>
      <c r="R100" s="13" t="s">
        <v>53</v>
      </c>
      <c r="S100" s="13" t="s">
        <v>33</v>
      </c>
      <c r="T100" s="15" t="s">
        <v>34</v>
      </c>
      <c r="U100" s="16">
        <v>2511800</v>
      </c>
      <c r="V100" s="16" t="s">
        <v>45</v>
      </c>
      <c r="W100" s="13" t="s">
        <v>365</v>
      </c>
      <c r="X100" s="14">
        <v>833000</v>
      </c>
    </row>
    <row r="101" spans="1:24" ht="75" x14ac:dyDescent="0.25">
      <c r="A101" s="17">
        <v>75</v>
      </c>
      <c r="B101" s="18" t="s">
        <v>377</v>
      </c>
      <c r="C101" s="13" t="s">
        <v>378</v>
      </c>
      <c r="D101" s="19">
        <v>1.2523331777881499</v>
      </c>
      <c r="E101" s="13" t="s">
        <v>372</v>
      </c>
      <c r="F101" s="13" t="s">
        <v>41</v>
      </c>
      <c r="G101" s="20">
        <v>45448</v>
      </c>
      <c r="H101" s="20">
        <v>47848</v>
      </c>
      <c r="I101" s="21">
        <v>1071500</v>
      </c>
      <c r="J101" s="22">
        <v>450</v>
      </c>
      <c r="K101" s="23" t="s">
        <v>49</v>
      </c>
      <c r="L101" s="23" t="s">
        <v>461</v>
      </c>
      <c r="M101" s="13" t="s">
        <v>357</v>
      </c>
      <c r="N101" s="13" t="s">
        <v>51</v>
      </c>
      <c r="O101" s="23" t="s">
        <v>52</v>
      </c>
      <c r="P101" s="30">
        <v>450000</v>
      </c>
      <c r="Q101" s="13" t="s">
        <v>34</v>
      </c>
      <c r="R101" s="13" t="s">
        <v>53</v>
      </c>
      <c r="S101" s="13" t="s">
        <v>33</v>
      </c>
      <c r="T101" s="15" t="s">
        <v>34</v>
      </c>
      <c r="U101" s="16">
        <v>1511810</v>
      </c>
      <c r="V101" s="16" t="s">
        <v>45</v>
      </c>
      <c r="W101" s="13" t="s">
        <v>379</v>
      </c>
      <c r="X101" s="14">
        <v>450000</v>
      </c>
    </row>
    <row r="102" spans="1:24" ht="21.75" customHeight="1" x14ac:dyDescent="0.25">
      <c r="A102" s="9"/>
      <c r="B102" s="9"/>
      <c r="C102" s="9" t="s">
        <v>380</v>
      </c>
      <c r="D102" s="10"/>
      <c r="E102" s="9"/>
      <c r="F102" s="9"/>
      <c r="G102" s="9"/>
      <c r="H102" s="9"/>
      <c r="I102" s="11">
        <f>SUM(I103:I122)</f>
        <v>164342101103.30002</v>
      </c>
      <c r="J102" s="12">
        <f>SUM(J103:J122)</f>
        <v>93517.656799999997</v>
      </c>
      <c r="K102" s="28"/>
      <c r="L102" s="28"/>
      <c r="M102" s="28"/>
      <c r="N102" s="28"/>
      <c r="O102" s="28"/>
      <c r="P102" s="12">
        <f>SUM(P103:P122)</f>
        <v>93517656.799999997</v>
      </c>
      <c r="Q102" s="28"/>
      <c r="R102" s="28"/>
      <c r="S102" s="28"/>
      <c r="T102" s="28"/>
      <c r="U102" s="28"/>
      <c r="V102" s="28"/>
      <c r="W102" s="28"/>
      <c r="X102" s="12">
        <f>X104+X106+X107+X108+X109+X111+X112+X114+X115+X116+X117+X105+X119+X121+X122</f>
        <v>29263366.699999999</v>
      </c>
    </row>
    <row r="103" spans="1:24" ht="75" x14ac:dyDescent="0.25">
      <c r="A103" s="17">
        <v>76</v>
      </c>
      <c r="B103" s="29" t="s">
        <v>381</v>
      </c>
      <c r="C103" s="13" t="s">
        <v>382</v>
      </c>
      <c r="D103" s="19">
        <v>6.0525000000000011</v>
      </c>
      <c r="E103" s="13" t="s">
        <v>383</v>
      </c>
      <c r="F103" s="13" t="s">
        <v>41</v>
      </c>
      <c r="G103" s="20">
        <v>45292</v>
      </c>
      <c r="H103" s="20">
        <v>48213</v>
      </c>
      <c r="I103" s="21">
        <v>20440097000</v>
      </c>
      <c r="J103" s="22">
        <v>20234.759999999998</v>
      </c>
      <c r="K103" s="23" t="s">
        <v>119</v>
      </c>
      <c r="L103" s="23" t="s">
        <v>461</v>
      </c>
      <c r="M103" s="13" t="s">
        <v>28</v>
      </c>
      <c r="N103" s="13" t="s">
        <v>34</v>
      </c>
      <c r="O103" s="23" t="s">
        <v>121</v>
      </c>
      <c r="P103" s="30">
        <v>20234760</v>
      </c>
      <c r="Q103" s="31" t="s">
        <v>147</v>
      </c>
      <c r="R103" s="24" t="s">
        <v>148</v>
      </c>
      <c r="S103" s="23" t="s">
        <v>123</v>
      </c>
      <c r="T103" s="15" t="s">
        <v>34</v>
      </c>
      <c r="U103" s="15" t="s">
        <v>34</v>
      </c>
      <c r="V103" s="15" t="s">
        <v>34</v>
      </c>
      <c r="W103" s="13" t="s">
        <v>34</v>
      </c>
      <c r="X103" s="13" t="s">
        <v>34</v>
      </c>
    </row>
    <row r="104" spans="1:24" ht="105" x14ac:dyDescent="0.25">
      <c r="A104" s="81">
        <f t="shared" ref="A104:A120" si="5">A103+1</f>
        <v>77</v>
      </c>
      <c r="B104" s="83" t="s">
        <v>384</v>
      </c>
      <c r="C104" s="85" t="s">
        <v>385</v>
      </c>
      <c r="D104" s="87">
        <v>5.6151765116012262</v>
      </c>
      <c r="E104" s="85" t="s">
        <v>386</v>
      </c>
      <c r="F104" s="85" t="s">
        <v>387</v>
      </c>
      <c r="G104" s="89">
        <v>41085</v>
      </c>
      <c r="H104" s="89">
        <v>47118</v>
      </c>
      <c r="I104" s="97">
        <v>1501317720</v>
      </c>
      <c r="J104" s="101">
        <v>702</v>
      </c>
      <c r="K104" s="103" t="s">
        <v>27</v>
      </c>
      <c r="L104" s="103" t="s">
        <v>461</v>
      </c>
      <c r="M104" s="85" t="s">
        <v>28</v>
      </c>
      <c r="N104" s="85" t="s">
        <v>29</v>
      </c>
      <c r="O104" s="23" t="s">
        <v>30</v>
      </c>
      <c r="P104" s="30">
        <v>351000</v>
      </c>
      <c r="Q104" s="23" t="s">
        <v>141</v>
      </c>
      <c r="R104" s="24" t="s">
        <v>388</v>
      </c>
      <c r="S104" s="13" t="s">
        <v>33</v>
      </c>
      <c r="T104" s="15" t="s">
        <v>34</v>
      </c>
      <c r="U104" s="16">
        <v>3121670</v>
      </c>
      <c r="V104" s="16" t="s">
        <v>45</v>
      </c>
      <c r="W104" s="13" t="s">
        <v>389</v>
      </c>
      <c r="X104" s="14">
        <v>351000</v>
      </c>
    </row>
    <row r="105" spans="1:24" ht="101.25" customHeight="1" x14ac:dyDescent="0.25">
      <c r="A105" s="82"/>
      <c r="B105" s="84"/>
      <c r="C105" s="86"/>
      <c r="D105" s="88"/>
      <c r="E105" s="86"/>
      <c r="F105" s="86"/>
      <c r="G105" s="90"/>
      <c r="H105" s="90"/>
      <c r="I105" s="99"/>
      <c r="J105" s="102"/>
      <c r="K105" s="104"/>
      <c r="L105" s="104"/>
      <c r="M105" s="86"/>
      <c r="N105" s="86"/>
      <c r="O105" s="23" t="s">
        <v>30</v>
      </c>
      <c r="P105" s="30">
        <v>351000</v>
      </c>
      <c r="Q105" s="13" t="s">
        <v>31</v>
      </c>
      <c r="R105" s="24" t="s">
        <v>390</v>
      </c>
      <c r="S105" s="13" t="s">
        <v>33</v>
      </c>
      <c r="T105" s="15" t="s">
        <v>34</v>
      </c>
      <c r="U105" s="16">
        <v>3121670</v>
      </c>
      <c r="V105" s="16" t="s">
        <v>45</v>
      </c>
      <c r="W105" s="13" t="s">
        <v>389</v>
      </c>
      <c r="X105" s="14">
        <v>351000</v>
      </c>
    </row>
    <row r="106" spans="1:24" ht="105" x14ac:dyDescent="0.25">
      <c r="A106" s="17">
        <f>A104+1</f>
        <v>78</v>
      </c>
      <c r="B106" s="18" t="s">
        <v>391</v>
      </c>
      <c r="C106" s="13" t="s">
        <v>392</v>
      </c>
      <c r="D106" s="19">
        <v>5.4620000000000006</v>
      </c>
      <c r="E106" s="13" t="s">
        <v>383</v>
      </c>
      <c r="F106" s="13" t="s">
        <v>393</v>
      </c>
      <c r="G106" s="20">
        <v>44958</v>
      </c>
      <c r="H106" s="20">
        <v>46752</v>
      </c>
      <c r="I106" s="21">
        <v>2433500000</v>
      </c>
      <c r="J106" s="22">
        <v>1216.75</v>
      </c>
      <c r="K106" s="23" t="s">
        <v>27</v>
      </c>
      <c r="L106" s="23" t="s">
        <v>461</v>
      </c>
      <c r="M106" s="13" t="s">
        <v>28</v>
      </c>
      <c r="N106" s="13" t="s">
        <v>29</v>
      </c>
      <c r="O106" s="23" t="s">
        <v>30</v>
      </c>
      <c r="P106" s="30">
        <v>1216750</v>
      </c>
      <c r="Q106" s="13" t="s">
        <v>31</v>
      </c>
      <c r="R106" s="24" t="s">
        <v>394</v>
      </c>
      <c r="S106" s="13" t="s">
        <v>33</v>
      </c>
      <c r="T106" s="15" t="s">
        <v>34</v>
      </c>
      <c r="U106" s="16">
        <v>3101620</v>
      </c>
      <c r="V106" s="16" t="s">
        <v>395</v>
      </c>
      <c r="W106" s="13" t="s">
        <v>392</v>
      </c>
      <c r="X106" s="14">
        <v>1216750</v>
      </c>
    </row>
    <row r="107" spans="1:24" ht="75" x14ac:dyDescent="0.25">
      <c r="A107" s="17">
        <v>79</v>
      </c>
      <c r="B107" s="18" t="s">
        <v>396</v>
      </c>
      <c r="C107" s="13" t="s">
        <v>397</v>
      </c>
      <c r="D107" s="19">
        <v>5.3807543227168697</v>
      </c>
      <c r="E107" s="13" t="s">
        <v>383</v>
      </c>
      <c r="F107" s="13" t="s">
        <v>41</v>
      </c>
      <c r="G107" s="20">
        <v>44927</v>
      </c>
      <c r="H107" s="20">
        <v>47483</v>
      </c>
      <c r="I107" s="21">
        <v>21765654000</v>
      </c>
      <c r="J107" s="22">
        <v>4419.1376</v>
      </c>
      <c r="K107" s="23" t="s">
        <v>49</v>
      </c>
      <c r="L107" s="23" t="s">
        <v>461</v>
      </c>
      <c r="M107" s="13" t="s">
        <v>28</v>
      </c>
      <c r="N107" s="13" t="s">
        <v>51</v>
      </c>
      <c r="O107" s="23" t="s">
        <v>52</v>
      </c>
      <c r="P107" s="30">
        <v>4419137.5999999996</v>
      </c>
      <c r="Q107" s="13" t="s">
        <v>34</v>
      </c>
      <c r="R107" s="13" t="s">
        <v>53</v>
      </c>
      <c r="S107" s="13" t="s">
        <v>33</v>
      </c>
      <c r="T107" s="15" t="s">
        <v>34</v>
      </c>
      <c r="U107" s="16">
        <v>3101820</v>
      </c>
      <c r="V107" s="16" t="s">
        <v>398</v>
      </c>
      <c r="W107" s="13" t="s">
        <v>399</v>
      </c>
      <c r="X107" s="14">
        <v>4419137.5999999996</v>
      </c>
    </row>
    <row r="108" spans="1:24" ht="90" x14ac:dyDescent="0.25">
      <c r="A108" s="17">
        <v>80</v>
      </c>
      <c r="B108" s="18" t="s">
        <v>400</v>
      </c>
      <c r="C108" s="13" t="s">
        <v>401</v>
      </c>
      <c r="D108" s="19">
        <v>5.2150000000000016</v>
      </c>
      <c r="E108" s="13" t="s">
        <v>383</v>
      </c>
      <c r="F108" s="13" t="s">
        <v>41</v>
      </c>
      <c r="G108" s="20">
        <v>44908</v>
      </c>
      <c r="H108" s="20">
        <v>46005</v>
      </c>
      <c r="I108" s="21">
        <v>1829992000</v>
      </c>
      <c r="J108" s="22">
        <v>1829.992</v>
      </c>
      <c r="K108" s="23" t="s">
        <v>65</v>
      </c>
      <c r="L108" s="23" t="s">
        <v>461</v>
      </c>
      <c r="M108" s="13" t="s">
        <v>28</v>
      </c>
      <c r="N108" s="13" t="s">
        <v>29</v>
      </c>
      <c r="O108" s="23" t="s">
        <v>30</v>
      </c>
      <c r="P108" s="30">
        <v>1829992</v>
      </c>
      <c r="Q108" s="13" t="s">
        <v>80</v>
      </c>
      <c r="R108" s="13" t="s">
        <v>402</v>
      </c>
      <c r="S108" s="13" t="s">
        <v>33</v>
      </c>
      <c r="T108" s="15" t="s">
        <v>34</v>
      </c>
      <c r="U108" s="16">
        <v>3101690</v>
      </c>
      <c r="V108" s="16" t="s">
        <v>395</v>
      </c>
      <c r="W108" s="13" t="s">
        <v>403</v>
      </c>
      <c r="X108" s="14">
        <v>1829992</v>
      </c>
    </row>
    <row r="109" spans="1:24" ht="88.5" customHeight="1" x14ac:dyDescent="0.25">
      <c r="A109" s="17">
        <f t="shared" ref="A109" si="6">A108+1</f>
        <v>81</v>
      </c>
      <c r="B109" s="27" t="s">
        <v>404</v>
      </c>
      <c r="C109" s="13" t="s">
        <v>405</v>
      </c>
      <c r="D109" s="19">
        <v>4.9124999999999996</v>
      </c>
      <c r="E109" s="13" t="s">
        <v>406</v>
      </c>
      <c r="F109" s="13" t="s">
        <v>407</v>
      </c>
      <c r="G109" s="20">
        <v>45177</v>
      </c>
      <c r="H109" s="20">
        <v>46022</v>
      </c>
      <c r="I109" s="21">
        <v>2371948126</v>
      </c>
      <c r="J109" s="22">
        <v>949.79909999999995</v>
      </c>
      <c r="K109" s="23" t="s">
        <v>65</v>
      </c>
      <c r="L109" s="23" t="s">
        <v>461</v>
      </c>
      <c r="M109" s="13" t="s">
        <v>50</v>
      </c>
      <c r="N109" s="13" t="s">
        <v>29</v>
      </c>
      <c r="O109" s="23" t="s">
        <v>30</v>
      </c>
      <c r="P109" s="30">
        <v>949799.1</v>
      </c>
      <c r="Q109" s="13" t="s">
        <v>408</v>
      </c>
      <c r="R109" s="13" t="s">
        <v>409</v>
      </c>
      <c r="S109" s="13" t="s">
        <v>33</v>
      </c>
      <c r="T109" s="15" t="s">
        <v>34</v>
      </c>
      <c r="U109" s="16">
        <v>3111630</v>
      </c>
      <c r="V109" s="16" t="s">
        <v>109</v>
      </c>
      <c r="W109" s="13" t="s">
        <v>410</v>
      </c>
      <c r="X109" s="14">
        <v>949799.1</v>
      </c>
    </row>
    <row r="110" spans="1:24" ht="75" x14ac:dyDescent="0.25">
      <c r="A110" s="17">
        <v>82</v>
      </c>
      <c r="B110" s="29" t="s">
        <v>411</v>
      </c>
      <c r="C110" s="13" t="s">
        <v>412</v>
      </c>
      <c r="D110" s="19">
        <v>4.6674999999999995</v>
      </c>
      <c r="E110" s="13" t="s">
        <v>383</v>
      </c>
      <c r="F110" s="13" t="s">
        <v>41</v>
      </c>
      <c r="G110" s="20">
        <v>45658</v>
      </c>
      <c r="H110" s="20">
        <v>47483</v>
      </c>
      <c r="I110" s="21">
        <v>14601000000</v>
      </c>
      <c r="J110" s="22">
        <v>14461.902</v>
      </c>
      <c r="K110" s="23" t="s">
        <v>119</v>
      </c>
      <c r="L110" s="23" t="s">
        <v>461</v>
      </c>
      <c r="M110" s="13" t="s">
        <v>28</v>
      </c>
      <c r="N110" s="13" t="s">
        <v>34</v>
      </c>
      <c r="O110" s="23" t="s">
        <v>121</v>
      </c>
      <c r="P110" s="30">
        <v>14461902</v>
      </c>
      <c r="Q110" s="31" t="s">
        <v>141</v>
      </c>
      <c r="R110" s="33" t="s">
        <v>413</v>
      </c>
      <c r="S110" s="23" t="s">
        <v>123</v>
      </c>
      <c r="T110" s="15" t="s">
        <v>34</v>
      </c>
      <c r="U110" s="15" t="s">
        <v>34</v>
      </c>
      <c r="V110" s="15" t="s">
        <v>34</v>
      </c>
      <c r="W110" s="13" t="s">
        <v>34</v>
      </c>
      <c r="X110" s="13" t="s">
        <v>34</v>
      </c>
    </row>
    <row r="111" spans="1:24" ht="165.75" customHeight="1" x14ac:dyDescent="0.25">
      <c r="A111" s="81">
        <f t="shared" si="5"/>
        <v>83</v>
      </c>
      <c r="B111" s="83" t="s">
        <v>414</v>
      </c>
      <c r="C111" s="85" t="s">
        <v>415</v>
      </c>
      <c r="D111" s="121">
        <v>4.6399999999999997</v>
      </c>
      <c r="E111" s="85" t="s">
        <v>406</v>
      </c>
      <c r="F111" s="85" t="s">
        <v>41</v>
      </c>
      <c r="G111" s="89">
        <v>44967</v>
      </c>
      <c r="H111" s="89">
        <v>46752</v>
      </c>
      <c r="I111" s="97">
        <v>11210469140</v>
      </c>
      <c r="J111" s="101">
        <v>4822.6499999999996</v>
      </c>
      <c r="K111" s="103" t="s">
        <v>27</v>
      </c>
      <c r="L111" s="103" t="s">
        <v>461</v>
      </c>
      <c r="M111" s="85" t="s">
        <v>28</v>
      </c>
      <c r="N111" s="13" t="s">
        <v>29</v>
      </c>
      <c r="O111" s="23" t="s">
        <v>74</v>
      </c>
      <c r="P111" s="30">
        <v>1389150</v>
      </c>
      <c r="Q111" s="24" t="s">
        <v>42</v>
      </c>
      <c r="R111" s="119" t="s">
        <v>416</v>
      </c>
      <c r="S111" s="13" t="s">
        <v>33</v>
      </c>
      <c r="T111" s="85" t="s">
        <v>417</v>
      </c>
      <c r="U111" s="16">
        <v>3101140</v>
      </c>
      <c r="V111" s="16" t="s">
        <v>418</v>
      </c>
      <c r="W111" s="13" t="s">
        <v>419</v>
      </c>
      <c r="X111" s="14">
        <v>1389150</v>
      </c>
    </row>
    <row r="112" spans="1:24" ht="150.75" customHeight="1" x14ac:dyDescent="0.25">
      <c r="A112" s="82"/>
      <c r="B112" s="84"/>
      <c r="C112" s="86"/>
      <c r="D112" s="122"/>
      <c r="E112" s="86"/>
      <c r="F112" s="86"/>
      <c r="G112" s="90"/>
      <c r="H112" s="90"/>
      <c r="I112" s="99"/>
      <c r="J112" s="102"/>
      <c r="K112" s="104"/>
      <c r="L112" s="104"/>
      <c r="M112" s="86"/>
      <c r="N112" s="13" t="s">
        <v>29</v>
      </c>
      <c r="O112" s="23" t="s">
        <v>74</v>
      </c>
      <c r="P112" s="30">
        <v>3433500</v>
      </c>
      <c r="Q112" s="24" t="s">
        <v>42</v>
      </c>
      <c r="R112" s="120"/>
      <c r="S112" s="13" t="s">
        <v>33</v>
      </c>
      <c r="T112" s="86"/>
      <c r="U112" s="16">
        <v>3101450</v>
      </c>
      <c r="V112" s="16" t="s">
        <v>418</v>
      </c>
      <c r="W112" s="13" t="s">
        <v>420</v>
      </c>
      <c r="X112" s="14">
        <v>3433500</v>
      </c>
    </row>
    <row r="113" spans="1:26" ht="75" x14ac:dyDescent="0.25">
      <c r="A113" s="17">
        <f>A111+1</f>
        <v>84</v>
      </c>
      <c r="B113" s="29" t="s">
        <v>421</v>
      </c>
      <c r="C113" s="13" t="s">
        <v>422</v>
      </c>
      <c r="D113" s="19">
        <v>4.1174999999999997</v>
      </c>
      <c r="E113" s="13" t="s">
        <v>383</v>
      </c>
      <c r="F113" s="13" t="s">
        <v>41</v>
      </c>
      <c r="G113" s="20">
        <v>45505</v>
      </c>
      <c r="H113" s="20">
        <v>45747</v>
      </c>
      <c r="I113" s="21">
        <v>9992250000</v>
      </c>
      <c r="J113" s="22">
        <v>8195.0777999999991</v>
      </c>
      <c r="K113" s="23" t="s">
        <v>119</v>
      </c>
      <c r="L113" s="23" t="s">
        <v>461</v>
      </c>
      <c r="M113" s="13" t="s">
        <v>28</v>
      </c>
      <c r="N113" s="13" t="s">
        <v>34</v>
      </c>
      <c r="O113" s="23" t="s">
        <v>121</v>
      </c>
      <c r="P113" s="30">
        <v>8195077.7999999998</v>
      </c>
      <c r="Q113" s="31" t="s">
        <v>141</v>
      </c>
      <c r="R113" s="33" t="s">
        <v>413</v>
      </c>
      <c r="S113" s="23" t="s">
        <v>123</v>
      </c>
      <c r="T113" s="15" t="s">
        <v>34</v>
      </c>
      <c r="U113" s="15" t="s">
        <v>34</v>
      </c>
      <c r="V113" s="15" t="s">
        <v>34</v>
      </c>
      <c r="W113" s="13" t="s">
        <v>34</v>
      </c>
      <c r="X113" s="13" t="s">
        <v>34</v>
      </c>
    </row>
    <row r="114" spans="1:26" ht="75" x14ac:dyDescent="0.25">
      <c r="A114" s="17">
        <v>85</v>
      </c>
      <c r="B114" s="18" t="s">
        <v>423</v>
      </c>
      <c r="C114" s="13" t="s">
        <v>424</v>
      </c>
      <c r="D114" s="19">
        <v>3.6649999999999991</v>
      </c>
      <c r="E114" s="13" t="s">
        <v>386</v>
      </c>
      <c r="F114" s="13" t="s">
        <v>41</v>
      </c>
      <c r="G114" s="20">
        <v>42866</v>
      </c>
      <c r="H114" s="20">
        <v>46153</v>
      </c>
      <c r="I114" s="21">
        <v>8906400375</v>
      </c>
      <c r="J114" s="22">
        <v>2084.7845000000002</v>
      </c>
      <c r="K114" s="23" t="s">
        <v>27</v>
      </c>
      <c r="L114" s="23" t="s">
        <v>461</v>
      </c>
      <c r="M114" s="13" t="s">
        <v>28</v>
      </c>
      <c r="N114" s="13" t="s">
        <v>29</v>
      </c>
      <c r="O114" s="23" t="s">
        <v>30</v>
      </c>
      <c r="P114" s="30">
        <v>2084784.5</v>
      </c>
      <c r="Q114" s="13" t="s">
        <v>31</v>
      </c>
      <c r="R114" s="24" t="s">
        <v>425</v>
      </c>
      <c r="S114" s="13" t="s">
        <v>33</v>
      </c>
      <c r="T114" s="15" t="s">
        <v>34</v>
      </c>
      <c r="U114" s="16">
        <v>3101610</v>
      </c>
      <c r="V114" s="16" t="s">
        <v>395</v>
      </c>
      <c r="W114" s="13" t="s">
        <v>426</v>
      </c>
      <c r="X114" s="14">
        <v>2084784.5</v>
      </c>
    </row>
    <row r="115" spans="1:26" ht="127.5" customHeight="1" x14ac:dyDescent="0.25">
      <c r="A115" s="17">
        <v>86</v>
      </c>
      <c r="B115" s="27" t="s">
        <v>427</v>
      </c>
      <c r="C115" s="13" t="s">
        <v>428</v>
      </c>
      <c r="D115" s="19">
        <v>3.4674999999999998</v>
      </c>
      <c r="E115" s="13" t="s">
        <v>406</v>
      </c>
      <c r="F115" s="13" t="s">
        <v>41</v>
      </c>
      <c r="G115" s="20">
        <v>44197</v>
      </c>
      <c r="H115" s="20">
        <v>46568</v>
      </c>
      <c r="I115" s="21">
        <v>22878228000</v>
      </c>
      <c r="J115" s="22">
        <v>5395.5</v>
      </c>
      <c r="K115" s="23" t="s">
        <v>27</v>
      </c>
      <c r="L115" s="23" t="s">
        <v>461</v>
      </c>
      <c r="M115" s="13" t="s">
        <v>50</v>
      </c>
      <c r="N115" s="13" t="s">
        <v>29</v>
      </c>
      <c r="O115" s="23" t="s">
        <v>30</v>
      </c>
      <c r="P115" s="30">
        <v>5395500</v>
      </c>
      <c r="Q115" s="13" t="s">
        <v>141</v>
      </c>
      <c r="R115" s="33" t="s">
        <v>429</v>
      </c>
      <c r="S115" s="13" t="s">
        <v>33</v>
      </c>
      <c r="T115" s="15" t="s">
        <v>34</v>
      </c>
      <c r="U115" s="16">
        <v>3111600</v>
      </c>
      <c r="V115" s="16" t="s">
        <v>109</v>
      </c>
      <c r="W115" s="13" t="s">
        <v>430</v>
      </c>
      <c r="X115" s="14">
        <v>5395500</v>
      </c>
    </row>
    <row r="116" spans="1:26" ht="93.75" customHeight="1" x14ac:dyDescent="0.25">
      <c r="A116" s="81">
        <f t="shared" ref="A116" si="7">A115+1</f>
        <v>87</v>
      </c>
      <c r="B116" s="83" t="s">
        <v>431</v>
      </c>
      <c r="C116" s="85" t="s">
        <v>432</v>
      </c>
      <c r="D116" s="87">
        <v>3.4625449507553685</v>
      </c>
      <c r="E116" s="85" t="s">
        <v>386</v>
      </c>
      <c r="F116" s="85" t="s">
        <v>127</v>
      </c>
      <c r="G116" s="89">
        <v>43903</v>
      </c>
      <c r="H116" s="89">
        <v>46366</v>
      </c>
      <c r="I116" s="97">
        <v>13181091165.6</v>
      </c>
      <c r="J116" s="101">
        <v>4180.2416000000003</v>
      </c>
      <c r="K116" s="103" t="s">
        <v>27</v>
      </c>
      <c r="L116" s="103" t="s">
        <v>461</v>
      </c>
      <c r="M116" s="85" t="s">
        <v>28</v>
      </c>
      <c r="N116" s="85" t="s">
        <v>29</v>
      </c>
      <c r="O116" s="23" t="s">
        <v>30</v>
      </c>
      <c r="P116" s="30">
        <v>2090120.7999999998</v>
      </c>
      <c r="Q116" s="15" t="s">
        <v>433</v>
      </c>
      <c r="R116" s="119" t="s">
        <v>434</v>
      </c>
      <c r="S116" s="13" t="s">
        <v>33</v>
      </c>
      <c r="T116" s="15" t="s">
        <v>34</v>
      </c>
      <c r="U116" s="16">
        <v>3121610</v>
      </c>
      <c r="V116" s="16" t="s">
        <v>395</v>
      </c>
      <c r="W116" s="13" t="s">
        <v>432</v>
      </c>
      <c r="X116" s="14">
        <v>2090120.7999999998</v>
      </c>
      <c r="Z116" s="46"/>
    </row>
    <row r="117" spans="1:26" ht="123.75" customHeight="1" x14ac:dyDescent="0.25">
      <c r="A117" s="82"/>
      <c r="B117" s="84"/>
      <c r="C117" s="86"/>
      <c r="D117" s="88"/>
      <c r="E117" s="86"/>
      <c r="F117" s="86"/>
      <c r="G117" s="90"/>
      <c r="H117" s="90"/>
      <c r="I117" s="99"/>
      <c r="J117" s="102"/>
      <c r="K117" s="104"/>
      <c r="L117" s="104"/>
      <c r="M117" s="86"/>
      <c r="N117" s="86"/>
      <c r="O117" s="23" t="s">
        <v>30</v>
      </c>
      <c r="P117" s="30">
        <v>2090120.7999999998</v>
      </c>
      <c r="Q117" s="15" t="s">
        <v>433</v>
      </c>
      <c r="R117" s="120"/>
      <c r="S117" s="13" t="s">
        <v>33</v>
      </c>
      <c r="T117" s="15" t="s">
        <v>34</v>
      </c>
      <c r="U117" s="16">
        <v>3121640</v>
      </c>
      <c r="V117" s="16" t="s">
        <v>45</v>
      </c>
      <c r="W117" s="13" t="s">
        <v>435</v>
      </c>
      <c r="X117" s="14">
        <v>2090120.7999999998</v>
      </c>
    </row>
    <row r="118" spans="1:26" ht="97.5" customHeight="1" x14ac:dyDescent="0.25">
      <c r="A118" s="17">
        <v>88</v>
      </c>
      <c r="B118" s="29" t="s">
        <v>436</v>
      </c>
      <c r="C118" s="13" t="s">
        <v>437</v>
      </c>
      <c r="D118" s="19">
        <v>3.3349999999999991</v>
      </c>
      <c r="E118" s="13" t="s">
        <v>383</v>
      </c>
      <c r="F118" s="13" t="s">
        <v>41</v>
      </c>
      <c r="G118" s="20">
        <v>45658</v>
      </c>
      <c r="H118" s="20">
        <v>51957</v>
      </c>
      <c r="I118" s="21">
        <v>9900000000</v>
      </c>
      <c r="J118" s="22">
        <v>8346.8384999999998</v>
      </c>
      <c r="K118" s="23" t="s">
        <v>119</v>
      </c>
      <c r="L118" s="23" t="s">
        <v>461</v>
      </c>
      <c r="M118" s="13" t="s">
        <v>28</v>
      </c>
      <c r="N118" s="13" t="s">
        <v>34</v>
      </c>
      <c r="O118" s="23" t="s">
        <v>121</v>
      </c>
      <c r="P118" s="30">
        <v>8346838.5</v>
      </c>
      <c r="Q118" s="31" t="s">
        <v>438</v>
      </c>
      <c r="R118" s="24" t="s">
        <v>148</v>
      </c>
      <c r="S118" s="23" t="s">
        <v>123</v>
      </c>
      <c r="T118" s="15" t="s">
        <v>34</v>
      </c>
      <c r="U118" s="15" t="s">
        <v>34</v>
      </c>
      <c r="V118" s="15" t="s">
        <v>34</v>
      </c>
      <c r="W118" s="13" t="s">
        <v>34</v>
      </c>
      <c r="X118" s="13" t="s">
        <v>34</v>
      </c>
    </row>
    <row r="119" spans="1:26" ht="135" x14ac:dyDescent="0.25">
      <c r="A119" s="17">
        <f t="shared" si="5"/>
        <v>89</v>
      </c>
      <c r="B119" s="18" t="s">
        <v>439</v>
      </c>
      <c r="C119" s="13" t="s">
        <v>440</v>
      </c>
      <c r="D119" s="19">
        <v>2.6549999999999994</v>
      </c>
      <c r="E119" s="13" t="s">
        <v>386</v>
      </c>
      <c r="F119" s="13" t="s">
        <v>41</v>
      </c>
      <c r="G119" s="20">
        <v>44823</v>
      </c>
      <c r="H119" s="20">
        <v>46649</v>
      </c>
      <c r="I119" s="21">
        <v>4913785633.1000004</v>
      </c>
      <c r="J119" s="22">
        <v>1780.7672</v>
      </c>
      <c r="K119" s="23" t="s">
        <v>27</v>
      </c>
      <c r="L119" s="23" t="s">
        <v>461</v>
      </c>
      <c r="M119" s="13" t="s">
        <v>28</v>
      </c>
      <c r="N119" s="13" t="s">
        <v>29</v>
      </c>
      <c r="O119" s="23" t="s">
        <v>30</v>
      </c>
      <c r="P119" s="30">
        <v>1780767.2</v>
      </c>
      <c r="Q119" s="13" t="s">
        <v>31</v>
      </c>
      <c r="R119" s="24" t="s">
        <v>441</v>
      </c>
      <c r="S119" s="13" t="s">
        <v>33</v>
      </c>
      <c r="T119" s="15" t="s">
        <v>34</v>
      </c>
      <c r="U119" s="16">
        <v>3101610</v>
      </c>
      <c r="V119" s="16" t="s">
        <v>395</v>
      </c>
      <c r="W119" s="13" t="s">
        <v>426</v>
      </c>
      <c r="X119" s="14">
        <v>1780767.2</v>
      </c>
    </row>
    <row r="120" spans="1:26" ht="120" x14ac:dyDescent="0.25">
      <c r="A120" s="17">
        <f t="shared" si="5"/>
        <v>90</v>
      </c>
      <c r="B120" s="29" t="s">
        <v>442</v>
      </c>
      <c r="C120" s="13" t="s">
        <v>443</v>
      </c>
      <c r="D120" s="19">
        <v>2.17</v>
      </c>
      <c r="E120" s="13" t="s">
        <v>444</v>
      </c>
      <c r="F120" s="13" t="s">
        <v>445</v>
      </c>
      <c r="G120" s="20">
        <v>45658</v>
      </c>
      <c r="H120" s="20">
        <v>46752</v>
      </c>
      <c r="I120" s="21">
        <v>14976000000</v>
      </c>
      <c r="J120" s="22">
        <v>13015.711799999999</v>
      </c>
      <c r="K120" s="23" t="s">
        <v>119</v>
      </c>
      <c r="L120" s="23" t="s">
        <v>461</v>
      </c>
      <c r="M120" s="13" t="s">
        <v>28</v>
      </c>
      <c r="N120" s="13" t="s">
        <v>34</v>
      </c>
      <c r="O120" s="23" t="s">
        <v>121</v>
      </c>
      <c r="P120" s="30">
        <v>13015711.800000001</v>
      </c>
      <c r="Q120" s="31" t="s">
        <v>31</v>
      </c>
      <c r="R120" s="24" t="s">
        <v>446</v>
      </c>
      <c r="S120" s="23" t="s">
        <v>123</v>
      </c>
      <c r="T120" s="15" t="s">
        <v>34</v>
      </c>
      <c r="U120" s="15" t="s">
        <v>34</v>
      </c>
      <c r="V120" s="15" t="s">
        <v>34</v>
      </c>
      <c r="W120" s="13" t="s">
        <v>34</v>
      </c>
      <c r="X120" s="13" t="s">
        <v>34</v>
      </c>
    </row>
    <row r="121" spans="1:26" ht="90" x14ac:dyDescent="0.25">
      <c r="A121" s="17">
        <v>91</v>
      </c>
      <c r="B121" s="18" t="s">
        <v>447</v>
      </c>
      <c r="C121" s="13" t="s">
        <v>448</v>
      </c>
      <c r="D121" s="19">
        <v>2.13</v>
      </c>
      <c r="E121" s="13" t="s">
        <v>386</v>
      </c>
      <c r="F121" s="13" t="s">
        <v>41</v>
      </c>
      <c r="G121" s="20">
        <v>43837</v>
      </c>
      <c r="H121" s="20">
        <v>46740</v>
      </c>
      <c r="I121" s="21">
        <v>1202742653.5999999</v>
      </c>
      <c r="J121" s="22">
        <v>264.18470000000002</v>
      </c>
      <c r="K121" s="23" t="s">
        <v>27</v>
      </c>
      <c r="L121" s="23" t="s">
        <v>461</v>
      </c>
      <c r="M121" s="13" t="s">
        <v>28</v>
      </c>
      <c r="N121" s="13" t="s">
        <v>29</v>
      </c>
      <c r="O121" s="23" t="s">
        <v>30</v>
      </c>
      <c r="P121" s="30">
        <v>264184.7</v>
      </c>
      <c r="Q121" s="13" t="s">
        <v>31</v>
      </c>
      <c r="R121" s="24" t="s">
        <v>449</v>
      </c>
      <c r="S121" s="13" t="s">
        <v>33</v>
      </c>
      <c r="T121" s="15" t="s">
        <v>34</v>
      </c>
      <c r="U121" s="16">
        <v>3101630</v>
      </c>
      <c r="V121" s="16" t="s">
        <v>395</v>
      </c>
      <c r="W121" s="13" t="s">
        <v>450</v>
      </c>
      <c r="X121" s="14">
        <v>264184.7</v>
      </c>
    </row>
    <row r="122" spans="1:26" ht="75" x14ac:dyDescent="0.25">
      <c r="A122" s="17">
        <v>92</v>
      </c>
      <c r="B122" s="27" t="s">
        <v>451</v>
      </c>
      <c r="C122" s="13" t="s">
        <v>452</v>
      </c>
      <c r="D122" s="19">
        <v>1.7284999999999999</v>
      </c>
      <c r="E122" s="13" t="s">
        <v>406</v>
      </c>
      <c r="F122" s="13" t="s">
        <v>453</v>
      </c>
      <c r="G122" s="20">
        <v>44068</v>
      </c>
      <c r="H122" s="20">
        <v>46752</v>
      </c>
      <c r="I122" s="21">
        <v>2237625290</v>
      </c>
      <c r="J122" s="22">
        <v>1617.56</v>
      </c>
      <c r="K122" s="23" t="s">
        <v>27</v>
      </c>
      <c r="L122" s="23" t="s">
        <v>461</v>
      </c>
      <c r="M122" s="13" t="s">
        <v>50</v>
      </c>
      <c r="N122" s="13" t="s">
        <v>29</v>
      </c>
      <c r="O122" s="23" t="s">
        <v>30</v>
      </c>
      <c r="P122" s="30">
        <v>1617560</v>
      </c>
      <c r="Q122" s="13" t="s">
        <v>31</v>
      </c>
      <c r="R122" s="24" t="s">
        <v>454</v>
      </c>
      <c r="S122" s="13" t="s">
        <v>33</v>
      </c>
      <c r="T122" s="15" t="s">
        <v>34</v>
      </c>
      <c r="U122" s="16">
        <v>3111600</v>
      </c>
      <c r="V122" s="16" t="s">
        <v>109</v>
      </c>
      <c r="W122" s="13" t="s">
        <v>430</v>
      </c>
      <c r="X122" s="14">
        <v>1617560</v>
      </c>
    </row>
    <row r="123" spans="1:26" s="53" customFormat="1" ht="36" customHeight="1" x14ac:dyDescent="0.3">
      <c r="A123" s="47" t="s">
        <v>455</v>
      </c>
      <c r="B123" s="48"/>
      <c r="C123" s="47"/>
      <c r="D123" s="49"/>
      <c r="E123" s="47"/>
      <c r="F123" s="47"/>
      <c r="G123" s="47"/>
      <c r="H123" s="47"/>
      <c r="I123" s="50">
        <f>I102+I92+I81+I56+I44+I27+I21+I7+I42</f>
        <v>620228833042.00989</v>
      </c>
      <c r="J123" s="51">
        <f>J102+J92+J81+J56+J44+J27+J21+J7+J42</f>
        <v>220734.98640600001</v>
      </c>
      <c r="K123" s="52"/>
      <c r="L123" s="52"/>
      <c r="M123" s="47"/>
      <c r="N123" s="47"/>
      <c r="O123" s="47"/>
      <c r="P123" s="51">
        <f>P102+P92+P81+P56+P44+P27+P21+P7+P42</f>
        <v>220734986.36300001</v>
      </c>
      <c r="Q123" s="47"/>
      <c r="R123" s="47"/>
      <c r="S123" s="47"/>
      <c r="T123" s="47"/>
      <c r="U123" s="47"/>
      <c r="V123" s="47"/>
      <c r="W123" s="47"/>
      <c r="X123" s="51">
        <f>X102+X92+X81+X56+X44+X27+X21+X7+X42</f>
        <v>108178142</v>
      </c>
    </row>
    <row r="124" spans="1:26" s="53" customFormat="1" ht="74.25" customHeight="1" x14ac:dyDescent="0.3">
      <c r="A124" s="54" t="s">
        <v>456</v>
      </c>
      <c r="B124" s="55"/>
      <c r="C124" s="54"/>
      <c r="D124" s="56"/>
      <c r="E124" s="54"/>
      <c r="F124" s="54"/>
      <c r="G124" s="54"/>
      <c r="H124" s="54"/>
      <c r="I124" s="57"/>
      <c r="J124" s="68">
        <v>1000</v>
      </c>
      <c r="K124" s="69" t="s">
        <v>49</v>
      </c>
      <c r="L124" s="69" t="s">
        <v>461</v>
      </c>
      <c r="M124" s="69" t="s">
        <v>28</v>
      </c>
      <c r="N124" s="69" t="s">
        <v>51</v>
      </c>
      <c r="O124" s="69" t="s">
        <v>52</v>
      </c>
      <c r="P124" s="70">
        <v>1000000</v>
      </c>
      <c r="Q124" s="69" t="s">
        <v>34</v>
      </c>
      <c r="R124" s="69" t="s">
        <v>34</v>
      </c>
      <c r="S124" s="69" t="s">
        <v>33</v>
      </c>
      <c r="T124" s="69" t="s">
        <v>34</v>
      </c>
      <c r="U124" s="71">
        <v>3121070</v>
      </c>
      <c r="V124" s="69" t="s">
        <v>418</v>
      </c>
      <c r="W124" s="69" t="s">
        <v>456</v>
      </c>
      <c r="X124" s="70">
        <v>1000000</v>
      </c>
    </row>
    <row r="125" spans="1:26" s="53" customFormat="1" ht="35.25" customHeight="1" x14ac:dyDescent="0.3">
      <c r="A125" s="47" t="s">
        <v>457</v>
      </c>
      <c r="B125" s="48"/>
      <c r="C125" s="47"/>
      <c r="D125" s="49"/>
      <c r="E125" s="47"/>
      <c r="F125" s="47"/>
      <c r="G125" s="47"/>
      <c r="H125" s="47"/>
      <c r="I125" s="50"/>
      <c r="J125" s="51">
        <v>224178.08636300001</v>
      </c>
      <c r="K125" s="58"/>
      <c r="L125" s="58"/>
      <c r="M125" s="47"/>
      <c r="N125" s="47"/>
      <c r="O125" s="47"/>
      <c r="P125" s="51">
        <v>224178086.36300001</v>
      </c>
      <c r="Q125" s="47"/>
      <c r="R125" s="47"/>
      <c r="S125" s="47"/>
      <c r="T125" s="47"/>
      <c r="U125" s="47"/>
      <c r="V125" s="47"/>
      <c r="W125" s="47"/>
      <c r="X125" s="51">
        <v>109178142</v>
      </c>
    </row>
    <row r="126" spans="1:26" s="53" customFormat="1" ht="18.75" x14ac:dyDescent="0.3">
      <c r="A126" s="59"/>
      <c r="B126" s="60"/>
      <c r="C126" s="61"/>
      <c r="D126" s="62"/>
      <c r="E126" s="61"/>
      <c r="F126" s="61"/>
      <c r="G126" s="63"/>
      <c r="H126" s="63"/>
      <c r="I126" s="64"/>
      <c r="J126" s="65"/>
      <c r="K126" s="66"/>
      <c r="L126" s="66"/>
      <c r="M126" s="61"/>
      <c r="O126" s="66"/>
      <c r="P126" s="66"/>
      <c r="S126" s="66"/>
      <c r="T126" s="66"/>
    </row>
    <row r="127" spans="1:26" ht="25.5" customHeight="1" x14ac:dyDescent="0.25">
      <c r="A127" s="123" t="s">
        <v>458</v>
      </c>
      <c r="B127" s="123"/>
      <c r="C127" s="123"/>
      <c r="D127" s="123"/>
      <c r="E127" s="123"/>
      <c r="F127" s="123"/>
      <c r="G127" s="4"/>
      <c r="H127" s="4"/>
      <c r="I127" s="5"/>
      <c r="J127" s="5"/>
    </row>
    <row r="128" spans="1:26" ht="24.75" customHeight="1" x14ac:dyDescent="0.25">
      <c r="A128" s="124" t="s">
        <v>460</v>
      </c>
      <c r="B128" s="124"/>
      <c r="C128" s="124"/>
      <c r="D128" s="124"/>
      <c r="E128" s="124"/>
      <c r="F128" s="124"/>
      <c r="G128" s="67"/>
      <c r="H128" s="67"/>
      <c r="I128" s="67"/>
      <c r="J128" s="67"/>
      <c r="K128" s="67"/>
      <c r="L128" s="67"/>
      <c r="M128" s="67"/>
      <c r="O128" s="67"/>
      <c r="P128" s="67"/>
      <c r="S128" s="67"/>
      <c r="T128" s="67"/>
    </row>
    <row r="129" spans="10:10" ht="15" customHeight="1" x14ac:dyDescent="0.25">
      <c r="J129" s="46"/>
    </row>
    <row r="130" spans="10:10" ht="15" customHeight="1" x14ac:dyDescent="0.25">
      <c r="J130" s="46"/>
    </row>
    <row r="131" spans="10:10" ht="15" customHeight="1" x14ac:dyDescent="0.25">
      <c r="J131" s="46"/>
    </row>
    <row r="132" spans="10:10" ht="15" customHeight="1" x14ac:dyDescent="0.25">
      <c r="J132" s="46"/>
    </row>
    <row r="133" spans="10:10" ht="15" customHeight="1" x14ac:dyDescent="0.25">
      <c r="J133" s="46"/>
    </row>
  </sheetData>
  <mergeCells count="223">
    <mergeCell ref="A127:F127"/>
    <mergeCell ref="A128:F128"/>
    <mergeCell ref="I116:I117"/>
    <mergeCell ref="J116:J117"/>
    <mergeCell ref="K116:K117"/>
    <mergeCell ref="L116:L117"/>
    <mergeCell ref="M116:M117"/>
    <mergeCell ref="N116:N117"/>
    <mergeCell ref="R111:R112"/>
    <mergeCell ref="T111:T112"/>
    <mergeCell ref="A116:A117"/>
    <mergeCell ref="B116:B117"/>
    <mergeCell ref="C116:C117"/>
    <mergeCell ref="D116:D117"/>
    <mergeCell ref="E116:E117"/>
    <mergeCell ref="F116:F117"/>
    <mergeCell ref="G116:G117"/>
    <mergeCell ref="H116:H117"/>
    <mergeCell ref="H111:H112"/>
    <mergeCell ref="I111:I112"/>
    <mergeCell ref="J111:J112"/>
    <mergeCell ref="K111:K112"/>
    <mergeCell ref="L111:L112"/>
    <mergeCell ref="M111:M112"/>
    <mergeCell ref="R116:R117"/>
    <mergeCell ref="A111:A112"/>
    <mergeCell ref="B111:B112"/>
    <mergeCell ref="C111:C112"/>
    <mergeCell ref="D111:D112"/>
    <mergeCell ref="E111:E112"/>
    <mergeCell ref="F111:F112"/>
    <mergeCell ref="G111:G112"/>
    <mergeCell ref="F104:F105"/>
    <mergeCell ref="G104:G105"/>
    <mergeCell ref="T89:T90"/>
    <mergeCell ref="A104:A105"/>
    <mergeCell ref="B104:B105"/>
    <mergeCell ref="C104:C105"/>
    <mergeCell ref="D104:D105"/>
    <mergeCell ref="E104:E105"/>
    <mergeCell ref="F89:F90"/>
    <mergeCell ref="G89:G90"/>
    <mergeCell ref="H89:H90"/>
    <mergeCell ref="I89:I90"/>
    <mergeCell ref="J89:J90"/>
    <mergeCell ref="K89:K90"/>
    <mergeCell ref="L104:L105"/>
    <mergeCell ref="M104:M105"/>
    <mergeCell ref="N104:N105"/>
    <mergeCell ref="H104:H105"/>
    <mergeCell ref="I104:I105"/>
    <mergeCell ref="J104:J105"/>
    <mergeCell ref="K104:K105"/>
    <mergeCell ref="A89:A90"/>
    <mergeCell ref="B89:B90"/>
    <mergeCell ref="C89:C90"/>
    <mergeCell ref="D89:D90"/>
    <mergeCell ref="E89:E90"/>
    <mergeCell ref="L89:L90"/>
    <mergeCell ref="M89:M90"/>
    <mergeCell ref="N89:N90"/>
    <mergeCell ref="R89:R90"/>
    <mergeCell ref="T84:T85"/>
    <mergeCell ref="A87:A88"/>
    <mergeCell ref="B87:B88"/>
    <mergeCell ref="C87:C88"/>
    <mergeCell ref="D87:D88"/>
    <mergeCell ref="E87:E88"/>
    <mergeCell ref="F87:F88"/>
    <mergeCell ref="G87:G88"/>
    <mergeCell ref="H87:H88"/>
    <mergeCell ref="I87:I88"/>
    <mergeCell ref="J84:J85"/>
    <mergeCell ref="K84:K85"/>
    <mergeCell ref="L84:L85"/>
    <mergeCell ref="M84:M85"/>
    <mergeCell ref="N84:N85"/>
    <mergeCell ref="R84:R85"/>
    <mergeCell ref="J87:J88"/>
    <mergeCell ref="K87:K88"/>
    <mergeCell ref="N57:N59"/>
    <mergeCell ref="H57:H59"/>
    <mergeCell ref="I57:I59"/>
    <mergeCell ref="J57:J59"/>
    <mergeCell ref="K57:K59"/>
    <mergeCell ref="L57:L59"/>
    <mergeCell ref="M57:M59"/>
    <mergeCell ref="A46:A48"/>
    <mergeCell ref="L87:L88"/>
    <mergeCell ref="M87:M88"/>
    <mergeCell ref="N87:N88"/>
    <mergeCell ref="A84:A85"/>
    <mergeCell ref="B84:B85"/>
    <mergeCell ref="C84:C85"/>
    <mergeCell ref="D84:D85"/>
    <mergeCell ref="E84:E85"/>
    <mergeCell ref="F84:F85"/>
    <mergeCell ref="G84:G85"/>
    <mergeCell ref="H84:H85"/>
    <mergeCell ref="I84:I85"/>
    <mergeCell ref="A57:A59"/>
    <mergeCell ref="B57:B59"/>
    <mergeCell ref="C57:C59"/>
    <mergeCell ref="D57:D59"/>
    <mergeCell ref="E57:E59"/>
    <mergeCell ref="F57:F59"/>
    <mergeCell ref="G57:G59"/>
    <mergeCell ref="G46:G48"/>
    <mergeCell ref="H46:H48"/>
    <mergeCell ref="B46:B48"/>
    <mergeCell ref="C46:C48"/>
    <mergeCell ref="D46:D48"/>
    <mergeCell ref="E46:E48"/>
    <mergeCell ref="F46:F48"/>
    <mergeCell ref="G30:G31"/>
    <mergeCell ref="H30:H31"/>
    <mergeCell ref="I30:I31"/>
    <mergeCell ref="W23:W24"/>
    <mergeCell ref="M46:M48"/>
    <mergeCell ref="N46:N48"/>
    <mergeCell ref="R46:R48"/>
    <mergeCell ref="I46:I48"/>
    <mergeCell ref="J46:J48"/>
    <mergeCell ref="K46:K48"/>
    <mergeCell ref="L46:L48"/>
    <mergeCell ref="X23:X24"/>
    <mergeCell ref="A30:A31"/>
    <mergeCell ref="B30:B31"/>
    <mergeCell ref="C30:C31"/>
    <mergeCell ref="D30:D31"/>
    <mergeCell ref="E30:E31"/>
    <mergeCell ref="F30:F31"/>
    <mergeCell ref="M30:M31"/>
    <mergeCell ref="N30:N31"/>
    <mergeCell ref="Q30:Q31"/>
    <mergeCell ref="R30:R31"/>
    <mergeCell ref="J30:J31"/>
    <mergeCell ref="K30:K31"/>
    <mergeCell ref="L30:L31"/>
    <mergeCell ref="T23:T24"/>
    <mergeCell ref="U23:U24"/>
    <mergeCell ref="V23:V24"/>
    <mergeCell ref="S10:S12"/>
    <mergeCell ref="T10:T12"/>
    <mergeCell ref="M10:M12"/>
    <mergeCell ref="N10:N12"/>
    <mergeCell ref="P10:P12"/>
    <mergeCell ref="M19:M20"/>
    <mergeCell ref="N19:N20"/>
    <mergeCell ref="Q19:Q20"/>
    <mergeCell ref="R19:R20"/>
    <mergeCell ref="S19:S20"/>
    <mergeCell ref="A19:A20"/>
    <mergeCell ref="B19:B20"/>
    <mergeCell ref="C19:C20"/>
    <mergeCell ref="D19:D20"/>
    <mergeCell ref="E19:E20"/>
    <mergeCell ref="F19:F20"/>
    <mergeCell ref="J10:J12"/>
    <mergeCell ref="K10:K12"/>
    <mergeCell ref="L10:L12"/>
    <mergeCell ref="G19:G20"/>
    <mergeCell ref="H19:H20"/>
    <mergeCell ref="I19:I20"/>
    <mergeCell ref="J19:J20"/>
    <mergeCell ref="K19:K20"/>
    <mergeCell ref="L19:L20"/>
    <mergeCell ref="T8:T9"/>
    <mergeCell ref="A10:A12"/>
    <mergeCell ref="B10:B12"/>
    <mergeCell ref="C10:C12"/>
    <mergeCell ref="D10:D12"/>
    <mergeCell ref="E10:E12"/>
    <mergeCell ref="F10:F12"/>
    <mergeCell ref="G10:G12"/>
    <mergeCell ref="H10:H12"/>
    <mergeCell ref="I10:I12"/>
    <mergeCell ref="N8:N9"/>
    <mergeCell ref="O8:O9"/>
    <mergeCell ref="P8:P9"/>
    <mergeCell ref="Q8:Q9"/>
    <mergeCell ref="R8:R9"/>
    <mergeCell ref="S8:S9"/>
    <mergeCell ref="H8:H9"/>
    <mergeCell ref="I8:I9"/>
    <mergeCell ref="J8:J9"/>
    <mergeCell ref="K8:K9"/>
    <mergeCell ref="L8:L9"/>
    <mergeCell ref="M8:M9"/>
    <mergeCell ref="Q10:Q12"/>
    <mergeCell ref="R10:R12"/>
    <mergeCell ref="A8:A9"/>
    <mergeCell ref="B8:B9"/>
    <mergeCell ref="C8:C9"/>
    <mergeCell ref="D8:D9"/>
    <mergeCell ref="E8:E9"/>
    <mergeCell ref="F8:F9"/>
    <mergeCell ref="G8:G9"/>
    <mergeCell ref="P4:P5"/>
    <mergeCell ref="Q4:Q5"/>
    <mergeCell ref="J4:J5"/>
    <mergeCell ref="K4:K5"/>
    <mergeCell ref="L4:L5"/>
    <mergeCell ref="M4:M5"/>
    <mergeCell ref="N4:N5"/>
    <mergeCell ref="O4:O5"/>
    <mergeCell ref="A2:X2"/>
    <mergeCell ref="A4:A5"/>
    <mergeCell ref="B4:B5"/>
    <mergeCell ref="C4:C5"/>
    <mergeCell ref="D4:D5"/>
    <mergeCell ref="E4:E5"/>
    <mergeCell ref="F4:F5"/>
    <mergeCell ref="G4:G5"/>
    <mergeCell ref="H4:H5"/>
    <mergeCell ref="I4:I5"/>
    <mergeCell ref="V4:V5"/>
    <mergeCell ref="W4:W5"/>
    <mergeCell ref="X4:X5"/>
    <mergeCell ref="R4:R5"/>
    <mergeCell ref="S4:S5"/>
    <mergeCell ref="T4:T5"/>
    <mergeCell ref="U4:U5"/>
  </mergeCells>
  <conditionalFormatting sqref="I36">
    <cfRule type="cellIs" dxfId="0" priority="1" operator="equal">
      <formula>0</formula>
    </cfRule>
  </conditionalFormatting>
  <printOptions horizontalCentered="1"/>
  <pageMargins left="0.23622047244094491" right="0.23622047244094491" top="0.15748031496062992" bottom="0.19685039370078741" header="0" footer="0"/>
  <pageSetup paperSize="9" scale="2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SPP2025 держбюджет</vt:lpstr>
      <vt:lpstr>'SPP2025 держбюджет'!Заголовки_для_друку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Щітченко Ігор Вікторович</dc:creator>
  <cp:lastModifiedBy>Щітченко Ігор Вікторович</cp:lastModifiedBy>
  <dcterms:created xsi:type="dcterms:W3CDTF">2024-12-19T10:33:09Z</dcterms:created>
  <dcterms:modified xsi:type="dcterms:W3CDTF">2024-12-20T08:38:30Z</dcterms:modified>
</cp:coreProperties>
</file>