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Внешний долг\презентація 2018\28.02.2018\"/>
    </mc:Choice>
  </mc:AlternateContent>
  <bookViews>
    <workbookView xWindow="0" yWindow="0" windowWidth="28800" windowHeight="11700" tabRatio="917" firstSheet="6" activeTab="59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G4" i="61" l="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7" i="49"/>
  <c r="E127" i="49"/>
  <c r="D127" i="49"/>
  <c r="C127" i="49"/>
  <c r="B127" i="49"/>
  <c r="F123" i="49"/>
  <c r="E123" i="49"/>
  <c r="D123" i="49"/>
  <c r="C123" i="49"/>
  <c r="B123" i="49"/>
  <c r="F108" i="49"/>
  <c r="E108" i="49"/>
  <c r="D108" i="49"/>
  <c r="C108" i="49"/>
  <c r="B108" i="49"/>
  <c r="F106" i="49"/>
  <c r="E106" i="49"/>
  <c r="D106" i="49"/>
  <c r="C106" i="49"/>
  <c r="B106" i="49"/>
  <c r="F100" i="49"/>
  <c r="E100" i="49"/>
  <c r="D100" i="49"/>
  <c r="C100" i="49"/>
  <c r="B100" i="49"/>
  <c r="B99" i="49" s="1"/>
  <c r="G99" i="49"/>
  <c r="F97" i="49"/>
  <c r="E97" i="49"/>
  <c r="D97" i="49"/>
  <c r="C97" i="49"/>
  <c r="B97" i="49"/>
  <c r="F93" i="49"/>
  <c r="E93" i="49"/>
  <c r="D93" i="49"/>
  <c r="C93" i="49"/>
  <c r="B93" i="49"/>
  <c r="F80" i="49"/>
  <c r="F79" i="49" s="1"/>
  <c r="E80" i="49"/>
  <c r="D80" i="49"/>
  <c r="C80" i="49"/>
  <c r="B80" i="49"/>
  <c r="B79" i="49" s="1"/>
  <c r="G79" i="49"/>
  <c r="F76" i="49"/>
  <c r="E76" i="49"/>
  <c r="D76" i="49"/>
  <c r="C76" i="49"/>
  <c r="B76" i="49"/>
  <c r="F64" i="49"/>
  <c r="E64" i="49"/>
  <c r="D64" i="49"/>
  <c r="C64" i="49"/>
  <c r="B64" i="49"/>
  <c r="F62" i="49"/>
  <c r="E62" i="49"/>
  <c r="D62" i="49"/>
  <c r="C62" i="49"/>
  <c r="B62" i="49"/>
  <c r="F56" i="49"/>
  <c r="E56" i="49"/>
  <c r="D56" i="49"/>
  <c r="C56" i="49"/>
  <c r="B56" i="49"/>
  <c r="F49" i="49"/>
  <c r="E49" i="49"/>
  <c r="D49" i="49"/>
  <c r="C49" i="49"/>
  <c r="B49" i="49"/>
  <c r="G48" i="49"/>
  <c r="F46" i="49"/>
  <c r="E46" i="49"/>
  <c r="D46" i="49"/>
  <c r="D8" i="49" s="1"/>
  <c r="C46" i="49"/>
  <c r="B46" i="49"/>
  <c r="F9" i="49"/>
  <c r="F8" i="49" s="1"/>
  <c r="E9" i="49"/>
  <c r="E8" i="49" s="1"/>
  <c r="D9" i="49"/>
  <c r="C9" i="49"/>
  <c r="C8" i="49" s="1"/>
  <c r="B9" i="49"/>
  <c r="B8" i="49" s="1"/>
  <c r="G8" i="49"/>
  <c r="G7" i="49" s="1"/>
  <c r="G4" i="49"/>
  <c r="F127" i="48"/>
  <c r="E127" i="48"/>
  <c r="D127" i="48"/>
  <c r="C127" i="48"/>
  <c r="B127" i="48"/>
  <c r="F123" i="48"/>
  <c r="E123" i="48"/>
  <c r="D123" i="48"/>
  <c r="C123" i="48"/>
  <c r="B123" i="48"/>
  <c r="F108" i="48"/>
  <c r="E108" i="48"/>
  <c r="D108" i="48"/>
  <c r="C108" i="48"/>
  <c r="B108" i="48"/>
  <c r="F106" i="48"/>
  <c r="E106" i="48"/>
  <c r="D106" i="48"/>
  <c r="C106" i="48"/>
  <c r="B106" i="48"/>
  <c r="F100" i="48"/>
  <c r="E100" i="48"/>
  <c r="D100" i="48"/>
  <c r="C100" i="48"/>
  <c r="B100" i="48"/>
  <c r="G99" i="48"/>
  <c r="F97" i="48"/>
  <c r="E97" i="48"/>
  <c r="D97" i="48"/>
  <c r="D79" i="48" s="1"/>
  <c r="C97" i="48"/>
  <c r="B97" i="48"/>
  <c r="F93" i="48"/>
  <c r="E93" i="48"/>
  <c r="D93" i="48"/>
  <c r="C93" i="48"/>
  <c r="B93" i="48"/>
  <c r="F80" i="48"/>
  <c r="F79" i="48" s="1"/>
  <c r="E80" i="48"/>
  <c r="D80" i="48"/>
  <c r="C80" i="48"/>
  <c r="B80" i="48"/>
  <c r="B79" i="48" s="1"/>
  <c r="G79" i="48"/>
  <c r="C79" i="48"/>
  <c r="F76" i="48"/>
  <c r="E76" i="48"/>
  <c r="D76" i="48"/>
  <c r="C76" i="48"/>
  <c r="B76" i="48"/>
  <c r="F64" i="48"/>
  <c r="E64" i="48"/>
  <c r="D64" i="48"/>
  <c r="C64" i="48"/>
  <c r="B64" i="48"/>
  <c r="F62" i="48"/>
  <c r="E62" i="48"/>
  <c r="D62" i="48"/>
  <c r="C62" i="48"/>
  <c r="B62" i="48"/>
  <c r="F56" i="48"/>
  <c r="E56" i="48"/>
  <c r="D56" i="48"/>
  <c r="C56" i="48"/>
  <c r="B56" i="48"/>
  <c r="F49" i="48"/>
  <c r="E49" i="48"/>
  <c r="D49" i="48"/>
  <c r="C49" i="48"/>
  <c r="B49" i="48"/>
  <c r="G48" i="48"/>
  <c r="F46" i="48"/>
  <c r="E46" i="48"/>
  <c r="D46" i="48"/>
  <c r="D8" i="48" s="1"/>
  <c r="C46" i="48"/>
  <c r="B46" i="48"/>
  <c r="F9" i="48"/>
  <c r="E9" i="48"/>
  <c r="E8" i="48" s="1"/>
  <c r="D9" i="48"/>
  <c r="C9" i="48"/>
  <c r="C8" i="48" s="1"/>
  <c r="B9" i="48"/>
  <c r="G8" i="48"/>
  <c r="G7" i="48" s="1"/>
  <c r="G4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G18" i="46" s="1"/>
  <c r="F20" i="46"/>
  <c r="E20" i="46"/>
  <c r="D20" i="46"/>
  <c r="C20" i="46"/>
  <c r="C18" i="46" s="1"/>
  <c r="B20" i="46"/>
  <c r="A20" i="46"/>
  <c r="G19" i="46"/>
  <c r="F19" i="46"/>
  <c r="F18" i="46" s="1"/>
  <c r="E19" i="46"/>
  <c r="D19" i="46"/>
  <c r="C19" i="46"/>
  <c r="B19" i="46"/>
  <c r="B18" i="46" s="1"/>
  <c r="A19" i="46"/>
  <c r="E18" i="46"/>
  <c r="D18" i="46"/>
  <c r="G17" i="46"/>
  <c r="F17" i="46"/>
  <c r="E17" i="46"/>
  <c r="D17" i="46"/>
  <c r="C17" i="46"/>
  <c r="B17" i="46"/>
  <c r="G14" i="46"/>
  <c r="F14" i="46"/>
  <c r="E14" i="46"/>
  <c r="E12" i="46" s="1"/>
  <c r="D14" i="46"/>
  <c r="C14" i="46"/>
  <c r="B14" i="46"/>
  <c r="A14" i="46"/>
  <c r="G13" i="46"/>
  <c r="F13" i="46"/>
  <c r="E13" i="46"/>
  <c r="D13" i="46"/>
  <c r="D12" i="46" s="1"/>
  <c r="C13" i="46"/>
  <c r="C12" i="46" s="1"/>
  <c r="B13" i="46"/>
  <c r="A13" i="46"/>
  <c r="G12" i="46"/>
  <c r="F12" i="46"/>
  <c r="B12" i="46"/>
  <c r="G11" i="46"/>
  <c r="F11" i="46"/>
  <c r="E11" i="46"/>
  <c r="D11" i="46"/>
  <c r="C11" i="46"/>
  <c r="B11" i="46"/>
  <c r="G8" i="46"/>
  <c r="G6" i="46" s="1"/>
  <c r="F8" i="46"/>
  <c r="E8" i="46"/>
  <c r="D8" i="46"/>
  <c r="C8" i="46"/>
  <c r="C6" i="46" s="1"/>
  <c r="B8" i="46"/>
  <c r="A8" i="46"/>
  <c r="G7" i="46"/>
  <c r="F7" i="46"/>
  <c r="E7" i="46"/>
  <c r="D7" i="46"/>
  <c r="C7" i="46"/>
  <c r="B7" i="46"/>
  <c r="A7" i="46"/>
  <c r="E6" i="46"/>
  <c r="D6" i="46"/>
  <c r="G5" i="46"/>
  <c r="F5" i="46"/>
  <c r="E5" i="46"/>
  <c r="D5" i="46"/>
  <c r="C5" i="46"/>
  <c r="B5" i="46"/>
  <c r="G20" i="43"/>
  <c r="F20" i="43"/>
  <c r="E20" i="43"/>
  <c r="E18" i="43" s="1"/>
  <c r="D20" i="43"/>
  <c r="C20" i="43"/>
  <c r="B20" i="43"/>
  <c r="A20" i="43"/>
  <c r="G19" i="43"/>
  <c r="G18" i="43" s="1"/>
  <c r="F19" i="43"/>
  <c r="E19" i="43"/>
  <c r="D19" i="43"/>
  <c r="C19" i="43"/>
  <c r="B19" i="43"/>
  <c r="A19" i="43"/>
  <c r="F18" i="43"/>
  <c r="C18" i="43"/>
  <c r="B18" i="43"/>
  <c r="G17" i="43"/>
  <c r="F17" i="43"/>
  <c r="E17" i="43"/>
  <c r="D17" i="43"/>
  <c r="C17" i="43"/>
  <c r="B17" i="43"/>
  <c r="G14" i="43"/>
  <c r="G12" i="43" s="1"/>
  <c r="F14" i="43"/>
  <c r="E14" i="43"/>
  <c r="D14" i="43"/>
  <c r="C14" i="43"/>
  <c r="C12" i="43" s="1"/>
  <c r="B14" i="43"/>
  <c r="A14" i="43"/>
  <c r="G13" i="43"/>
  <c r="F13" i="43"/>
  <c r="F12" i="43" s="1"/>
  <c r="E13" i="43"/>
  <c r="E12" i="43" s="1"/>
  <c r="D13" i="43"/>
  <c r="C13" i="43"/>
  <c r="B13" i="43"/>
  <c r="B12" i="43" s="1"/>
  <c r="A13" i="43"/>
  <c r="D12" i="43"/>
  <c r="G11" i="43"/>
  <c r="F11" i="43"/>
  <c r="E11" i="43"/>
  <c r="D11" i="43"/>
  <c r="C11" i="43"/>
  <c r="B11" i="43"/>
  <c r="G8" i="43"/>
  <c r="F8" i="43"/>
  <c r="E8" i="43"/>
  <c r="E6" i="43" s="1"/>
  <c r="D8" i="43"/>
  <c r="C8" i="43"/>
  <c r="B8" i="43"/>
  <c r="A8" i="43"/>
  <c r="G7" i="43"/>
  <c r="F7" i="43"/>
  <c r="E7" i="43"/>
  <c r="D7" i="43"/>
  <c r="D6" i="43" s="1"/>
  <c r="C7" i="43"/>
  <c r="C6" i="43" s="1"/>
  <c r="B7" i="43"/>
  <c r="A7" i="43"/>
  <c r="G6" i="43"/>
  <c r="F6" i="43"/>
  <c r="B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/>
  <c r="G6" i="40"/>
  <c r="F6" i="40"/>
  <c r="E6" i="40"/>
  <c r="D6" i="40"/>
  <c r="C6" i="40"/>
  <c r="B6" i="40"/>
  <c r="G4" i="40"/>
  <c r="A4" i="40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103" i="31"/>
  <c r="B103" i="31"/>
  <c r="C94" i="31"/>
  <c r="B94" i="31"/>
  <c r="C92" i="31"/>
  <c r="B92" i="31"/>
  <c r="C86" i="31"/>
  <c r="C85" i="31" s="1"/>
  <c r="B86" i="31"/>
  <c r="D85" i="31"/>
  <c r="D60" i="31" s="1"/>
  <c r="C83" i="31"/>
  <c r="B83" i="31"/>
  <c r="C77" i="31"/>
  <c r="B77" i="31"/>
  <c r="C75" i="31"/>
  <c r="B75" i="31"/>
  <c r="C69" i="31"/>
  <c r="B69" i="31"/>
  <c r="C62" i="31"/>
  <c r="C61" i="31" s="1"/>
  <c r="B62" i="31"/>
  <c r="B61" i="31" s="1"/>
  <c r="D61" i="31"/>
  <c r="C58" i="31"/>
  <c r="B58" i="31"/>
  <c r="C54" i="31"/>
  <c r="B54" i="31"/>
  <c r="C48" i="31"/>
  <c r="B48" i="31"/>
  <c r="B47" i="31" s="1"/>
  <c r="D47" i="31"/>
  <c r="C45" i="31"/>
  <c r="B45" i="31"/>
  <c r="C10" i="31"/>
  <c r="B10" i="31"/>
  <c r="D9" i="31"/>
  <c r="D5" i="31"/>
  <c r="A2" i="31"/>
  <c r="C103" i="30"/>
  <c r="B103" i="30"/>
  <c r="C94" i="30"/>
  <c r="B94" i="30"/>
  <c r="C92" i="30"/>
  <c r="B92" i="30"/>
  <c r="C86" i="30"/>
  <c r="B86" i="30"/>
  <c r="B85" i="30" s="1"/>
  <c r="D85" i="30"/>
  <c r="C83" i="30"/>
  <c r="B83" i="30"/>
  <c r="C79" i="30"/>
  <c r="B79" i="30"/>
  <c r="C73" i="30"/>
  <c r="B73" i="30"/>
  <c r="D72" i="30"/>
  <c r="D71" i="30" s="1"/>
  <c r="C69" i="30"/>
  <c r="B69" i="30"/>
  <c r="C63" i="30"/>
  <c r="B63" i="30"/>
  <c r="C61" i="30"/>
  <c r="B61" i="30"/>
  <c r="C55" i="30"/>
  <c r="C47" i="30" s="1"/>
  <c r="B55" i="30"/>
  <c r="B47" i="30" s="1"/>
  <c r="C48" i="30"/>
  <c r="B48" i="30"/>
  <c r="D47" i="30"/>
  <c r="C45" i="30"/>
  <c r="B45" i="30"/>
  <c r="C10" i="30"/>
  <c r="B10" i="30"/>
  <c r="D9" i="30"/>
  <c r="D5" i="30"/>
  <c r="A2" i="30"/>
  <c r="C23" i="29"/>
  <c r="C18" i="29" s="1"/>
  <c r="B23" i="29"/>
  <c r="C19" i="29"/>
  <c r="B19" i="29"/>
  <c r="B18" i="29" s="1"/>
  <c r="D18" i="29"/>
  <c r="C12" i="29"/>
  <c r="B12" i="29"/>
  <c r="B8" i="29" s="1"/>
  <c r="C9" i="29"/>
  <c r="B9" i="29"/>
  <c r="D8" i="29"/>
  <c r="C8" i="29"/>
  <c r="C7" i="29" s="1"/>
  <c r="B7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C24" i="26" s="1"/>
  <c r="B32" i="26"/>
  <c r="G25" i="26"/>
  <c r="F25" i="26"/>
  <c r="E25" i="26"/>
  <c r="E24" i="26" s="1"/>
  <c r="D25" i="26"/>
  <c r="D24" i="26" s="1"/>
  <c r="C25" i="26"/>
  <c r="B25" i="26"/>
  <c r="G24" i="26"/>
  <c r="F24" i="26"/>
  <c r="B24" i="26"/>
  <c r="H21" i="26"/>
  <c r="H8" i="26"/>
  <c r="G8" i="26"/>
  <c r="F8" i="26"/>
  <c r="E8" i="26"/>
  <c r="D8" i="26"/>
  <c r="C8" i="26"/>
  <c r="B8" i="26"/>
  <c r="H5" i="26"/>
  <c r="C31" i="25"/>
  <c r="B31" i="25"/>
  <c r="C24" i="25"/>
  <c r="C23" i="25" s="1"/>
  <c r="B24" i="25"/>
  <c r="B23" i="25"/>
  <c r="D21" i="25"/>
  <c r="B21" i="25"/>
  <c r="D7" i="25"/>
  <c r="C7" i="25"/>
  <c r="B7" i="25"/>
  <c r="D5" i="25"/>
  <c r="A2" i="25"/>
  <c r="D7" i="24"/>
  <c r="C7" i="24"/>
  <c r="B7" i="24"/>
  <c r="D5" i="24"/>
  <c r="A2" i="24"/>
  <c r="G26" i="21"/>
  <c r="F26" i="21"/>
  <c r="E26" i="21"/>
  <c r="D26" i="21"/>
  <c r="C26" i="21"/>
  <c r="B26" i="21"/>
  <c r="G21" i="21"/>
  <c r="F21" i="21"/>
  <c r="F20" i="21" s="1"/>
  <c r="E21" i="21"/>
  <c r="E20" i="21" s="1"/>
  <c r="D21" i="21"/>
  <c r="C21" i="21"/>
  <c r="B21" i="21"/>
  <c r="B20" i="21" s="1"/>
  <c r="G20" i="21"/>
  <c r="D20" i="21"/>
  <c r="C20" i="21"/>
  <c r="H17" i="21"/>
  <c r="H13" i="21"/>
  <c r="H12" i="21"/>
  <c r="H7" i="21" s="1"/>
  <c r="G7" i="21"/>
  <c r="F7" i="21"/>
  <c r="E7" i="21"/>
  <c r="D7" i="21"/>
  <c r="C7" i="21"/>
  <c r="B7" i="21"/>
  <c r="H4" i="21"/>
  <c r="C28" i="20"/>
  <c r="B28" i="20"/>
  <c r="C23" i="20"/>
  <c r="C22" i="20" s="1"/>
  <c r="B23" i="20"/>
  <c r="B22" i="20" s="1"/>
  <c r="D20" i="20"/>
  <c r="B20" i="20"/>
  <c r="D7" i="20"/>
  <c r="C7" i="20"/>
  <c r="B7" i="20"/>
  <c r="D5" i="20"/>
  <c r="A2" i="20"/>
  <c r="D7" i="19"/>
  <c r="C7" i="19"/>
  <c r="B7" i="19"/>
  <c r="D5" i="19"/>
  <c r="A2" i="19"/>
  <c r="C18" i="18"/>
  <c r="B18" i="18"/>
  <c r="C15" i="18"/>
  <c r="B15" i="18"/>
  <c r="C14" i="18"/>
  <c r="B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D18" i="13"/>
  <c r="C18" i="13"/>
  <c r="B18" i="13"/>
  <c r="D12" i="13"/>
  <c r="C12" i="13"/>
  <c r="B12" i="13"/>
  <c r="D10" i="13"/>
  <c r="A10" i="13" s="1"/>
  <c r="D6" i="13"/>
  <c r="C6" i="13"/>
  <c r="B6" i="13"/>
  <c r="D4" i="13"/>
  <c r="A4" i="13" s="1"/>
  <c r="D20" i="12"/>
  <c r="C20" i="12"/>
  <c r="B20" i="12"/>
  <c r="A20" i="12"/>
  <c r="D19" i="12"/>
  <c r="D18" i="12" s="1"/>
  <c r="C19" i="12"/>
  <c r="B19" i="12"/>
  <c r="A19" i="12"/>
  <c r="A18" i="12"/>
  <c r="D17" i="12"/>
  <c r="C17" i="12"/>
  <c r="B17" i="12"/>
  <c r="D14" i="12"/>
  <c r="C14" i="12"/>
  <c r="B14" i="12"/>
  <c r="A14" i="12"/>
  <c r="D13" i="12"/>
  <c r="C13" i="12"/>
  <c r="B13" i="12"/>
  <c r="A13" i="12"/>
  <c r="A12" i="12"/>
  <c r="D11" i="12"/>
  <c r="C11" i="12"/>
  <c r="B11" i="12"/>
  <c r="D8" i="12"/>
  <c r="C8" i="12"/>
  <c r="B8" i="12"/>
  <c r="A8" i="12"/>
  <c r="D7" i="12"/>
  <c r="C7" i="12"/>
  <c r="B7" i="12"/>
  <c r="A7" i="12"/>
  <c r="A6" i="12"/>
  <c r="D5" i="12"/>
  <c r="C5" i="12"/>
  <c r="B5" i="12"/>
  <c r="D18" i="11"/>
  <c r="C18" i="11"/>
  <c r="B18" i="11"/>
  <c r="D12" i="11"/>
  <c r="C12" i="11"/>
  <c r="B12" i="11"/>
  <c r="D10" i="11"/>
  <c r="A10" i="11" s="1"/>
  <c r="D6" i="11"/>
  <c r="C6" i="11"/>
  <c r="B6" i="11"/>
  <c r="D4" i="11"/>
  <c r="A4" i="11" s="1"/>
  <c r="C102" i="8"/>
  <c r="B102" i="8"/>
  <c r="C93" i="8"/>
  <c r="B93" i="8"/>
  <c r="C91" i="8"/>
  <c r="B91" i="8"/>
  <c r="C85" i="8"/>
  <c r="B85" i="8"/>
  <c r="D84" i="8"/>
  <c r="C82" i="8"/>
  <c r="B82" i="8"/>
  <c r="C78" i="8"/>
  <c r="B78" i="8"/>
  <c r="C72" i="8"/>
  <c r="B72" i="8"/>
  <c r="D71" i="8"/>
  <c r="C68" i="8"/>
  <c r="B68" i="8"/>
  <c r="C62" i="8"/>
  <c r="B62" i="8"/>
  <c r="C60" i="8"/>
  <c r="B60" i="8"/>
  <c r="C54" i="8"/>
  <c r="B54" i="8"/>
  <c r="C47" i="8"/>
  <c r="B47" i="8"/>
  <c r="D46" i="8"/>
  <c r="C44" i="8"/>
  <c r="B44" i="8"/>
  <c r="C9" i="8"/>
  <c r="B9" i="8"/>
  <c r="D8" i="8"/>
  <c r="D4" i="8"/>
  <c r="C102" i="7"/>
  <c r="B102" i="7"/>
  <c r="C93" i="7"/>
  <c r="B93" i="7"/>
  <c r="C91" i="7"/>
  <c r="B91" i="7"/>
  <c r="C85" i="7"/>
  <c r="B85" i="7"/>
  <c r="D84" i="7"/>
  <c r="C82" i="7"/>
  <c r="B82" i="7"/>
  <c r="C78" i="7"/>
  <c r="B78" i="7"/>
  <c r="C72" i="7"/>
  <c r="B72" i="7"/>
  <c r="D71" i="7"/>
  <c r="C68" i="7"/>
  <c r="B68" i="7"/>
  <c r="C62" i="7"/>
  <c r="B62" i="7"/>
  <c r="C60" i="7"/>
  <c r="B60" i="7"/>
  <c r="C54" i="7"/>
  <c r="B54" i="7"/>
  <c r="C47" i="7"/>
  <c r="B47" i="7"/>
  <c r="D46" i="7"/>
  <c r="C44" i="7"/>
  <c r="B44" i="7"/>
  <c r="C9" i="7"/>
  <c r="B9" i="7"/>
  <c r="D8" i="7"/>
  <c r="D4" i="7"/>
  <c r="C102" i="6"/>
  <c r="B102" i="6"/>
  <c r="C93" i="6"/>
  <c r="B93" i="6"/>
  <c r="C91" i="6"/>
  <c r="B91" i="6"/>
  <c r="C85" i="6"/>
  <c r="B85" i="6"/>
  <c r="D84" i="6"/>
  <c r="C82" i="6"/>
  <c r="B82" i="6"/>
  <c r="C76" i="6"/>
  <c r="B76" i="6"/>
  <c r="C74" i="6"/>
  <c r="B74" i="6"/>
  <c r="C68" i="6"/>
  <c r="B68" i="6"/>
  <c r="C61" i="6"/>
  <c r="B61" i="6"/>
  <c r="D60" i="6"/>
  <c r="C57" i="6"/>
  <c r="B57" i="6"/>
  <c r="C53" i="6"/>
  <c r="B53" i="6"/>
  <c r="C47" i="6"/>
  <c r="B47" i="6"/>
  <c r="D46" i="6"/>
  <c r="C44" i="6"/>
  <c r="B44" i="6"/>
  <c r="C9" i="6"/>
  <c r="B9" i="6"/>
  <c r="D8" i="6"/>
  <c r="D4" i="6"/>
  <c r="C102" i="5"/>
  <c r="B102" i="5"/>
  <c r="C93" i="5"/>
  <c r="B93" i="5"/>
  <c r="C91" i="5"/>
  <c r="B91" i="5"/>
  <c r="C85" i="5"/>
  <c r="B85" i="5"/>
  <c r="D84" i="5"/>
  <c r="C82" i="5"/>
  <c r="B82" i="5"/>
  <c r="C76" i="5"/>
  <c r="B76" i="5"/>
  <c r="C74" i="5"/>
  <c r="B74" i="5"/>
  <c r="C68" i="5"/>
  <c r="B68" i="5"/>
  <c r="C61" i="5"/>
  <c r="B61" i="5"/>
  <c r="D60" i="5"/>
  <c r="C57" i="5"/>
  <c r="B57" i="5"/>
  <c r="C53" i="5"/>
  <c r="B53" i="5"/>
  <c r="C47" i="5"/>
  <c r="B47" i="5"/>
  <c r="D46" i="5"/>
  <c r="C44" i="5"/>
  <c r="B44" i="5"/>
  <c r="C9" i="5"/>
  <c r="B9" i="5"/>
  <c r="D8" i="5"/>
  <c r="D4" i="5"/>
  <c r="B60" i="31" l="1"/>
  <c r="B85" i="31"/>
  <c r="D8" i="30"/>
  <c r="C9" i="30"/>
  <c r="C8" i="30" s="1"/>
  <c r="C85" i="30"/>
  <c r="C99" i="49"/>
  <c r="F99" i="49"/>
  <c r="F78" i="49" s="1"/>
  <c r="E99" i="49"/>
  <c r="E48" i="49"/>
  <c r="E7" i="49" s="1"/>
  <c r="E6" i="49" s="1"/>
  <c r="D48" i="49"/>
  <c r="D7" i="49" s="1"/>
  <c r="C48" i="49"/>
  <c r="C7" i="49" s="1"/>
  <c r="C6" i="49" s="1"/>
  <c r="G78" i="49"/>
  <c r="E79" i="49"/>
  <c r="C79" i="49"/>
  <c r="C78" i="49" s="1"/>
  <c r="C48" i="48"/>
  <c r="C7" i="48" s="1"/>
  <c r="D48" i="48"/>
  <c r="E79" i="48"/>
  <c r="E99" i="48"/>
  <c r="F99" i="48"/>
  <c r="F78" i="48" s="1"/>
  <c r="C84" i="7"/>
  <c r="C72" i="30"/>
  <c r="C71" i="30"/>
  <c r="C7" i="30" s="1"/>
  <c r="B72" i="30"/>
  <c r="B71" i="30" s="1"/>
  <c r="B9" i="30"/>
  <c r="B8" i="30" s="1"/>
  <c r="B7" i="30" s="1"/>
  <c r="C47" i="31"/>
  <c r="D8" i="31"/>
  <c r="B9" i="31"/>
  <c r="B8" i="31" s="1"/>
  <c r="D70" i="7"/>
  <c r="C46" i="7"/>
  <c r="C8" i="7"/>
  <c r="B71" i="7"/>
  <c r="B84" i="7"/>
  <c r="B46" i="7"/>
  <c r="C71" i="7"/>
  <c r="C70" i="7" s="1"/>
  <c r="B8" i="7"/>
  <c r="B71" i="8"/>
  <c r="B84" i="8"/>
  <c r="B46" i="8"/>
  <c r="C71" i="8"/>
  <c r="C84" i="8"/>
  <c r="D7" i="8"/>
  <c r="B8" i="8"/>
  <c r="C8" i="8"/>
  <c r="D70" i="8"/>
  <c r="C46" i="8"/>
  <c r="B18" i="12"/>
  <c r="C6" i="12"/>
  <c r="B12" i="12"/>
  <c r="B6" i="12"/>
  <c r="C12" i="12"/>
  <c r="D12" i="12"/>
  <c r="D6" i="12"/>
  <c r="C18" i="12"/>
  <c r="B84" i="6"/>
  <c r="D59" i="6"/>
  <c r="C8" i="6"/>
  <c r="D7" i="6"/>
  <c r="B46" i="6"/>
  <c r="C46" i="6"/>
  <c r="C60" i="6"/>
  <c r="C84" i="6"/>
  <c r="B60" i="6"/>
  <c r="B59" i="6" s="1"/>
  <c r="B8" i="6"/>
  <c r="D59" i="5"/>
  <c r="B8" i="5"/>
  <c r="D7" i="5"/>
  <c r="B46" i="5"/>
  <c r="C46" i="5"/>
  <c r="C84" i="5"/>
  <c r="C8" i="5"/>
  <c r="B84" i="5"/>
  <c r="B60" i="5"/>
  <c r="C60" i="5"/>
  <c r="E78" i="49"/>
  <c r="E7" i="48"/>
  <c r="D7" i="48"/>
  <c r="D7" i="7"/>
  <c r="B48" i="48"/>
  <c r="F48" i="48"/>
  <c r="E48" i="48"/>
  <c r="D99" i="48"/>
  <c r="D78" i="48" s="1"/>
  <c r="C99" i="48"/>
  <c r="C78" i="48" s="1"/>
  <c r="B99" i="48"/>
  <c r="B78" i="48" s="1"/>
  <c r="B78" i="49"/>
  <c r="C60" i="31"/>
  <c r="D18" i="43"/>
  <c r="B6" i="46"/>
  <c r="F6" i="46"/>
  <c r="G78" i="48"/>
  <c r="B48" i="49"/>
  <c r="B7" i="49" s="1"/>
  <c r="F48" i="49"/>
  <c r="F7" i="49" s="1"/>
  <c r="D99" i="49"/>
  <c r="C9" i="31"/>
  <c r="C8" i="31" s="1"/>
  <c r="B8" i="48"/>
  <c r="B7" i="48" s="1"/>
  <c r="B6" i="48" s="1"/>
  <c r="F8" i="48"/>
  <c r="D79" i="49"/>
  <c r="D78" i="49" s="1"/>
  <c r="B7" i="31" l="1"/>
  <c r="F6" i="49"/>
  <c r="B6" i="49"/>
  <c r="C6" i="48"/>
  <c r="F7" i="48"/>
  <c r="F6" i="48" s="1"/>
  <c r="E78" i="48"/>
  <c r="E6" i="48" s="1"/>
  <c r="C7" i="7"/>
  <c r="C6" i="7" s="1"/>
  <c r="B70" i="7"/>
  <c r="B7" i="7"/>
  <c r="B6" i="7" s="1"/>
  <c r="B70" i="8"/>
  <c r="B7" i="8"/>
  <c r="C70" i="8"/>
  <c r="C7" i="8"/>
  <c r="B7" i="6"/>
  <c r="C7" i="6"/>
  <c r="C59" i="6"/>
  <c r="B6" i="6"/>
  <c r="C7" i="5"/>
  <c r="B7" i="5"/>
  <c r="C59" i="5"/>
  <c r="C6" i="5" s="1"/>
  <c r="B59" i="5"/>
  <c r="B6" i="5" s="1"/>
  <c r="C7" i="31"/>
  <c r="D6" i="48"/>
  <c r="D6" i="49"/>
  <c r="B6" i="8" l="1"/>
  <c r="C6" i="8"/>
  <c r="C6" i="6"/>
</calcChain>
</file>

<file path=xl/sharedStrings.xml><?xml version="1.0" encoding="utf-8"?>
<sst xmlns="http://schemas.openxmlformats.org/spreadsheetml/2006/main" count="1306" uniqueCount="218">
  <si>
    <t xml:space="preserve">            ОВДП (27-річні)</t>
  </si>
  <si>
    <t xml:space="preserve">            ОВДП (29-річні)</t>
  </si>
  <si>
    <t>9cac3457-e4f6-4639-951f-828f07652acf</t>
  </si>
  <si>
    <t xml:space="preserve">            ОВДП (22-річні)</t>
  </si>
  <si>
    <t xml:space="preserve">            ОВДП (24-річні)</t>
  </si>
  <si>
    <t>ОВДП (3 - річні)</t>
  </si>
  <si>
    <t xml:space="preserve">            ОВДП (8 - річні)</t>
  </si>
  <si>
    <t>ОВДП (9 - місячні)</t>
  </si>
  <si>
    <t xml:space="preserve">            ОВДП (30-річні)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</si>
  <si>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</si>
  <si>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</si>
  <si>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</si>
  <si>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</si>
  <si>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</si>
  <si>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</si>
  <si>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</si>
  <si>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</si>
  <si>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>Внутрішній борг за випущеними цінними паперами</t>
  </si>
  <si>
    <t xml:space="preserve">            ОВДП (12 - місячні)</t>
  </si>
  <si>
    <t>Deutsche Bank AG London</t>
  </si>
  <si>
    <t>ОВДП (16 - річні)</t>
  </si>
  <si>
    <t>Citibank, N.A., Deutsche Bank AG</t>
  </si>
  <si>
    <t>Облігації ДП "ФІНІНПРО" (5 - річні)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</si>
  <si>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</si>
  <si>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</si>
  <si>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</si>
  <si>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Державний та гарантований державою борг України за станом на ReportDate 
(за типом боргу)</t>
  </si>
  <si>
    <t xml:space="preserve">            ОВДП (18 - річні)</t>
  </si>
  <si>
    <t>Облігації ХДАВП (6 -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</si>
  <si>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</si>
  <si>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</si>
  <si>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</si>
  <si>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</si>
  <si>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ОЗДП 2005 року</t>
  </si>
  <si>
    <t>Державний та гарантований державою борг України</t>
  </si>
  <si>
    <t>ОВДП (6 - річні)</t>
  </si>
  <si>
    <t xml:space="preserve">            ОВДП (20 - річні)</t>
  </si>
  <si>
    <t>Європейське Співтовариство</t>
  </si>
  <si>
    <t>ПАТ АБ "Укргазбанк"</t>
  </si>
  <si>
    <t>ОЗДП 2006 року</t>
  </si>
  <si>
    <t>Сбербанк Росії</t>
  </si>
  <si>
    <t xml:space="preserve">      Гарантований внутрішній борг</t>
  </si>
  <si>
    <t>ОЗДП 2007 року</t>
  </si>
  <si>
    <t>Долар США</t>
  </si>
  <si>
    <t>Німеччина</t>
  </si>
  <si>
    <t>Aquasafety Invest plc</t>
  </si>
  <si>
    <t>ОВДП (6 - місячні)</t>
  </si>
  <si>
    <t>ОВДП (19 - річні)</t>
  </si>
  <si>
    <t>Індекс споживчих цін (СРІ)</t>
  </si>
  <si>
    <t xml:space="preserve">            Казначейські зобов'язання</t>
  </si>
  <si>
    <t>Облігації Укравтодору (3 - річні)</t>
  </si>
  <si>
    <t xml:space="preserve">            ОВДП (4 - річні)</t>
  </si>
  <si>
    <t>курс до UAH</t>
  </si>
  <si>
    <t>ОВДП (11 - річні)</t>
  </si>
  <si>
    <t>Сессия</t>
  </si>
  <si>
    <t>ОВДП (25-річні)</t>
  </si>
  <si>
    <t>ОВДП (27-річні)</t>
  </si>
  <si>
    <t>Облігації ДІУ (10 - річні)</t>
  </si>
  <si>
    <t>(за ознакою умовності)</t>
  </si>
  <si>
    <t>млрд. дол.США</t>
  </si>
  <si>
    <t>ОВДП (22-річні)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</si>
  <si>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</si>
  <si>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</si>
  <si>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</si>
  <si>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Казначейські зобов'язання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</si>
  <si>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</si>
  <si>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</si>
  <si>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</si>
  <si>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</si>
  <si>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Векселі Укравтодору</t>
  </si>
  <si>
    <t>CENTRAL STORAGE SAFETY PROJECT TRUST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</si>
  <si>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</si>
  <si>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</si>
  <si>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</si>
  <si>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</si>
  <si>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</si>
  <si>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</si>
  <si>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</si>
  <si>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</si>
  <si>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</si>
  <si>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</si>
  <si>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</si>
  <si>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ОВДП (12 - місячні)</t>
  </si>
  <si>
    <t>Внутрішня заборгованість, не віднесена до інших категорій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</si>
  <si>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</si>
  <si>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</si>
  <si>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</si>
  <si>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</si>
  <si>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</si>
  <si>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      ОВДП (28-річні)</t>
  </si>
  <si>
    <t xml:space="preserve">      Гарантований зовнішній борг</t>
  </si>
  <si>
    <t xml:space="preserve">            ОВДП (25-річні)</t>
  </si>
  <si>
    <t>Зовнішній борг</t>
  </si>
  <si>
    <t xml:space="preserve">            ОВДП (16 - річні)</t>
  </si>
  <si>
    <t>млрд. грн.</t>
  </si>
  <si>
    <t>Борг, по якому сплата відсотків здійснюється за плаваючими процентними ставками</t>
  </si>
  <si>
    <t>Облігації ДП КАЗ "Авіант" (5 - річні)</t>
  </si>
  <si>
    <t>2023-31.12.2060</t>
  </si>
  <si>
    <t xml:space="preserve">            ОВДП (1 - місячні)</t>
  </si>
  <si>
    <t>ОВДП (4 - річні)</t>
  </si>
  <si>
    <t xml:space="preserve">            ОВДП (9 -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</si>
  <si>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</si>
  <si>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</si>
  <si>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</si>
  <si>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</si>
  <si>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</si>
  <si>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>2018.02.28-2018.12.31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</si>
  <si>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</si>
  <si>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</si>
  <si>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</si>
  <si>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ОВДП (17 - річні)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</si>
  <si>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</si>
  <si>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</si>
  <si>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</si>
  <si>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</si>
  <si>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</si>
  <si>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</si>
  <si>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</si>
  <si>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</si>
  <si>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</si>
  <si>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</si>
  <si>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ВАТ "Державний ощадний банк України"</t>
  </si>
  <si>
    <t xml:space="preserve">            ОВДП (11 - річні)</t>
  </si>
  <si>
    <t>ОВДП (7 - річні)</t>
  </si>
  <si>
    <t>ОВДП (20 - річні)</t>
  </si>
  <si>
    <t>курс до USD</t>
  </si>
  <si>
    <t>Середній термін обігу, років</t>
  </si>
  <si>
    <t>ОЗДП 2010 року</t>
  </si>
  <si>
    <t xml:space="preserve">         в т.ч. ОЗДП</t>
  </si>
  <si>
    <t>Гарантований державою борг</t>
  </si>
  <si>
    <t>ОЗДП 2011 року</t>
  </si>
  <si>
    <t>ОВДП (28-річні)</t>
  </si>
  <si>
    <t>ОВДП (23-річні)</t>
  </si>
  <si>
    <t>ОЗДП 2012 року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</si>
  <si>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</si>
  <si>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</si>
  <si>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</si>
  <si>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</si>
  <si>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</si>
  <si>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</si>
  <si>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</si>
  <si>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>Облігації НАК "Нафтогаз" (5 - річні)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</si>
  <si>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</si>
  <si>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</si>
  <si>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</si>
  <si>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</si>
  <si>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</si>
  <si>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</si>
  <si>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</si>
  <si>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</si>
  <si>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</si>
  <si>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</si>
  <si>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</si>
  <si>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</si>
  <si>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</si>
  <si>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 xml:space="preserve">            ОВДП (26-річні)</t>
  </si>
  <si>
    <t xml:space="preserve">            ОВДП (21-річні)</t>
  </si>
  <si>
    <t xml:space="preserve">            ОВДП (23-річні)</t>
  </si>
  <si>
    <t>Внутрішній борг перед банківськими та іншими фінансовими установами</t>
  </si>
  <si>
    <t>Облігації Укравтодору (12 - місячні)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</si>
  <si>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</si>
  <si>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</si>
  <si>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</si>
  <si>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2019-2023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</si>
  <si>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</si>
  <si>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</si>
  <si>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</si>
  <si>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</si>
  <si>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</si>
  <si>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 xml:space="preserve">            ОВДП (17 - річні)</t>
  </si>
  <si>
    <t>Середня ставка,
 %</t>
  </si>
  <si>
    <t>Зміна структури</t>
  </si>
  <si>
    <t>Облігації ХДАВП (5 - річні)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</si>
  <si>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</si>
  <si>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</si>
  <si>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</si>
  <si>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</si>
  <si>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>ВАТ "Газпромбанк"</t>
  </si>
  <si>
    <t xml:space="preserve">            ОВДП (19 - річні)</t>
  </si>
  <si>
    <t>ОВДП (18 - річні)</t>
  </si>
  <si>
    <t>Облігації ДП "ФІНІНПРО" (7 -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</si>
  <si>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</si>
  <si>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</si>
  <si>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</si>
  <si>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</si>
  <si>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</si>
  <si>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</si>
  <si>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</si>
  <si>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</si>
  <si>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</si>
  <si>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</si>
  <si>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</si>
  <si>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</si>
  <si>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</si>
  <si>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ОВДП (29-річні)</t>
  </si>
  <si>
    <t>ОВДП (24-річні)</t>
  </si>
  <si>
    <t>ОВДП (26-річні)</t>
  </si>
  <si>
    <t>ОВДП (21-річні)</t>
  </si>
  <si>
    <t>Державний та гарантований державою борг України за останні 5 років</t>
  </si>
  <si>
    <t>VTB Capital PLC</t>
  </si>
  <si>
    <t>ОВДП (30-річні)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</si>
  <si>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</si>
  <si>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</si>
  <si>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</si>
  <si>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</si>
  <si>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</si>
  <si>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</si>
  <si>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</si>
  <si>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</si>
  <si>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</si>
  <si>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</si>
  <si>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</si>
  <si>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>ОВДП (1 - місячні)</t>
  </si>
  <si>
    <t xml:space="preserve">            ОВДП (15 - річні)</t>
  </si>
  <si>
    <t>Зовнішній борг, не віднесений до інших категорій</t>
  </si>
  <si>
    <t>ОЗДП 2017 року</t>
  </si>
  <si>
    <t>Державний та гарантований державою борг України за поточний рік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</si>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</sst>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;"/>
    <numFmt numFmtId="165" formatCode="0.0000"/>
    <numFmt numFmtId="166" formatCode="dd\.mm\.yyyy;@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.5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8"/>
      <name val="Arial Cyr"/>
      <charset val="204"/>
    </font>
    <font>
      <i/>
      <sz val="11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10"/>
      <name val="Arial Cyr"/>
      <charset val="204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76">
    <xf numFmtId="0" fontId="0" fillId="0" borderId="0" xfId="0"/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8" fillId="0" borderId="0" xfId="0" applyFont="1" applyAlignment="1"/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10" fontId="5" fillId="8" borderId="1" xfId="0" applyNumberFormat="1" applyFont="1" applyFill="1" applyBorder="1" applyAlignment="1"/>
    <xf numFmtId="10" fontId="6" fillId="9" borderId="1" xfId="0" applyNumberFormat="1" applyFont="1" applyFill="1" applyBorder="1" applyAlignment="1">
      <alignment horizontal="right" vertical="center"/>
    </xf>
    <xf numFmtId="4" fontId="7" fillId="10" borderId="1" xfId="12" applyNumberFormat="1" applyFont="1" applyFill="1" applyBorder="1" applyAlignment="1">
      <alignment horizontal="right" vertical="center"/>
    </xf>
    <xf numFmtId="0" fontId="8" fillId="0" borderId="0" xfId="0" applyFont="1"/>
    <xf numFmtId="10" fontId="2" fillId="11" borderId="1" xfId="12" applyNumberFormat="1" applyFont="1" applyFill="1" applyBorder="1" applyAlignment="1">
      <alignment horizontal="right"/>
    </xf>
    <xf numFmtId="4" fontId="9" fillId="9" borderId="1" xfId="1" applyNumberFormat="1" applyFont="1" applyFill="1" applyBorder="1" applyAlignment="1">
      <alignment horizontal="center"/>
    </xf>
    <xf numFmtId="4" fontId="10" fillId="9" borderId="1" xfId="0" applyNumberFormat="1" applyFont="1" applyFill="1" applyBorder="1" applyAlignment="1">
      <alignment horizontal="center" vertical="center" wrapText="1"/>
    </xf>
    <xf numFmtId="49" fontId="11" fillId="12" borderId="1" xfId="2" applyNumberFormat="1" applyFont="1" applyFill="1" applyBorder="1" applyAlignment="1">
      <alignment horizontal="left" vertical="center"/>
    </xf>
    <xf numFmtId="165" fontId="2" fillId="6" borderId="1" xfId="11" applyNumberFormat="1" applyBorder="1" applyAlignment="1">
      <alignment horizontal="right"/>
    </xf>
    <xf numFmtId="0" fontId="0" fillId="0" borderId="0" xfId="0" applyAlignment="1">
      <alignment horizontal="center" vertical="center"/>
    </xf>
    <xf numFmtId="164" fontId="5" fillId="13" borderId="1" xfId="0" applyNumberFormat="1" applyFont="1" applyFill="1" applyBorder="1" applyAlignment="1">
      <alignment horizontal="right" vertical="center"/>
    </xf>
    <xf numFmtId="4" fontId="12" fillId="6" borderId="1" xfId="11" applyNumberFormat="1" applyFont="1" applyBorder="1"/>
    <xf numFmtId="165" fontId="13" fillId="13" borderId="1" xfId="0" applyNumberFormat="1" applyFont="1" applyFill="1" applyBorder="1" applyAlignment="1"/>
    <xf numFmtId="164" fontId="12" fillId="6" borderId="1" xfId="11" applyNumberFormat="1" applyFont="1" applyBorder="1" applyAlignment="1">
      <alignment horizontal="right" vertical="center"/>
    </xf>
    <xf numFmtId="4" fontId="14" fillId="9" borderId="1" xfId="0" applyNumberFormat="1" applyFont="1" applyFill="1" applyBorder="1" applyAlignment="1"/>
    <xf numFmtId="164" fontId="15" fillId="9" borderId="1" xfId="0" applyNumberFormat="1" applyFont="1" applyFill="1" applyBorder="1" applyAlignment="1">
      <alignment horizontal="right" vertical="center"/>
    </xf>
    <xf numFmtId="10" fontId="14" fillId="9" borderId="1" xfId="4" applyNumberFormat="1" applyFont="1" applyFill="1" applyBorder="1" applyAlignment="1">
      <alignment horizontal="right" vertical="center"/>
    </xf>
    <xf numFmtId="165" fontId="14" fillId="0" borderId="0" xfId="0" applyNumberFormat="1" applyFont="1"/>
    <xf numFmtId="0" fontId="8" fillId="0" borderId="0" xfId="0" applyFont="1" applyAlignment="1"/>
    <xf numFmtId="49" fontId="5" fillId="13" borderId="1" xfId="0" applyNumberFormat="1" applyFont="1" applyFill="1" applyBorder="1" applyAlignment="1">
      <alignment horizontal="left" vertical="center" indent="3"/>
    </xf>
    <xf numFmtId="0" fontId="14" fillId="0" borderId="0" xfId="0" applyNumberFormat="1" applyFont="1" applyAlignment="1">
      <alignment horizontal="right"/>
    </xf>
    <xf numFmtId="4" fontId="2" fillId="10" borderId="1" xfId="12" applyNumberFormat="1" applyFill="1" applyBorder="1" applyAlignment="1">
      <alignment horizontal="right" vertical="center"/>
    </xf>
    <xf numFmtId="49" fontId="16" fillId="13" borderId="1" xfId="10" applyNumberFormat="1" applyFont="1" applyFill="1" applyBorder="1" applyAlignment="1">
      <alignment horizontal="left" vertical="center" wrapText="1" indent="2"/>
    </xf>
    <xf numFmtId="10" fontId="13" fillId="13" borderId="1" xfId="13" applyNumberFormat="1" applyFont="1" applyFill="1" applyBorder="1" applyAlignment="1">
      <alignment horizontal="right"/>
    </xf>
    <xf numFmtId="0" fontId="14" fillId="0" borderId="0" xfId="4" applyNumberFormat="1" applyFont="1" applyAlignment="1">
      <alignment horizontal="center" vertical="center"/>
    </xf>
    <xf numFmtId="4" fontId="5" fillId="13" borderId="1" xfId="0" applyNumberFormat="1" applyFont="1" applyFill="1" applyBorder="1" applyAlignment="1"/>
    <xf numFmtId="4" fontId="15" fillId="9" borderId="1" xfId="0" applyNumberFormat="1" applyFont="1" applyFill="1" applyBorder="1" applyAlignment="1"/>
    <xf numFmtId="164" fontId="5" fillId="8" borderId="1" xfId="6" applyNumberFormat="1" applyFont="1" applyFill="1" applyBorder="1" applyAlignment="1">
      <alignment horizontal="right" vertical="center"/>
    </xf>
    <xf numFmtId="10" fontId="16" fillId="12" borderId="1" xfId="0" applyNumberFormat="1" applyFont="1" applyFill="1" applyBorder="1" applyAlignment="1"/>
    <xf numFmtId="49" fontId="9" fillId="15" borderId="1" xfId="1" applyNumberFormat="1" applyFont="1" applyFill="1" applyBorder="1" applyAlignment="1">
      <alignment horizontal="center" vertical="center"/>
    </xf>
    <xf numFmtId="4" fontId="14" fillId="9" borderId="1" xfId="5" applyNumberFormat="1" applyFont="1" applyFill="1" applyBorder="1" applyAlignment="1">
      <alignment horizontal="right" vertical="center"/>
    </xf>
    <xf numFmtId="10" fontId="2" fillId="6" borderId="1" xfId="13" applyNumberFormat="1" applyFont="1" applyFill="1" applyBorder="1" applyAlignment="1">
      <alignment horizontal="right" vertical="center"/>
    </xf>
    <xf numFmtId="0" fontId="9" fillId="0" borderId="0" xfId="1" applyNumberFormat="1" applyFont="1"/>
    <xf numFmtId="165" fontId="14" fillId="0" borderId="0" xfId="0" applyNumberFormat="1" applyFont="1" applyAlignment="1"/>
    <xf numFmtId="0" fontId="15" fillId="9" borderId="1" xfId="0" applyFont="1" applyFill="1" applyBorder="1" applyAlignment="1">
      <alignment horizontal="left" indent="4"/>
    </xf>
    <xf numFmtId="0" fontId="13" fillId="13" borderId="1" xfId="0" applyFont="1" applyFill="1" applyBorder="1" applyAlignment="1">
      <alignment horizontal="left" indent="1"/>
    </xf>
    <xf numFmtId="164" fontId="2" fillId="11" borderId="1" xfId="12" applyNumberFormat="1" applyFont="1" applyFill="1" applyBorder="1" applyAlignment="1">
      <alignment horizontal="right"/>
    </xf>
    <xf numFmtId="49" fontId="9" fillId="12" borderId="1" xfId="3" applyNumberFormat="1" applyFont="1" applyFill="1" applyBorder="1" applyAlignment="1">
      <alignment horizontal="left" vertical="center"/>
    </xf>
    <xf numFmtId="0" fontId="14" fillId="0" borderId="0" xfId="0" applyFont="1" applyAlignment="1">
      <alignment wrapText="1"/>
    </xf>
    <xf numFmtId="49" fontId="5" fillId="8" borderId="1" xfId="6" applyNumberFormat="1" applyFont="1" applyFill="1" applyBorder="1" applyAlignment="1">
      <alignment horizontal="left" vertical="center" indent="3"/>
    </xf>
    <xf numFmtId="4" fontId="13" fillId="13" borderId="1" xfId="8" applyNumberFormat="1" applyFont="1" applyFill="1" applyBorder="1" applyAlignment="1">
      <alignment horizontal="right"/>
    </xf>
    <xf numFmtId="0" fontId="9" fillId="0" borderId="0" xfId="1" applyFont="1" applyAlignment="1">
      <alignment horizontal="center" vertical="center"/>
    </xf>
    <xf numFmtId="49" fontId="9" fillId="9" borderId="1" xfId="4" applyNumberFormat="1" applyFont="1" applyFill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164" fontId="5" fillId="13" borderId="1" xfId="7" applyNumberFormat="1" applyFont="1" applyFill="1" applyBorder="1" applyAlignment="1">
      <alignment horizontal="right" vertical="center"/>
    </xf>
    <xf numFmtId="49" fontId="10" fillId="9" borderId="1" xfId="0" applyNumberFormat="1" applyFont="1" applyFill="1" applyBorder="1" applyAlignment="1">
      <alignment horizontal="center" vertical="center"/>
    </xf>
    <xf numFmtId="4" fontId="13" fillId="13" borderId="1" xfId="0" applyNumberFormat="1" applyFont="1" applyFill="1" applyBorder="1" applyAlignment="1">
      <alignment horizontal="right"/>
    </xf>
    <xf numFmtId="0" fontId="12" fillId="0" borderId="0" xfId="3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4" fontId="7" fillId="11" borderId="1" xfId="12" applyNumberFormat="1" applyFont="1" applyFill="1" applyBorder="1" applyAlignment="1">
      <alignment horizontal="right" vertical="center"/>
    </xf>
    <xf numFmtId="0" fontId="20" fillId="0" borderId="0" xfId="0" applyFont="1"/>
    <xf numFmtId="4" fontId="16" fillId="13" borderId="1" xfId="0" applyNumberFormat="1" applyFont="1" applyFill="1" applyBorder="1" applyAlignment="1"/>
    <xf numFmtId="10" fontId="16" fillId="9" borderId="1" xfId="13" applyNumberFormat="1" applyFont="1" applyFill="1" applyBorder="1" applyAlignment="1">
      <alignment horizontal="right" vertical="center"/>
    </xf>
    <xf numFmtId="49" fontId="15" fillId="9" borderId="1" xfId="0" applyNumberFormat="1" applyFont="1" applyFill="1" applyBorder="1" applyAlignment="1">
      <alignment horizontal="left" vertical="center" indent="1"/>
    </xf>
    <xf numFmtId="0" fontId="9" fillId="0" borderId="0" xfId="1" applyNumberFormat="1" applyFont="1" applyAlignment="1"/>
    <xf numFmtId="164" fontId="16" fillId="12" borderId="1" xfId="3" applyNumberFormat="1" applyFont="1" applyFill="1" applyBorder="1" applyAlignment="1">
      <alignment horizontal="right" vertical="center"/>
    </xf>
    <xf numFmtId="49" fontId="5" fillId="13" borderId="1" xfId="7" applyNumberFormat="1" applyFont="1" applyFill="1" applyBorder="1" applyAlignment="1">
      <alignment horizontal="left" vertical="center" indent="3"/>
    </xf>
    <xf numFmtId="49" fontId="16" fillId="9" borderId="1" xfId="4" applyNumberFormat="1" applyFont="1" applyFill="1" applyBorder="1" applyAlignment="1">
      <alignment horizontal="left" vertical="center" indent="2"/>
    </xf>
    <xf numFmtId="0" fontId="21" fillId="0" borderId="0" xfId="2" applyNumberFormat="1" applyFont="1" applyAlignment="1">
      <alignment horizontal="center" vertical="center"/>
    </xf>
    <xf numFmtId="10" fontId="5" fillId="13" borderId="1" xfId="13" applyNumberFormat="1" applyFont="1" applyFill="1" applyBorder="1" applyAlignment="1">
      <alignment horizontal="right" vertical="center"/>
    </xf>
    <xf numFmtId="49" fontId="18" fillId="16" borderId="1" xfId="12" applyNumberFormat="1" applyFont="1" applyFill="1" applyBorder="1" applyAlignment="1">
      <alignment horizontal="left" vertical="center" wrapText="1" indent="1"/>
    </xf>
    <xf numFmtId="0" fontId="14" fillId="9" borderId="1" xfId="0" applyFont="1" applyFill="1" applyBorder="1" applyAlignment="1">
      <alignment horizontal="left" indent="3"/>
    </xf>
    <xf numFmtId="164" fontId="16" fillId="9" borderId="1" xfId="4" applyNumberFormat="1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center" vertical="center"/>
    </xf>
    <xf numFmtId="10" fontId="15" fillId="9" borderId="1" xfId="13" applyNumberFormat="1" applyFont="1" applyFill="1" applyBorder="1" applyAlignment="1">
      <alignment horizontal="right" vertical="center"/>
    </xf>
    <xf numFmtId="10" fontId="2" fillId="6" borderId="1" xfId="11" applyNumberFormat="1" applyBorder="1" applyAlignment="1">
      <alignment horizontal="right" vertical="center"/>
    </xf>
    <xf numFmtId="49" fontId="7" fillId="10" borderId="1" xfId="12" applyNumberFormat="1" applyFont="1" applyFill="1" applyBorder="1" applyAlignment="1">
      <alignment horizontal="left" vertical="center"/>
    </xf>
    <xf numFmtId="49" fontId="13" fillId="13" borderId="1" xfId="8" applyNumberFormat="1" applyFont="1" applyFill="1" applyBorder="1" applyAlignment="1">
      <alignment horizontal="left" indent="1"/>
    </xf>
    <xf numFmtId="10" fontId="7" fillId="11" borderId="1" xfId="13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right"/>
    </xf>
    <xf numFmtId="0" fontId="20" fillId="0" borderId="0" xfId="0" applyFont="1" applyAlignment="1"/>
    <xf numFmtId="0" fontId="8" fillId="0" borderId="0" xfId="0" applyFont="1" applyAlignment="1">
      <alignment horizontal="center"/>
    </xf>
    <xf numFmtId="165" fontId="9" fillId="9" borderId="1" xfId="1" applyNumberFormat="1" applyFont="1" applyFill="1" applyBorder="1" applyAlignment="1">
      <alignment horizontal="center" vertical="center"/>
    </xf>
    <xf numFmtId="164" fontId="7" fillId="6" borderId="1" xfId="11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4" fontId="12" fillId="6" borderId="1" xfId="11" applyNumberFormat="1" applyFont="1" applyBorder="1" applyAlignment="1">
      <alignment horizontal="right" vertical="center"/>
    </xf>
    <xf numFmtId="49" fontId="14" fillId="0" borderId="0" xfId="0" applyNumberFormat="1" applyFont="1" applyAlignment="1">
      <alignment horizontal="left"/>
    </xf>
    <xf numFmtId="4" fontId="2" fillId="6" borderId="1" xfId="11" applyNumberFormat="1" applyBorder="1" applyAlignment="1">
      <alignment horizontal="right"/>
    </xf>
    <xf numFmtId="4" fontId="15" fillId="9" borderId="1" xfId="0" applyNumberFormat="1" applyFont="1" applyFill="1" applyBorder="1" applyAlignment="1">
      <alignment horizontal="right" vertical="center"/>
    </xf>
    <xf numFmtId="49" fontId="2" fillId="10" borderId="1" xfId="12" applyNumberFormat="1" applyFill="1" applyBorder="1" applyAlignment="1">
      <alignment horizontal="left" vertical="center"/>
    </xf>
    <xf numFmtId="4" fontId="13" fillId="13" borderId="1" xfId="9" applyNumberFormat="1" applyFont="1" applyFill="1" applyBorder="1" applyAlignment="1">
      <alignment horizontal="right" vertical="center"/>
    </xf>
    <xf numFmtId="4" fontId="14" fillId="0" borderId="0" xfId="0" applyNumberFormat="1" applyFont="1"/>
    <xf numFmtId="0" fontId="13" fillId="13" borderId="1" xfId="0" applyFont="1" applyFill="1" applyBorder="1" applyAlignment="1">
      <alignment horizontal="right" indent="1"/>
    </xf>
    <xf numFmtId="4" fontId="14" fillId="0" borderId="1" xfId="0" applyNumberFormat="1" applyFont="1" applyBorder="1"/>
    <xf numFmtId="0" fontId="14" fillId="9" borderId="1" xfId="5" applyNumberFormat="1" applyFont="1" applyFill="1" applyBorder="1" applyAlignment="1">
      <alignment horizontal="left" vertical="center" indent="3"/>
    </xf>
    <xf numFmtId="0" fontId="22" fillId="0" borderId="0" xfId="0" applyFont="1" applyAlignment="1">
      <alignment horizontal="left"/>
    </xf>
    <xf numFmtId="0" fontId="16" fillId="12" borderId="1" xfId="0" applyFont="1" applyFill="1" applyBorder="1" applyAlignment="1">
      <alignment horizontal="left" indent="1"/>
    </xf>
    <xf numFmtId="0" fontId="14" fillId="0" borderId="0" xfId="0" applyNumberFormat="1" applyFont="1"/>
    <xf numFmtId="49" fontId="16" fillId="12" borderId="1" xfId="3" applyNumberFormat="1" applyFont="1" applyFill="1" applyBorder="1" applyAlignment="1">
      <alignment horizontal="left" vertical="center" indent="1"/>
    </xf>
    <xf numFmtId="0" fontId="9" fillId="0" borderId="0" xfId="1" applyFont="1" applyAlignment="1">
      <alignment horizontal="right"/>
    </xf>
    <xf numFmtId="49" fontId="14" fillId="0" borderId="1" xfId="0" applyNumberFormat="1" applyFont="1" applyBorder="1" applyAlignment="1">
      <alignment horizontal="left" indent="1"/>
    </xf>
    <xf numFmtId="165" fontId="2" fillId="6" borderId="1" xfId="11" applyNumberFormat="1" applyBorder="1" applyAlignment="1">
      <alignment horizontal="right" vertical="center"/>
    </xf>
    <xf numFmtId="0" fontId="14" fillId="0" borderId="0" xfId="0" applyFont="1" applyAlignment="1">
      <alignment horizontal="right"/>
    </xf>
    <xf numFmtId="164" fontId="2" fillId="6" borderId="1" xfId="11" applyNumberFormat="1" applyBorder="1" applyAlignment="1">
      <alignment horizontal="right" vertical="center"/>
    </xf>
    <xf numFmtId="4" fontId="17" fillId="14" borderId="1" xfId="8" applyNumberFormat="1" applyFont="1" applyFill="1" applyBorder="1" applyAlignment="1"/>
    <xf numFmtId="4" fontId="14" fillId="0" borderId="0" xfId="0" applyNumberFormat="1" applyFont="1" applyAlignment="1"/>
    <xf numFmtId="4" fontId="17" fillId="14" borderId="1" xfId="0" applyNumberFormat="1" applyFont="1" applyFill="1" applyBorder="1" applyAlignment="1"/>
    <xf numFmtId="4" fontId="2" fillId="11" borderId="1" xfId="12" applyNumberFormat="1" applyFont="1" applyFill="1" applyBorder="1" applyAlignment="1">
      <alignment horizontal="right"/>
    </xf>
    <xf numFmtId="0" fontId="16" fillId="9" borderId="1" xfId="0" applyFont="1" applyFill="1" applyBorder="1" applyAlignment="1">
      <alignment horizontal="left" indent="2"/>
    </xf>
    <xf numFmtId="0" fontId="21" fillId="0" borderId="0" xfId="2" applyNumberFormat="1" applyFont="1" applyAlignment="1">
      <alignment horizontal="right"/>
    </xf>
    <xf numFmtId="49" fontId="13" fillId="13" borderId="1" xfId="9" applyNumberFormat="1" applyFont="1" applyFill="1" applyBorder="1" applyAlignment="1">
      <alignment horizontal="left" vertical="center" indent="1"/>
    </xf>
    <xf numFmtId="0" fontId="14" fillId="0" borderId="0" xfId="0" applyNumberFormat="1" applyFont="1" applyAlignment="1"/>
    <xf numFmtId="49" fontId="9" fillId="9" borderId="1" xfId="1" applyNumberFormat="1" applyFont="1" applyFill="1" applyBorder="1" applyAlignment="1">
      <alignment horizontal="center" vertical="center" wrapText="1"/>
    </xf>
    <xf numFmtId="0" fontId="9" fillId="0" borderId="0" xfId="1" applyFont="1"/>
    <xf numFmtId="49" fontId="7" fillId="11" borderId="1" xfId="12" applyNumberFormat="1" applyFont="1" applyFill="1" applyBorder="1" applyAlignment="1">
      <alignment horizontal="left" vertical="center"/>
    </xf>
    <xf numFmtId="49" fontId="16" fillId="13" borderId="1" xfId="9" applyNumberFormat="1" applyFont="1" applyFill="1" applyBorder="1" applyAlignment="1">
      <alignment horizontal="left" vertical="center" wrapText="1" indent="2"/>
    </xf>
    <xf numFmtId="10" fontId="15" fillId="9" borderId="1" xfId="0" applyNumberFormat="1" applyFont="1" applyFill="1" applyBorder="1" applyAlignment="1">
      <alignment horizontal="right"/>
    </xf>
    <xf numFmtId="164" fontId="18" fillId="16" borderId="1" xfId="12" applyNumberFormat="1" applyFont="1" applyFill="1" applyBorder="1" applyAlignment="1">
      <alignment horizontal="right" vertical="center"/>
    </xf>
    <xf numFmtId="49" fontId="9" fillId="0" borderId="1" xfId="0" applyNumberFormat="1" applyFont="1" applyBorder="1"/>
    <xf numFmtId="0" fontId="15" fillId="9" borderId="1" xfId="0" applyFont="1" applyFill="1" applyBorder="1" applyAlignment="1">
      <alignment horizontal="left" indent="2"/>
    </xf>
    <xf numFmtId="4" fontId="14" fillId="9" borderId="1" xfId="4" applyNumberFormat="1" applyFont="1" applyFill="1" applyBorder="1" applyAlignment="1">
      <alignment horizontal="right" vertical="center"/>
    </xf>
    <xf numFmtId="10" fontId="13" fillId="13" borderId="1" xfId="9" applyNumberFormat="1" applyFont="1" applyFill="1" applyBorder="1" applyAlignment="1">
      <alignment horizontal="right"/>
    </xf>
    <xf numFmtId="49" fontId="25" fillId="17" borderId="1" xfId="2" applyNumberFormat="1" applyFont="1" applyFill="1" applyBorder="1" applyAlignment="1">
      <alignment horizontal="left" vertical="center" wrapText="1"/>
    </xf>
    <xf numFmtId="0" fontId="18" fillId="16" borderId="1" xfId="0" applyFont="1" applyFill="1" applyBorder="1" applyAlignment="1">
      <alignment horizontal="left" indent="1"/>
    </xf>
    <xf numFmtId="49" fontId="12" fillId="6" borderId="1" xfId="11" applyNumberFormat="1" applyFont="1" applyBorder="1"/>
    <xf numFmtId="0" fontId="5" fillId="13" borderId="1" xfId="0" applyFont="1" applyFill="1" applyBorder="1" applyAlignment="1">
      <alignment horizontal="left" indent="3"/>
    </xf>
    <xf numFmtId="10" fontId="9" fillId="9" borderId="1" xfId="1" applyNumberFormat="1" applyFont="1" applyFill="1" applyBorder="1" applyAlignment="1"/>
    <xf numFmtId="166" fontId="9" fillId="0" borderId="1" xfId="0" applyNumberFormat="1" applyFont="1" applyBorder="1"/>
    <xf numFmtId="164" fontId="2" fillId="10" borderId="1" xfId="12" applyNumberFormat="1" applyFont="1" applyFill="1" applyBorder="1" applyAlignment="1">
      <alignment horizontal="right" vertical="center"/>
    </xf>
    <xf numFmtId="0" fontId="14" fillId="0" borderId="0" xfId="3" applyNumberFormat="1" applyFont="1" applyAlignment="1">
      <alignment horizontal="center" vertical="center"/>
    </xf>
    <xf numFmtId="10" fontId="14" fillId="9" borderId="1" xfId="0" applyNumberFormat="1" applyFont="1" applyFill="1" applyBorder="1" applyAlignment="1"/>
    <xf numFmtId="4" fontId="13" fillId="13" borderId="1" xfId="0" applyNumberFormat="1" applyFont="1" applyFill="1" applyBorder="1" applyAlignment="1"/>
    <xf numFmtId="0" fontId="14" fillId="0" borderId="0" xfId="0" applyFont="1" applyAlignment="1"/>
    <xf numFmtId="0" fontId="14" fillId="0" borderId="0" xfId="0" applyFont="1" applyAlignment="1">
      <alignment horizontal="left" vertical="center"/>
    </xf>
    <xf numFmtId="4" fontId="18" fillId="14" borderId="1" xfId="0" applyNumberFormat="1" applyFont="1" applyFill="1" applyBorder="1" applyAlignment="1"/>
    <xf numFmtId="164" fontId="25" fillId="17" borderId="1" xfId="2" applyNumberFormat="1" applyFont="1" applyFill="1" applyBorder="1" applyAlignment="1">
      <alignment horizontal="right" vertical="center"/>
    </xf>
    <xf numFmtId="10" fontId="16" fillId="9" borderId="1" xfId="0" applyNumberFormat="1" applyFont="1" applyFill="1" applyBorder="1" applyAlignment="1"/>
    <xf numFmtId="166" fontId="9" fillId="0" borderId="1" xfId="1" applyNumberFormat="1" applyFont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49" fontId="12" fillId="6" borderId="1" xfId="11" applyNumberFormat="1" applyFont="1" applyBorder="1" applyAlignment="1">
      <alignment horizontal="left" vertical="center"/>
    </xf>
    <xf numFmtId="49" fontId="15" fillId="9" borderId="1" xfId="0" applyNumberFormat="1" applyFont="1" applyFill="1" applyBorder="1" applyAlignment="1">
      <alignment horizontal="left" vertical="center"/>
    </xf>
    <xf numFmtId="49" fontId="2" fillId="6" borderId="1" xfId="11" applyNumberFormat="1" applyBorder="1" applyAlignment="1">
      <alignment horizontal="left"/>
    </xf>
    <xf numFmtId="4" fontId="9" fillId="9" borderId="1" xfId="1" applyNumberFormat="1" applyFont="1" applyFill="1" applyBorder="1" applyAlignment="1">
      <alignment horizontal="center" vertical="center"/>
    </xf>
    <xf numFmtId="4" fontId="7" fillId="6" borderId="1" xfId="11" applyNumberFormat="1" applyFont="1" applyBorder="1" applyAlignment="1">
      <alignment horizontal="right" vertical="center"/>
    </xf>
    <xf numFmtId="165" fontId="15" fillId="9" borderId="1" xfId="0" applyNumberFormat="1" applyFont="1" applyFill="1" applyBorder="1" applyAlignment="1">
      <alignment horizontal="right"/>
    </xf>
    <xf numFmtId="4" fontId="23" fillId="0" borderId="0" xfId="0" applyNumberFormat="1" applyFont="1" applyAlignment="1"/>
    <xf numFmtId="10" fontId="15" fillId="9" borderId="1" xfId="0" applyNumberFormat="1" applyFont="1" applyFill="1" applyBorder="1" applyAlignment="1"/>
    <xf numFmtId="164" fontId="15" fillId="9" borderId="1" xfId="0" applyNumberFormat="1" applyFont="1" applyFill="1" applyBorder="1" applyAlignment="1">
      <alignment horizontal="right"/>
    </xf>
    <xf numFmtId="49" fontId="18" fillId="14" borderId="1" xfId="11" applyNumberFormat="1" applyFont="1" applyFill="1" applyBorder="1" applyAlignment="1">
      <alignment horizontal="left" vertical="center" wrapText="1" indent="1"/>
    </xf>
    <xf numFmtId="4" fontId="5" fillId="8" borderId="1" xfId="0" applyNumberFormat="1" applyFont="1" applyFill="1" applyBorder="1" applyAlignment="1"/>
    <xf numFmtId="4" fontId="6" fillId="9" borderId="1" xfId="0" applyNumberFormat="1" applyFont="1" applyFill="1" applyBorder="1" applyAlignment="1">
      <alignment horizontal="right" vertical="center"/>
    </xf>
    <xf numFmtId="164" fontId="13" fillId="13" borderId="1" xfId="9" applyNumberFormat="1" applyFont="1" applyFill="1" applyBorder="1" applyAlignment="1">
      <alignment horizontal="right"/>
    </xf>
    <xf numFmtId="4" fontId="10" fillId="9" borderId="1" xfId="0" applyNumberFormat="1" applyFont="1" applyFill="1" applyBorder="1" applyAlignment="1">
      <alignment horizontal="center" vertical="center"/>
    </xf>
    <xf numFmtId="165" fontId="9" fillId="9" borderId="1" xfId="1" applyNumberFormat="1" applyFont="1" applyFill="1" applyBorder="1" applyAlignment="1"/>
    <xf numFmtId="49" fontId="9" fillId="15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/>
    <xf numFmtId="10" fontId="7" fillId="6" borderId="1" xfId="13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 vertical="center"/>
    </xf>
    <xf numFmtId="4" fontId="15" fillId="9" borderId="1" xfId="0" applyNumberFormat="1" applyFont="1" applyFill="1" applyBorder="1" applyAlignment="1">
      <alignment horizontal="center" vertical="center"/>
    </xf>
    <xf numFmtId="0" fontId="14" fillId="0" borderId="0" xfId="0" applyFont="1"/>
    <xf numFmtId="49" fontId="2" fillId="11" borderId="1" xfId="12" applyNumberFormat="1" applyFont="1" applyFill="1" applyBorder="1" applyAlignment="1">
      <alignment horizontal="left"/>
    </xf>
    <xf numFmtId="0" fontId="14" fillId="0" borderId="1" xfId="0" applyFont="1" applyBorder="1"/>
    <xf numFmtId="10" fontId="7" fillId="10" borderId="1" xfId="12" applyNumberFormat="1" applyFont="1" applyFill="1" applyBorder="1" applyAlignment="1">
      <alignment horizontal="right" vertical="center"/>
    </xf>
    <xf numFmtId="166" fontId="0" fillId="0" borderId="0" xfId="0" applyNumberFormat="1"/>
    <xf numFmtId="49" fontId="10" fillId="9" borderId="1" xfId="0" applyNumberFormat="1" applyFont="1" applyFill="1" applyBorder="1" applyAlignment="1">
      <alignment horizontal="center" vertical="center" wrapText="1"/>
    </xf>
    <xf numFmtId="164" fontId="16" fillId="13" borderId="1" xfId="10" applyNumberFormat="1" applyFont="1" applyFill="1" applyBorder="1" applyAlignment="1">
      <alignment horizontal="right" vertical="center"/>
    </xf>
    <xf numFmtId="10" fontId="2" fillId="11" borderId="1" xfId="13" applyNumberFormat="1" applyFont="1" applyFill="1" applyBorder="1" applyAlignment="1">
      <alignment horizontal="right"/>
    </xf>
    <xf numFmtId="10" fontId="9" fillId="9" borderId="1" xfId="1" applyNumberFormat="1" applyFont="1" applyFill="1" applyBorder="1" applyAlignment="1">
      <alignment horizontal="center"/>
    </xf>
    <xf numFmtId="0" fontId="26" fillId="0" borderId="0" xfId="0" applyFont="1" applyAlignment="1">
      <alignment horizontal="center" vertical="center"/>
    </xf>
    <xf numFmtId="49" fontId="6" fillId="9" borderId="1" xfId="0" applyNumberFormat="1" applyFont="1" applyFill="1" applyBorder="1" applyAlignment="1">
      <alignment horizontal="left" vertical="center" indent="1"/>
    </xf>
    <xf numFmtId="0" fontId="21" fillId="0" borderId="0" xfId="2" applyNumberFormat="1" applyFont="1"/>
    <xf numFmtId="49" fontId="14" fillId="0" borderId="1" xfId="0" applyNumberFormat="1" applyFont="1" applyBorder="1" applyAlignment="1">
      <alignment horizontal="left" vertical="center" indent="1"/>
    </xf>
    <xf numFmtId="4" fontId="14" fillId="0" borderId="0" xfId="0" applyNumberFormat="1" applyFont="1" applyFill="1" applyAlignment="1"/>
    <xf numFmtId="0" fontId="20" fillId="0" borderId="0" xfId="0" applyNumberFormat="1" applyFont="1" applyAlignment="1">
      <alignment horizontal="center" vertical="center"/>
    </xf>
    <xf numFmtId="0" fontId="22" fillId="0" borderId="0" xfId="2" applyNumberFormat="1" applyFont="1" applyAlignment="1">
      <alignment horizontal="center" vertical="center"/>
    </xf>
    <xf numFmtId="10" fontId="5" fillId="8" borderId="1" xfId="13" applyNumberFormat="1" applyFont="1" applyFill="1" applyBorder="1" applyAlignment="1">
      <alignment horizontal="right" vertical="center"/>
    </xf>
    <xf numFmtId="0" fontId="17" fillId="14" borderId="1" xfId="8" applyFont="1" applyFill="1" applyBorder="1" applyAlignment="1"/>
    <xf numFmtId="165" fontId="15" fillId="9" borderId="1" xfId="0" applyNumberFormat="1" applyFont="1" applyFill="1" applyBorder="1" applyAlignment="1"/>
    <xf numFmtId="0" fontId="14" fillId="0" borderId="0" xfId="0" applyFont="1" applyAlignment="1">
      <alignment horizontal="center"/>
    </xf>
    <xf numFmtId="0" fontId="17" fillId="14" borderId="1" xfId="0" applyFont="1" applyFill="1" applyBorder="1" applyAlignment="1"/>
    <xf numFmtId="4" fontId="16" fillId="12" borderId="1" xfId="0" applyNumberFormat="1" applyFont="1" applyFill="1" applyBorder="1" applyAlignment="1"/>
    <xf numFmtId="0" fontId="16" fillId="13" borderId="1" xfId="0" applyFont="1" applyFill="1" applyBorder="1" applyAlignment="1">
      <alignment horizontal="left" indent="2"/>
    </xf>
    <xf numFmtId="0" fontId="22" fillId="0" borderId="1" xfId="0" applyFont="1" applyBorder="1" applyAlignment="1">
      <alignment horizontal="right"/>
    </xf>
    <xf numFmtId="10" fontId="2" fillId="10" borderId="1" xfId="12" applyNumberFormat="1" applyFill="1" applyBorder="1" applyAlignment="1">
      <alignment horizontal="right" vertical="center"/>
    </xf>
    <xf numFmtId="49" fontId="9" fillId="9" borderId="1" xfId="1" applyNumberFormat="1" applyFont="1" applyFill="1" applyBorder="1" applyAlignment="1">
      <alignment horizontal="left" vertical="center" wrapText="1"/>
    </xf>
    <xf numFmtId="49" fontId="9" fillId="9" borderId="1" xfId="1" applyNumberFormat="1" applyFont="1" applyFill="1" applyBorder="1" applyAlignment="1">
      <alignment wrapText="1"/>
    </xf>
    <xf numFmtId="0" fontId="21" fillId="0" borderId="0" xfId="2" applyNumberFormat="1" applyFont="1" applyAlignment="1"/>
    <xf numFmtId="0" fontId="14" fillId="0" borderId="0" xfId="3" applyNumberFormat="1" applyFont="1"/>
    <xf numFmtId="10" fontId="15" fillId="9" borderId="1" xfId="13" applyNumberFormat="1" applyFont="1" applyFill="1" applyBorder="1" applyAlignment="1">
      <alignment horizontal="right"/>
    </xf>
    <xf numFmtId="49" fontId="14" fillId="9" borderId="1" xfId="5" applyNumberFormat="1" applyFont="1" applyFill="1" applyBorder="1" applyAlignment="1">
      <alignment horizontal="left" vertical="center" indent="3"/>
    </xf>
    <xf numFmtId="0" fontId="5" fillId="8" borderId="1" xfId="0" applyFont="1" applyFill="1" applyBorder="1" applyAlignment="1">
      <alignment horizontal="left" indent="3"/>
    </xf>
    <xf numFmtId="10" fontId="5" fillId="13" borderId="1" xfId="0" applyNumberFormat="1" applyFont="1" applyFill="1" applyBorder="1" applyAlignment="1"/>
    <xf numFmtId="49" fontId="14" fillId="0" borderId="0" xfId="0" applyNumberFormat="1" applyFont="1"/>
    <xf numFmtId="10" fontId="2" fillId="6" borderId="1" xfId="11" applyNumberFormat="1" applyBorder="1" applyAlignment="1">
      <alignment horizontal="right"/>
    </xf>
    <xf numFmtId="10" fontId="15" fillId="9" borderId="1" xfId="0" applyNumberFormat="1" applyFont="1" applyFill="1" applyBorder="1" applyAlignment="1">
      <alignment horizontal="right" vertical="center"/>
    </xf>
    <xf numFmtId="49" fontId="15" fillId="9" borderId="1" xfId="0" applyNumberFormat="1" applyFont="1" applyFill="1" applyBorder="1" applyAlignment="1">
      <alignment horizontal="left" indent="2"/>
    </xf>
    <xf numFmtId="10" fontId="14" fillId="9" borderId="1" xfId="5" applyNumberFormat="1" applyFont="1" applyFill="1" applyBorder="1" applyAlignment="1">
      <alignment horizontal="right" vertical="center"/>
    </xf>
    <xf numFmtId="10" fontId="13" fillId="13" borderId="1" xfId="9" applyNumberFormat="1" applyFont="1" applyFill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10" fontId="14" fillId="0" borderId="0" xfId="0" applyNumberFormat="1" applyFont="1"/>
    <xf numFmtId="49" fontId="15" fillId="9" borderId="1" xfId="0" applyNumberFormat="1" applyFont="1" applyFill="1" applyBorder="1" applyAlignment="1">
      <alignment horizontal="left" vertical="center" indent="4"/>
    </xf>
    <xf numFmtId="49" fontId="7" fillId="6" borderId="1" xfId="11" applyNumberFormat="1" applyFont="1" applyBorder="1" applyAlignment="1">
      <alignment horizontal="left" vertical="center"/>
    </xf>
    <xf numFmtId="164" fontId="18" fillId="14" borderId="1" xfId="11" applyNumberFormat="1" applyFont="1" applyFill="1" applyBorder="1" applyAlignment="1">
      <alignment horizontal="right" vertical="center"/>
    </xf>
    <xf numFmtId="0" fontId="15" fillId="9" borderId="1" xfId="0" applyFont="1" applyFill="1" applyBorder="1" applyAlignment="1">
      <alignment horizontal="left" indent="1"/>
    </xf>
    <xf numFmtId="0" fontId="23" fillId="0" borderId="0" xfId="0" applyFont="1"/>
    <xf numFmtId="0" fontId="22" fillId="0" borderId="0" xfId="0" applyFont="1"/>
    <xf numFmtId="164" fontId="16" fillId="13" borderId="1" xfId="9" applyNumberFormat="1" applyFont="1" applyFill="1" applyBorder="1" applyAlignment="1">
      <alignment horizontal="right" vertical="center"/>
    </xf>
    <xf numFmtId="0" fontId="22" fillId="0" borderId="1" xfId="0" applyFont="1" applyBorder="1"/>
    <xf numFmtId="10" fontId="2" fillId="10" borderId="1" xfId="13" applyNumberFormat="1" applyFont="1" applyFill="1" applyBorder="1" applyAlignment="1">
      <alignment horizontal="right" vertical="center"/>
    </xf>
    <xf numFmtId="10" fontId="13" fillId="13" borderId="1" xfId="8" applyNumberFormat="1" applyFont="1" applyFill="1" applyBorder="1" applyAlignment="1">
      <alignment horizontal="right"/>
    </xf>
    <xf numFmtId="0" fontId="14" fillId="0" borderId="0" xfId="5" applyNumberFormat="1" applyFont="1" applyAlignment="1">
      <alignment horizontal="center" vertical="center"/>
    </xf>
    <xf numFmtId="0" fontId="14" fillId="0" borderId="0" xfId="3" applyNumberFormat="1" applyFont="1" applyAlignment="1"/>
    <xf numFmtId="10" fontId="13" fillId="13" borderId="1" xfId="0" applyNumberFormat="1" applyFont="1" applyFill="1" applyBorder="1" applyAlignment="1">
      <alignment horizontal="right"/>
    </xf>
    <xf numFmtId="0" fontId="27" fillId="0" borderId="0" xfId="2" applyNumberFormat="1" applyFont="1" applyFill="1" applyAlignment="1">
      <alignment horizontal="center" vertical="center"/>
    </xf>
    <xf numFmtId="4" fontId="15" fillId="9" borderId="1" xfId="0" applyNumberFormat="1" applyFont="1" applyFill="1" applyBorder="1" applyAlignment="1">
      <alignment horizontal="right"/>
    </xf>
    <xf numFmtId="10" fontId="16" fillId="12" borderId="1" xfId="13" applyNumberFormat="1" applyFont="1" applyFill="1" applyBorder="1" applyAlignment="1">
      <alignment horizontal="right" vertical="center"/>
    </xf>
    <xf numFmtId="0" fontId="16" fillId="12" borderId="1" xfId="0" applyFont="1" applyFill="1" applyBorder="1" applyAlignment="1">
      <alignment horizontal="left" wrapText="1" indent="1"/>
    </xf>
    <xf numFmtId="10" fontId="7" fillId="11" borderId="1" xfId="12" applyNumberFormat="1" applyFont="1" applyFill="1" applyBorder="1" applyAlignment="1">
      <alignment horizontal="right" vertical="center"/>
    </xf>
    <xf numFmtId="4" fontId="18" fillId="16" borderId="1" xfId="0" applyNumberFormat="1" applyFont="1" applyFill="1" applyBorder="1" applyAlignment="1"/>
    <xf numFmtId="4" fontId="13" fillId="13" borderId="1" xfId="9" applyNumberFormat="1" applyFont="1" applyFill="1" applyBorder="1" applyAlignment="1">
      <alignment horizontal="right"/>
    </xf>
    <xf numFmtId="49" fontId="22" fillId="0" borderId="0" xfId="0" applyNumberFormat="1" applyFont="1" applyAlignment="1">
      <alignment horizontal="right"/>
    </xf>
    <xf numFmtId="10" fontId="14" fillId="0" borderId="0" xfId="0" applyNumberFormat="1" applyFont="1" applyAlignment="1"/>
    <xf numFmtId="0" fontId="28" fillId="0" borderId="0" xfId="0" applyFont="1" applyAlignment="1">
      <alignment horizontal="right"/>
    </xf>
    <xf numFmtId="0" fontId="23" fillId="0" borderId="0" xfId="0" applyFont="1" applyAlignment="1"/>
    <xf numFmtId="0" fontId="22" fillId="0" borderId="0" xfId="0" applyFont="1" applyAlignment="1"/>
    <xf numFmtId="49" fontId="2" fillId="6" borderId="1" xfId="11" applyNumberFormat="1" applyBorder="1" applyAlignment="1">
      <alignment horizontal="left" vertical="center"/>
    </xf>
    <xf numFmtId="4" fontId="9" fillId="9" borderId="1" xfId="1" applyNumberFormat="1" applyFont="1" applyFill="1" applyBorder="1" applyAlignment="1"/>
    <xf numFmtId="10" fontId="22" fillId="0" borderId="0" xfId="0" applyNumberFormat="1" applyFont="1" applyAlignment="1">
      <alignment horizontal="right"/>
    </xf>
    <xf numFmtId="165" fontId="15" fillId="9" borderId="1" xfId="0" applyNumberFormat="1" applyFont="1" applyFill="1" applyBorder="1" applyAlignment="1">
      <alignment horizontal="right" vertical="center"/>
    </xf>
    <xf numFmtId="4" fontId="15" fillId="0" borderId="0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left" wrapText="1" indent="2"/>
    </xf>
    <xf numFmtId="49" fontId="15" fillId="9" borderId="1" xfId="0" applyNumberFormat="1" applyFont="1" applyFill="1" applyBorder="1" applyAlignment="1">
      <alignment horizontal="left" indent="1"/>
    </xf>
    <xf numFmtId="0" fontId="9" fillId="0" borderId="0" xfId="1" applyNumberFormat="1" applyFont="1" applyAlignment="1">
      <alignment horizontal="center" vertical="center"/>
    </xf>
    <xf numFmtId="4" fontId="16" fillId="9" borderId="1" xfId="0" applyNumberFormat="1" applyFont="1" applyFill="1" applyBorder="1" applyAlignment="1"/>
    <xf numFmtId="4" fontId="20" fillId="0" borderId="0" xfId="0" applyNumberFormat="1" applyFont="1"/>
    <xf numFmtId="49" fontId="13" fillId="13" borderId="1" xfId="9" applyNumberFormat="1" applyFont="1" applyFill="1" applyBorder="1" applyAlignment="1">
      <alignment horizontal="left" indent="1"/>
    </xf>
    <xf numFmtId="0" fontId="14" fillId="0" borderId="0" xfId="0" applyNumberFormat="1" applyFont="1" applyAlignment="1">
      <alignment horizontal="center" vertical="center"/>
    </xf>
    <xf numFmtId="165" fontId="13" fillId="13" borderId="1" xfId="8" applyNumberFormat="1" applyFont="1" applyFill="1" applyBorder="1" applyAlignment="1">
      <alignment horizontal="right"/>
    </xf>
    <xf numFmtId="164" fontId="13" fillId="13" borderId="1" xfId="8" applyNumberFormat="1" applyFont="1" applyFill="1" applyBorder="1" applyAlignment="1">
      <alignment horizontal="right"/>
    </xf>
    <xf numFmtId="0" fontId="22" fillId="0" borderId="0" xfId="2" applyNumberFormat="1" applyFont="1"/>
    <xf numFmtId="4" fontId="15" fillId="0" borderId="1" xfId="0" applyNumberFormat="1" applyFont="1" applyFill="1" applyBorder="1" applyAlignment="1">
      <alignment horizontal="right" vertical="center"/>
    </xf>
    <xf numFmtId="10" fontId="13" fillId="13" borderId="1" xfId="0" applyNumberFormat="1" applyFont="1" applyFill="1" applyBorder="1" applyAlignment="1"/>
    <xf numFmtId="0" fontId="9" fillId="0" borderId="0" xfId="0" applyFont="1"/>
    <xf numFmtId="0" fontId="5" fillId="13" borderId="1" xfId="0" applyFont="1" applyFill="1" applyBorder="1" applyAlignment="1">
      <alignment horizontal="left" wrapText="1" indent="3"/>
    </xf>
    <xf numFmtId="164" fontId="7" fillId="11" borderId="1" xfId="12" applyNumberFormat="1" applyFont="1" applyFill="1" applyBorder="1" applyAlignment="1">
      <alignment horizontal="right" vertical="center"/>
    </xf>
    <xf numFmtId="49" fontId="9" fillId="9" borderId="1" xfId="1" applyNumberFormat="1" applyFont="1" applyFill="1" applyBorder="1" applyAlignment="1">
      <alignment horizontal="center" vertical="center"/>
    </xf>
    <xf numFmtId="49" fontId="2" fillId="10" borderId="1" xfId="12" applyNumberFormat="1" applyFont="1" applyFill="1" applyBorder="1" applyAlignment="1">
      <alignment horizontal="left" vertical="center"/>
    </xf>
    <xf numFmtId="10" fontId="14" fillId="0" borderId="1" xfId="0" applyNumberFormat="1" applyFont="1" applyBorder="1"/>
    <xf numFmtId="10" fontId="9" fillId="9" borderId="1" xfId="1" applyNumberFormat="1" applyFont="1" applyFill="1" applyBorder="1" applyAlignment="1">
      <alignment horizontal="center" vertical="center"/>
    </xf>
    <xf numFmtId="4" fontId="20" fillId="0" borderId="0" xfId="0" applyNumberFormat="1" applyFont="1" applyAlignment="1"/>
    <xf numFmtId="165" fontId="22" fillId="0" borderId="0" xfId="0" applyNumberFormat="1" applyFont="1" applyAlignment="1">
      <alignment horizontal="right"/>
    </xf>
    <xf numFmtId="166" fontId="9" fillId="9" borderId="1" xfId="1" applyNumberFormat="1" applyFont="1" applyFill="1" applyBorder="1" applyAlignment="1">
      <alignment horizontal="center" vertical="center"/>
    </xf>
    <xf numFmtId="0" fontId="22" fillId="0" borderId="0" xfId="2" applyNumberFormat="1" applyFont="1" applyAlignment="1"/>
    <xf numFmtId="49" fontId="12" fillId="6" borderId="1" xfId="11" applyNumberFormat="1" applyFont="1" applyBorder="1" applyAlignment="1">
      <alignment horizontal="left" vertical="center" wrapText="1"/>
    </xf>
    <xf numFmtId="49" fontId="17" fillId="12" borderId="1" xfId="11" applyNumberFormat="1" applyFont="1" applyFill="1" applyBorder="1" applyAlignment="1">
      <alignment horizontal="left" vertical="center"/>
    </xf>
    <xf numFmtId="4" fontId="17" fillId="12" borderId="1" xfId="11" applyNumberFormat="1" applyFont="1" applyFill="1" applyBorder="1" applyAlignment="1">
      <alignment horizontal="right" vertical="center"/>
    </xf>
    <xf numFmtId="164" fontId="17" fillId="12" borderId="1" xfId="0" applyNumberFormat="1" applyFont="1" applyFill="1" applyBorder="1" applyAlignment="1">
      <alignment horizontal="right" vertical="center"/>
    </xf>
    <xf numFmtId="49" fontId="7" fillId="18" borderId="1" xfId="12" applyNumberFormat="1" applyFont="1" applyFill="1" applyBorder="1" applyAlignment="1">
      <alignment horizontal="left" vertical="center"/>
    </xf>
    <xf numFmtId="164" fontId="7" fillId="18" borderId="1" xfId="12" applyNumberFormat="1" applyFont="1" applyFill="1" applyBorder="1" applyAlignment="1">
      <alignment horizontal="right" vertical="center"/>
    </xf>
    <xf numFmtId="10" fontId="7" fillId="18" borderId="1" xfId="13" applyNumberFormat="1" applyFont="1" applyFill="1" applyBorder="1" applyAlignment="1">
      <alignment horizontal="right" vertical="center"/>
    </xf>
    <xf numFmtId="49" fontId="14" fillId="9" borderId="1" xfId="5" applyNumberFormat="1" applyFont="1" applyFill="1" applyBorder="1" applyAlignment="1">
      <alignment horizontal="left" vertical="center" wrapText="1" indent="3"/>
    </xf>
    <xf numFmtId="49" fontId="15" fillId="9" borderId="1" xfId="0" applyNumberFormat="1" applyFont="1" applyFill="1" applyBorder="1" applyAlignment="1">
      <alignment horizontal="left" vertical="center" wrapText="1" indent="4"/>
    </xf>
    <xf numFmtId="0" fontId="15" fillId="9" borderId="1" xfId="0" applyFont="1" applyFill="1" applyBorder="1" applyAlignment="1">
      <alignment horizontal="left" wrapText="1" indent="4"/>
    </xf>
    <xf numFmtId="0" fontId="14" fillId="9" borderId="1" xfId="0" applyFont="1" applyFill="1" applyBorder="1" applyAlignment="1">
      <alignment horizontal="left" wrapText="1" indent="3"/>
    </xf>
    <xf numFmtId="0" fontId="16" fillId="13" borderId="1" xfId="0" applyFont="1" applyFill="1" applyBorder="1" applyAlignment="1">
      <alignment horizontal="left" wrapText="1" indent="2"/>
    </xf>
    <xf numFmtId="0" fontId="18" fillId="16" borderId="1" xfId="0" applyFont="1" applyFill="1" applyBorder="1" applyAlignment="1">
      <alignment horizontal="left" wrapText="1" indent="1"/>
    </xf>
    <xf numFmtId="0" fontId="18" fillId="14" borderId="1" xfId="0" applyFont="1" applyFill="1" applyBorder="1" applyAlignment="1">
      <alignment horizontal="left" wrapText="1" indent="1"/>
    </xf>
    <xf numFmtId="166" fontId="10" fillId="9" borderId="4" xfId="0" applyNumberFormat="1" applyFont="1" applyFill="1" applyBorder="1" applyAlignment="1">
      <alignment horizontal="center" vertical="center"/>
    </xf>
    <xf numFmtId="166" fontId="10" fillId="9" borderId="3" xfId="0" applyNumberFormat="1" applyFont="1" applyFill="1" applyBorder="1" applyAlignment="1">
      <alignment horizontal="center" vertical="center"/>
    </xf>
    <xf numFmtId="166" fontId="10" fillId="9" borderId="2" xfId="0" applyNumberFormat="1" applyFont="1" applyFill="1" applyBorder="1" applyAlignment="1">
      <alignment horizontal="center" vertical="center"/>
    </xf>
    <xf numFmtId="14" fontId="10" fillId="9" borderId="4" xfId="0" applyNumberFormat="1" applyFont="1" applyFill="1" applyBorder="1" applyAlignment="1">
      <alignment horizontal="center" vertical="center"/>
    </xf>
    <xf numFmtId="14" fontId="10" fillId="9" borderId="3" xfId="0" applyNumberFormat="1" applyFont="1" applyFill="1" applyBorder="1" applyAlignment="1">
      <alignment horizontal="center" vertical="center"/>
    </xf>
    <xf numFmtId="14" fontId="10" fillId="9" borderId="2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23" fillId="0" borderId="0" xfId="0" applyFont="1" applyAlignment="1"/>
    <xf numFmtId="0" fontId="1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14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2" xfId="9" builtinId="35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71" Type="http://schemas.microsoft.com/office/2006/relationships/vbaProject" Target="vbaProject.bin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MK_ALL!$B$5:$D$5</c:f>
              <c:numCache>
                <c:formatCode>dd\.mm\.yyyy;@</c:formatCode>
                <c:ptCount val="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</c:numCache>
            </c:numRef>
          </c:cat>
          <c:val>
            <c:numRef>
              <c:f>MK_ALL!$B$7:$D$7</c:f>
              <c:numCache>
                <c:formatCode>#,##0.00</c:formatCode>
                <c:ptCount val="3"/>
                <c:pt idx="0">
                  <c:v>1833.7098647964799</c:v>
                </c:pt>
                <c:pt idx="1">
                  <c:v>1832.95354453705</c:v>
                </c:pt>
                <c:pt idx="2">
                  <c:v>1781.3346784606599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5-4D1E-BDC5-AF9FFD377B09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MK_ALL!$B$5:$D$5</c:f>
              <c:numCache>
                <c:formatCode>dd\.mm\.yyyy;@</c:formatCode>
                <c:ptCount val="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</c:numCache>
            </c:numRef>
          </c:cat>
          <c:val>
            <c:numRef>
              <c:f>MK_ALL!$B$8:$D$8</c:f>
              <c:numCache>
                <c:formatCode>#,##0.00</c:formatCode>
                <c:ptCount val="3"/>
                <c:pt idx="0">
                  <c:v>307.96457446917998</c:v>
                </c:pt>
                <c:pt idx="1">
                  <c:v>301.98667439353</c:v>
                </c:pt>
                <c:pt idx="2">
                  <c:v>287.27966881098001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25-4D1E-BDC5-AF9FFD377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8966248"/>
        <c:axId val="1"/>
        <c:axId val="0"/>
      </c:bar3DChart>
      <c:dateAx>
        <c:axId val="40896624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08966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28.02.2018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6920-4352-8F04-CA71D19261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6920-4352-8F04-CA71D192615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6920-4352-8F04-CA71D192615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6920-4352-8F04-CA71D192615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31.885163838730001</c:v>
                </c:pt>
                <c:pt idx="1">
                  <c:v>6.08570520464</c:v>
                </c:pt>
                <c:pt idx="2">
                  <c:v>0.31446284044</c:v>
                </c:pt>
                <c:pt idx="3">
                  <c:v>13.84334046429</c:v>
                </c:pt>
                <c:pt idx="4">
                  <c:v>24.043376455499999</c:v>
                </c:pt>
                <c:pt idx="5">
                  <c:v>0.59061062117999996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20-4352-8F04-CA71D1926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28.02.2018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581A-4DE0-8455-E68153199D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581A-4DE0-8455-E68153199D9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29.702042776719999</c:v>
                </c:pt>
                <c:pt idx="1">
                  <c:v>5.4244843083100003</c:v>
                </c:pt>
                <c:pt idx="2">
                  <c:v>0.31446284044</c:v>
                </c:pt>
                <c:pt idx="3">
                  <c:v>6.53235818957</c:v>
                </c:pt>
                <c:pt idx="4">
                  <c:v>23.538254769430001</c:v>
                </c:pt>
                <c:pt idx="5">
                  <c:v>0.59061062117999996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1A-4DE0-8455-E68153199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28.02.2018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9A40-4218-B038-5462624823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9A40-4218-B038-546262482341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0-4218-B038-54626248234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27.887885255019999</c:v>
                </c:pt>
                <c:pt idx="1">
                  <c:v>0.26130486333000003</c:v>
                </c:pt>
                <c:pt idx="2">
                  <c:v>3.5425390000000001E-5</c:v>
                </c:pt>
                <c:pt idx="3">
                  <c:v>20.467272999999999</c:v>
                </c:pt>
                <c:pt idx="4">
                  <c:v>2.0936306671599998</c:v>
                </c:pt>
                <c:pt idx="5">
                  <c:v>22.29403766447</c:v>
                </c:pt>
                <c:pt idx="6">
                  <c:v>1.8651854163299999</c:v>
                </c:pt>
                <c:pt idx="7">
                  <c:v>1.89330713308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40-4218-B038-546262482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28.02.2018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F727-4CA5-A635-5730A555A3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F727-4CA5-A635-5730A555A372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27-4CA5-A635-5730A555A37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27.555765982410001</c:v>
                </c:pt>
                <c:pt idx="1">
                  <c:v>8.8337875260000004E-2</c:v>
                </c:pt>
                <c:pt idx="2">
                  <c:v>20.467272999999999</c:v>
                </c:pt>
                <c:pt idx="3">
                  <c:v>6.289403E-5</c:v>
                </c:pt>
                <c:pt idx="4">
                  <c:v>14.423147553770001</c:v>
                </c:pt>
                <c:pt idx="5">
                  <c:v>1.7920770263900001</c:v>
                </c:pt>
                <c:pt idx="6">
                  <c:v>1.77554917379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27-4CA5-A635-5730A555A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28.02.2018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CAE-497B-BF63-67151E421D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7CAE-497B-BF63-67151E421D96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AE-497B-BF63-67151E421D9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0.33211927261000002</c:v>
                </c:pt>
                <c:pt idx="1">
                  <c:v>0.17296698806999999</c:v>
                </c:pt>
                <c:pt idx="2">
                  <c:v>3.5425390000000001E-5</c:v>
                </c:pt>
                <c:pt idx="3">
                  <c:v>2.0935677731300002</c:v>
                </c:pt>
                <c:pt idx="4">
                  <c:v>7.8708901107000004</c:v>
                </c:pt>
                <c:pt idx="5">
                  <c:v>7.3108389940000004E-2</c:v>
                </c:pt>
                <c:pt idx="6">
                  <c:v>0.11775795929000001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AE-497B-BF63-67151E421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28.149225543739998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A-41FF-B61B-E487102CB1FD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38.809280275120003</c:v>
                </c:pt>
                <c:pt idx="2">
                  <c:v>43.445441785930001</c:v>
                </c:pt>
                <c:pt idx="3">
                  <c:v>45.606461797149997</c:v>
                </c:pt>
                <c:pt idx="4">
                  <c:v>48.989367358940001</c:v>
                </c:pt>
                <c:pt idx="5">
                  <c:v>48.613433881040002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8A-41FF-B61B-E487102CB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0068408"/>
        <c:axId val="1"/>
        <c:axId val="0"/>
      </c:bar3DChart>
      <c:dateAx>
        <c:axId val="41006840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10068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758.57053756055996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4C-48B3-B6B8-85ACB400BA9B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611.96630933766005</c:v>
                </c:pt>
                <c:pt idx="2">
                  <c:v>1042.71958097317</c:v>
                </c:pt>
                <c:pt idx="3">
                  <c:v>1240.0788266094401</c:v>
                </c:pt>
                <c:pt idx="4">
                  <c:v>1374.99549829221</c:v>
                </c:pt>
                <c:pt idx="5">
                  <c:v>1310.04380971108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4C-48B3-B6B8-85ACB400B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6023304"/>
        <c:axId val="1"/>
        <c:axId val="0"/>
      </c:bar3DChart>
      <c:dateAx>
        <c:axId val="4160233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16023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0.35798099999999999</c:v>
                </c:pt>
                <c:pt idx="5">
                  <c:v>0.366705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9-4CD6-B639-A5E74CD23C82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0.64201900000000001</c:v>
                </c:pt>
                <c:pt idx="5">
                  <c:v>0.63329500000000005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9-4CD6-B639-A5E74CD23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6025928"/>
        <c:axId val="1"/>
        <c:axId val="0"/>
      </c:bar3DChart>
      <c:dateAx>
        <c:axId val="4160259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16025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DF-42A5-85CF-6262C0AF0932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DF-42A5-85CF-6262C0AF0932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DF-42A5-85CF-6262C0AF0932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DF-42A5-85CF-6262C0AF0932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DF-42A5-85CF-6262C0AF0932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DF-42A5-85CF-6262C0AF093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YTM_ALL!$B$6:$G$6</c:f>
              <c:numCache>
                <c:formatCode>#\ ##0.00;\-#\ ##0.00;</c:formatCode>
                <c:ptCount val="6"/>
                <c:pt idx="0">
                  <c:v>584.78657094877008</c:v>
                </c:pt>
                <c:pt idx="1">
                  <c:v>1100.8332167026401</c:v>
                </c:pt>
                <c:pt idx="2">
                  <c:v>1572.1801589904499</c:v>
                </c:pt>
                <c:pt idx="3">
                  <c:v>1929.8088323996401</c:v>
                </c:pt>
                <c:pt idx="4">
                  <c:v>2141.6744392656601</c:v>
                </c:pt>
                <c:pt idx="5">
                  <c:v>2068.6143472716399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DF-42A5-85CF-6262C0AF0932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DF-42A5-85CF-6262C0AF0932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DF-42A5-85CF-6262C0AF0932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DF-42A5-85CF-6262C0AF0932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9DF-42A5-85CF-6262C0AF0932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DF-42A5-85CF-6262C0AF0932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9DF-42A5-85CF-6262C0AF093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758.57053756055996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9DF-42A5-85CF-6262C0AF0932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9DF-42A5-85CF-6262C0AF0932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9DF-42A5-85CF-6262C0AF0932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9DF-42A5-85CF-6262C0AF0932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9DF-42A5-85CF-6262C0AF0932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9DF-42A5-85CF-6262C0AF0932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9DF-42A5-85CF-6262C0AF093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611.96630933766005</c:v>
                </c:pt>
                <c:pt idx="2">
                  <c:v>1042.71958097317</c:v>
                </c:pt>
                <c:pt idx="3">
                  <c:v>1240.0788266094401</c:v>
                </c:pt>
                <c:pt idx="4">
                  <c:v>1374.99549829221</c:v>
                </c:pt>
                <c:pt idx="5">
                  <c:v>1310.04380971108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9DF-42A5-85CF-6262C0AF0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6028880"/>
        <c:axId val="1"/>
        <c:axId val="0"/>
      </c:bar3DChart>
      <c:dateAx>
        <c:axId val="4160288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16028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77-4708-ABE3-C2A412FE4C09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77-4708-ABE3-C2A412FE4C09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77-4708-ABE3-C2A412FE4C09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77-4708-ABE3-C2A412FE4C09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77-4708-ABE3-C2A412FE4C09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77-4708-ABE3-C2A412FE4C0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YTM_ALL!$B$12:$G$12</c:f>
              <c:numCache>
                <c:formatCode>#\ ##0.00;\-#\ ##0.00;</c:formatCode>
                <c:ptCount val="6"/>
                <c:pt idx="0">
                  <c:v>73.16233841495</c:v>
                </c:pt>
                <c:pt idx="1">
                  <c:v>69.811922962929998</c:v>
                </c:pt>
                <c:pt idx="2">
                  <c:v>65.505686112310002</c:v>
                </c:pt>
                <c:pt idx="3">
                  <c:v>70.972708268410003</c:v>
                </c:pt>
                <c:pt idx="4">
                  <c:v>76.305177725150003</c:v>
                </c:pt>
                <c:pt idx="5">
                  <c:v>76.762659424779997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77-4708-ABE3-C2A412FE4C09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77-4708-ABE3-C2A412FE4C09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677-4708-ABE3-C2A412FE4C09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77-4708-ABE3-C2A412FE4C09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677-4708-ABE3-C2A412FE4C09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77-4708-ABE3-C2A412FE4C09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677-4708-ABE3-C2A412FE4C0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28.149225543739998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677-4708-ABE3-C2A412FE4C09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38.809280275120003</c:v>
                </c:pt>
                <c:pt idx="2">
                  <c:v>43.445441785930001</c:v>
                </c:pt>
                <c:pt idx="3">
                  <c:v>45.606461797149997</c:v>
                </c:pt>
                <c:pt idx="4">
                  <c:v>48.989367358940001</c:v>
                </c:pt>
                <c:pt idx="5">
                  <c:v>48.613433881040002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677-4708-ABE3-C2A412FE4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5987480"/>
        <c:axId val="1"/>
        <c:axId val="0"/>
      </c:bar3DChart>
      <c:dateAx>
        <c:axId val="6059874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6059874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MK_ALL!$B$11:$D$11</c:f>
              <c:numCache>
                <c:formatCode>dd\.mm\.yyyy;@</c:formatCode>
                <c:ptCount val="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</c:numCache>
            </c:numRef>
          </c:cat>
          <c:val>
            <c:numRef>
              <c:f>MK_ALL!$B$13:$D$13</c:f>
              <c:numCache>
                <c:formatCode>#,##0.00</c:formatCode>
                <c:ptCount val="3"/>
                <c:pt idx="0">
                  <c:v>65.33278567664</c:v>
                </c:pt>
                <c:pt idx="1">
                  <c:v>65.44208011453</c:v>
                </c:pt>
                <c:pt idx="2">
                  <c:v>66.102213505649999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2-47C1-A716-9575278B9540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MK_ALL!$B$11:$D$11</c:f>
              <c:numCache>
                <c:formatCode>dd\.mm\.yyyy;@</c:formatCode>
                <c:ptCount val="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</c:numCache>
            </c:numRef>
          </c:cat>
          <c:val>
            <c:numRef>
              <c:f>MK_ALL!$B$14:$D$14</c:f>
              <c:numCache>
                <c:formatCode>#,##0.00</c:formatCode>
                <c:ptCount val="3"/>
                <c:pt idx="0">
                  <c:v>10.972392048510001</c:v>
                </c:pt>
                <c:pt idx="1">
                  <c:v>10.781853254290001</c:v>
                </c:pt>
                <c:pt idx="2">
                  <c:v>10.66044591913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42-47C1-A716-9575278B9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8968872"/>
        <c:axId val="1"/>
        <c:axId val="0"/>
      </c:bar3DChart>
      <c:dateAx>
        <c:axId val="40896887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08968872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C0-4B63-9DAC-F426909BF896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C0-4B63-9DAC-F426909BF896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C0-4B63-9DAC-F426909BF896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C0-4B63-9DAC-F426909BF896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C0-4B63-9DAC-F426909BF896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C0-4B63-9DAC-F426909BF89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YKM_ALL!$B$6:$G$6</c:f>
              <c:numCache>
                <c:formatCode>#\ ##0.00;\-#\ ##0.00;</c:formatCode>
                <c:ptCount val="6"/>
                <c:pt idx="0">
                  <c:v>584.78657094876996</c:v>
                </c:pt>
                <c:pt idx="1">
                  <c:v>1100.8332167026401</c:v>
                </c:pt>
                <c:pt idx="2">
                  <c:v>1572.1801589904499</c:v>
                </c:pt>
                <c:pt idx="3">
                  <c:v>1929.8088323996399</c:v>
                </c:pt>
                <c:pt idx="4">
                  <c:v>2141.6744392656601</c:v>
                </c:pt>
                <c:pt idx="5">
                  <c:v>2068.6143472716399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C0-4B63-9DAC-F426909BF896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C0-4B63-9DAC-F426909BF896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C0-4B63-9DAC-F426909BF896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C0-4B63-9DAC-F426909BF896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C0-4B63-9DAC-F426909BF896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C0-4B63-9DAC-F426909BF896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DC0-4B63-9DAC-F426909BF89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947.03046914465006</c:v>
                </c:pt>
                <c:pt idx="2">
                  <c:v>1334.2716012912799</c:v>
                </c:pt>
                <c:pt idx="3">
                  <c:v>1650.8332850501199</c:v>
                </c:pt>
                <c:pt idx="4">
                  <c:v>1833.7098647964799</c:v>
                </c:pt>
                <c:pt idx="5">
                  <c:v>1781.3346784606599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DC0-4B63-9DAC-F426909BF896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DC0-4B63-9DAC-F426909BF896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DC0-4B63-9DAC-F426909BF896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DC0-4B63-9DAC-F426909BF896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DC0-4B63-9DAC-F426909BF896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DC0-4B63-9DAC-F426909BF896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DC0-4B63-9DAC-F426909BF89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278.97554734952001</c:v>
                </c:pt>
                <c:pt idx="4">
                  <c:v>307.96457446917998</c:v>
                </c:pt>
                <c:pt idx="5">
                  <c:v>287.27966881098001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DC0-4B63-9DAC-F426909B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5990760"/>
        <c:axId val="1"/>
        <c:axId val="0"/>
      </c:bar3DChart>
      <c:dateAx>
        <c:axId val="6059907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605990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A1-49CA-9D64-89DD7C945E19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A1-49CA-9D64-89DD7C945E19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A1-49CA-9D64-89DD7C945E19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A1-49CA-9D64-89DD7C945E19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A1-49CA-9D64-89DD7C945E19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A1-49CA-9D64-89DD7C945E1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YKM_ALL!$B$12:$G$12</c:f>
              <c:numCache>
                <c:formatCode>#\ ##0.00;\-#\ ##0.00;</c:formatCode>
                <c:ptCount val="6"/>
                <c:pt idx="0">
                  <c:v>73.16233841495</c:v>
                </c:pt>
                <c:pt idx="1">
                  <c:v>69.811922962929998</c:v>
                </c:pt>
                <c:pt idx="2">
                  <c:v>65.505686112310002</c:v>
                </c:pt>
                <c:pt idx="3">
                  <c:v>70.972708268410003</c:v>
                </c:pt>
                <c:pt idx="4">
                  <c:v>76.305177725150003</c:v>
                </c:pt>
                <c:pt idx="5">
                  <c:v>76.762659424779997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A1-49CA-9D64-89DD7C945E19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A1-49CA-9D64-89DD7C945E19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FA1-49CA-9D64-89DD7C945E19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FA1-49CA-9D64-89DD7C945E19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FA1-49CA-9D64-89DD7C945E19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A1-49CA-9D64-89DD7C945E19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A1-49CA-9D64-89DD7C945E1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60.058160629950002</c:v>
                </c:pt>
                <c:pt idx="2">
                  <c:v>55.593105028709999</c:v>
                </c:pt>
                <c:pt idx="3">
                  <c:v>60.712805938389998</c:v>
                </c:pt>
                <c:pt idx="4">
                  <c:v>65.33278567664</c:v>
                </c:pt>
                <c:pt idx="5">
                  <c:v>66.102213505649999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FA1-49CA-9D64-89DD7C945E19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10.259902330019999</c:v>
                </c:pt>
                <c:pt idx="4">
                  <c:v>10.972392048510001</c:v>
                </c:pt>
                <c:pt idx="5">
                  <c:v>10.66044591913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FA1-49CA-9D64-89DD7C945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5993384"/>
        <c:axId val="1"/>
        <c:axId val="0"/>
      </c:bar3DChart>
      <c:dateAx>
        <c:axId val="60599338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605993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28.02.2018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67A3-444E-BD8C-7DEC41FD5E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67A3-444E-BD8C-7DEC41FD5E91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A3-444E-BD8C-7DEC41FD5E9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1781.3346784606599</c:v>
                </c:pt>
                <c:pt idx="1">
                  <c:v>287.27966881098001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A3-444E-BD8C-7DEC41FD5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AACD-4C4C-B95C-B166FDC0803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ACD-4C4C-B95C-B166FDC0803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ACD-4C4C-B95C-B166FDC0803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2018.02.28-2018.12.31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3.92595376457</c:v>
                </c:pt>
                <c:pt idx="1">
                  <c:v>21.471386929089999</c:v>
                </c:pt>
                <c:pt idx="2">
                  <c:v>51.365318731119999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CD-4C4C-B95C-B166FDC08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28.02.2018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B11-4AF3-8E4E-D873EBD52A1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B11-4AF3-8E4E-D873EBD52A1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B11-4AF3-8E4E-D873EBD52A1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3B11-4AF3-8E4E-D873EBD52A11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(DEBT_TERM!$I$11,DEBT_TERM!$I$64,DEBT_TERM!$I$67,DEBT_TERM!$I$68)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11-4AF3-8E4E-D873EBD52A11}"/>
            </c:ext>
          </c:extLst>
        </c:ser>
        <c:ser>
          <c:idx val="1"/>
          <c:order val="1"/>
          <c:val>
            <c:numRef>
              <c:f>(DEBT_TERM!$J$11,DEBT_TERM!$J$64,DEBT_TERM!$J$67,DEBT_TERM!$J$68)</c:f>
              <c:numCache>
                <c:formatCode>General</c:formatCode>
                <c:ptCount val="4"/>
                <c:pt idx="0" formatCode="#,##0.00">
                  <c:v>744958424.91999996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11-4AF3-8E4E-D873EBD52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28.02.2018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E2A7-4781-B5D5-F8F6D99030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E2A7-4781-B5D5-F8F6D99030C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E2A7-4781-B5D5-F8F6D99030C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E2A7-4781-B5D5-F8F6D99030C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E2A7-4781-B5D5-F8F6D99030C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E2A7-4781-B5D5-F8F6D99030C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E2A7-4781-B5D5-F8F6D99030C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E2A7-4781-B5D5-F8F6D99030C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E2A7-4781-B5D5-F8F6D99030C3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DEBT_TERM!$I$13:$I$63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2A7-4781-B5D5-F8F6D99030C3}"/>
            </c:ext>
          </c:extLst>
        </c:ser>
        <c:ser>
          <c:idx val="1"/>
          <c:order val="1"/>
          <c:val>
            <c:numRef>
              <c:f>DEBT_TERM!$J$13:$J$63</c:f>
              <c:numCache>
                <c:formatCode>#,##0.00</c:formatCode>
                <c:ptCount val="51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4254576.6100000003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29207665.219999999</c:v>
                </c:pt>
                <c:pt idx="11">
                  <c:v>12097744</c:v>
                </c:pt>
                <c:pt idx="12">
                  <c:v>12097744</c:v>
                </c:pt>
                <c:pt idx="13">
                  <c:v>56825803.219999999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6346596</c:v>
                </c:pt>
                <c:pt idx="25">
                  <c:v>47948081.289999999</c:v>
                </c:pt>
                <c:pt idx="26">
                  <c:v>12097751</c:v>
                </c:pt>
                <c:pt idx="27">
                  <c:v>30000</c:v>
                </c:pt>
                <c:pt idx="28">
                  <c:v>42095922.700000003</c:v>
                </c:pt>
                <c:pt idx="29">
                  <c:v>15927002.460000001</c:v>
                </c:pt>
                <c:pt idx="30">
                  <c:v>5800100</c:v>
                </c:pt>
                <c:pt idx="31">
                  <c:v>14470450</c:v>
                </c:pt>
                <c:pt idx="32">
                  <c:v>18900000</c:v>
                </c:pt>
                <c:pt idx="33">
                  <c:v>27600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9372808</c:v>
                </c:pt>
                <c:pt idx="45">
                  <c:v>0</c:v>
                </c:pt>
                <c:pt idx="46">
                  <c:v>0</c:v>
                </c:pt>
                <c:pt idx="47">
                  <c:v>3283010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2A7-4781-B5D5-F8F6D9903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28.02.2018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1DC6-480F-AA53-D6A2FFEFFC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1DC6-480F-AA53-D6A2FFEFFC7D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MK_ALL!$D$19:$D$20</c:f>
              <c:numCache>
                <c:formatCode>0.00%</c:formatCode>
                <c:ptCount val="2"/>
                <c:pt idx="0">
                  <c:v>0.86112500000000003</c:v>
                </c:pt>
                <c:pt idx="1">
                  <c:v>0.138875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C6-480F-AA53-D6A2FFEFF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28.02.2018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B1C1-4786-AD1E-24479B3F7C0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B1C1-4786-AD1E-24479B3F7C0E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MT_ALL!$D$19:$D$20</c:f>
              <c:numCache>
                <c:formatCode>0.00%</c:formatCode>
                <c:ptCount val="2"/>
                <c:pt idx="0">
                  <c:v>0.366705</c:v>
                </c:pt>
                <c:pt idx="1">
                  <c:v>0.63329500000000005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C1-4786-AD1E-24479B3F7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MT_ALL!$B$5:$D$5</c:f>
              <c:numCache>
                <c:formatCode>dd\.mm\.yyyy;@</c:formatCode>
                <c:ptCount val="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</c:numCache>
            </c:numRef>
          </c:cat>
          <c:val>
            <c:numRef>
              <c:f>MT_ALL!$B$7:$D$7</c:f>
              <c:numCache>
                <c:formatCode>#,##0.00</c:formatCode>
                <c:ptCount val="3"/>
                <c:pt idx="0">
                  <c:v>766.67894097345004</c:v>
                </c:pt>
                <c:pt idx="1">
                  <c:v>758.66671398871995</c:v>
                </c:pt>
                <c:pt idx="2">
                  <c:v>758.57053756055996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EC-4D69-A0ED-7A17699A8164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MT_ALL!$B$5:$D$5</c:f>
              <c:numCache>
                <c:formatCode>dd\.mm\.yyyy;@</c:formatCode>
                <c:ptCount val="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</c:numCache>
            </c:numRef>
          </c:cat>
          <c:val>
            <c:numRef>
              <c:f>MT_ALL!$B$8:$D$8</c:f>
              <c:numCache>
                <c:formatCode>#,##0.00</c:formatCode>
                <c:ptCount val="3"/>
                <c:pt idx="0">
                  <c:v>1374.99549829221</c:v>
                </c:pt>
                <c:pt idx="1">
                  <c:v>1376.27350494186</c:v>
                </c:pt>
                <c:pt idx="2">
                  <c:v>1310.04380971108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EC-4D69-A0ED-7A17699A8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7354912"/>
        <c:axId val="1"/>
        <c:axId val="0"/>
      </c:bar3DChart>
      <c:catAx>
        <c:axId val="60735491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607354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MT_ALL!$B$11:$D$11</c:f>
              <c:numCache>
                <c:formatCode>dd\.mm\.yyyy;@</c:formatCode>
                <c:ptCount val="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</c:numCache>
            </c:numRef>
          </c:cat>
          <c:val>
            <c:numRef>
              <c:f>MT_ALL!$B$13:$D$13</c:f>
              <c:numCache>
                <c:formatCode>#,##0.00</c:formatCode>
                <c:ptCount val="3"/>
                <c:pt idx="0">
                  <c:v>27.315810366209998</c:v>
                </c:pt>
                <c:pt idx="1">
                  <c:v>27.086735517569998</c:v>
                </c:pt>
                <c:pt idx="2">
                  <c:v>28.149225543739998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3-4E21-A51A-84E33D418EB6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MT_ALL!$B$11:$D$11</c:f>
              <c:numCache>
                <c:formatCode>dd\.mm\.yyyy;@</c:formatCode>
                <c:ptCount val="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</c:numCache>
            </c:numRef>
          </c:cat>
          <c:val>
            <c:numRef>
              <c:f>MT_ALL!$B$14:$D$14</c:f>
              <c:numCache>
                <c:formatCode>#,##0.00</c:formatCode>
                <c:ptCount val="3"/>
                <c:pt idx="0">
                  <c:v>48.989367358940001</c:v>
                </c:pt>
                <c:pt idx="1">
                  <c:v>49.137197851250001</c:v>
                </c:pt>
                <c:pt idx="2">
                  <c:v>48.613433881040002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93-4E21-A51A-84E33D418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7357536"/>
        <c:axId val="1"/>
        <c:axId val="0"/>
      </c:bar3DChart>
      <c:catAx>
        <c:axId val="60735753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6073575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28.02.2018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4CC-4CFC-9865-CFD7C7B3B7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4CC-4CFC-9865-CFD7C7B3B77D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28.019218774300001</c:v>
                </c:pt>
                <c:pt idx="1">
                  <c:v>48.743440650479997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CC-4CFC-9865-CFD7C7B3B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28.02.2018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B0F8-4245-ABC3-3E5F0DB104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B0F8-4245-ABC3-3E5F0DB1046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B0F8-4245-ABC3-3E5F0DB10465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8.7887646695299999</c:v>
                </c:pt>
                <c:pt idx="1">
                  <c:v>5.38711364048</c:v>
                </c:pt>
                <c:pt idx="2">
                  <c:v>13.84334046429</c:v>
                </c:pt>
                <c:pt idx="3">
                  <c:v>48.743440650479997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8-4245-ABC3-3E5F0DB10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28.02.2018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CFA-46B6-BED1-6A0174669DC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#\ ##0.00;\-#\ ##0.00;</c:formatCode>
                <c:ptCount val="4"/>
                <c:pt idx="0" formatCode="#,##0.00">
                  <c:v>6.5489100172699999</c:v>
                </c:pt>
                <c:pt idx="1">
                  <c:v>5.38711364048</c:v>
                </c:pt>
                <c:pt idx="2" formatCode="#,##0.00">
                  <c:v>6.53235818957</c:v>
                </c:pt>
                <c:pt idx="3" formatCode="#,##0.00">
                  <c:v>47.633831658330003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FA-46B6-BED1-6A0174669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I180"/>
  <sheetViews>
    <sheetView workbookViewId="0"/>
  </sheetViews>
  <sheetFormatPr defaultRowHeight="11.25" outlineLevelRow="3" x14ac:dyDescent="0.2"/>
  <cols>
    <col min="1" max="1" width="52" style="57" customWidth="1"/>
    <col min="2" max="4" width="16.28515625" style="233" customWidth="1"/>
    <col min="5" max="16384" width="9.140625" style="57"/>
  </cols>
  <sheetData>
    <row r="1" spans="1:9" s="158" customFormat="1" ht="12.75" x14ac:dyDescent="0.2">
      <c r="B1" s="89"/>
      <c r="C1" s="89"/>
      <c r="D1" s="89"/>
    </row>
    <row r="2" spans="1:9" s="9" customFormat="1" ht="18.75" x14ac:dyDescent="0.3">
      <c r="A2" s="5" t="s">
        <v>216</v>
      </c>
      <c r="B2" s="5"/>
      <c r="C2" s="5"/>
      <c r="D2" s="5"/>
      <c r="E2" s="79"/>
      <c r="F2" s="79"/>
      <c r="G2" s="79"/>
      <c r="H2" s="79"/>
      <c r="I2" s="79"/>
    </row>
    <row r="3" spans="1:9" s="158" customFormat="1" ht="12.75" x14ac:dyDescent="0.2">
      <c r="B3" s="103"/>
      <c r="C3" s="103"/>
      <c r="D3" s="103"/>
      <c r="E3" s="130"/>
      <c r="F3" s="130"/>
      <c r="G3" s="130"/>
    </row>
    <row r="4" spans="1:9" s="136" customFormat="1" ht="12.75" x14ac:dyDescent="0.2">
      <c r="B4" s="70"/>
      <c r="C4" s="70"/>
      <c r="D4" s="70" t="str">
        <f>VALUAH</f>
        <v>млрд. грн</v>
      </c>
    </row>
    <row r="5" spans="1:9" s="47" customFormat="1" ht="12.75" x14ac:dyDescent="0.2">
      <c r="A5" s="110"/>
      <c r="B5" s="250">
        <v>43100</v>
      </c>
      <c r="C5" s="250">
        <v>43131</v>
      </c>
      <c r="D5" s="250">
        <v>43159</v>
      </c>
    </row>
    <row r="6" spans="1:9" s="173" customFormat="1" ht="31.5" x14ac:dyDescent="0.2">
      <c r="A6" s="120" t="s">
        <v>201</v>
      </c>
      <c r="B6" s="133">
        <f t="shared" ref="B6:C6" si="0">B$59+B$7</f>
        <v>2141.6744392656601</v>
      </c>
      <c r="C6" s="133">
        <f t="shared" si="0"/>
        <v>2134.9402189305802</v>
      </c>
      <c r="D6" s="133">
        <v>2068.6143472716399</v>
      </c>
    </row>
    <row r="7" spans="1:9" s="53" customFormat="1" ht="15" x14ac:dyDescent="0.2">
      <c r="A7" s="67" t="s">
        <v>62</v>
      </c>
      <c r="B7" s="115">
        <f t="shared" ref="B7:D7" si="1">B$8+B$46</f>
        <v>766.67894097345004</v>
      </c>
      <c r="C7" s="115">
        <f t="shared" si="1"/>
        <v>758.66671398871995</v>
      </c>
      <c r="D7" s="115">
        <f t="shared" si="1"/>
        <v>758.57053756055996</v>
      </c>
    </row>
    <row r="8" spans="1:9" s="30" customFormat="1" ht="15" outlineLevel="1" x14ac:dyDescent="0.2">
      <c r="A8" s="113" t="s">
        <v>85</v>
      </c>
      <c r="B8" s="205">
        <f t="shared" ref="B8:D8" si="2">B$9+B$44</f>
        <v>753.39938646832002</v>
      </c>
      <c r="C8" s="205">
        <f t="shared" si="2"/>
        <v>745.37498614739991</v>
      </c>
      <c r="D8" s="205">
        <f t="shared" si="2"/>
        <v>744.95842491715996</v>
      </c>
    </row>
    <row r="9" spans="1:9" s="209" customFormat="1" ht="12.75" outlineLevel="2" x14ac:dyDescent="0.2">
      <c r="A9" s="188" t="s">
        <v>147</v>
      </c>
      <c r="B9" s="36">
        <f t="shared" ref="B9:C9" si="3">SUM(B$10:B$43)</f>
        <v>751.01884106318005</v>
      </c>
      <c r="C9" s="36">
        <f t="shared" si="3"/>
        <v>742.99444074225994</v>
      </c>
      <c r="D9" s="36">
        <v>742.57787951201999</v>
      </c>
    </row>
    <row r="10" spans="1:9" s="172" customFormat="1" ht="12.75" outlineLevel="3" x14ac:dyDescent="0.2">
      <c r="A10" s="199" t="s">
        <v>185</v>
      </c>
      <c r="B10" s="86">
        <v>62.650438999999999</v>
      </c>
      <c r="C10" s="86">
        <v>62.650438999999999</v>
      </c>
      <c r="D10" s="86">
        <v>62.650438999999999</v>
      </c>
    </row>
    <row r="11" spans="1:9" ht="12.75" outlineLevel="3" x14ac:dyDescent="0.2">
      <c r="A11" s="40" t="s">
        <v>53</v>
      </c>
      <c r="B11" s="32">
        <v>19.033000000000001</v>
      </c>
      <c r="C11" s="32">
        <v>19.033000000000001</v>
      </c>
      <c r="D11" s="32">
        <v>19.033000000000001</v>
      </c>
      <c r="E11" s="78"/>
      <c r="F11" s="78"/>
      <c r="G11" s="78"/>
    </row>
    <row r="12" spans="1:9" ht="12.75" outlineLevel="3" x14ac:dyDescent="0.2">
      <c r="A12" s="40" t="s">
        <v>82</v>
      </c>
      <c r="B12" s="32">
        <v>6.9027900000000004</v>
      </c>
      <c r="C12" s="32">
        <v>5.7134400000000003</v>
      </c>
      <c r="D12" s="32">
        <v>4.2545766086999999</v>
      </c>
      <c r="E12" s="78"/>
      <c r="F12" s="78"/>
      <c r="G12" s="78"/>
    </row>
    <row r="13" spans="1:9" ht="12.75" outlineLevel="3" x14ac:dyDescent="0.2">
      <c r="A13" s="40" t="s">
        <v>138</v>
      </c>
      <c r="B13" s="32">
        <v>36.5</v>
      </c>
      <c r="C13" s="32">
        <v>36.5</v>
      </c>
      <c r="D13" s="32">
        <v>36.5</v>
      </c>
      <c r="E13" s="78"/>
      <c r="F13" s="78"/>
      <c r="G13" s="78"/>
    </row>
    <row r="14" spans="1:9" ht="12.75" outlineLevel="3" x14ac:dyDescent="0.2">
      <c r="A14" s="40" t="s">
        <v>207</v>
      </c>
      <c r="B14" s="32">
        <v>28.700001</v>
      </c>
      <c r="C14" s="32">
        <v>28.700001</v>
      </c>
      <c r="D14" s="32">
        <v>28.700001</v>
      </c>
      <c r="E14" s="78"/>
      <c r="F14" s="78"/>
      <c r="G14" s="78"/>
    </row>
    <row r="15" spans="1:9" ht="12.75" outlineLevel="3" x14ac:dyDescent="0.2">
      <c r="A15" s="40" t="s">
        <v>87</v>
      </c>
      <c r="B15" s="32">
        <v>46.9</v>
      </c>
      <c r="C15" s="32">
        <v>46.9</v>
      </c>
      <c r="D15" s="32">
        <v>46.9</v>
      </c>
      <c r="E15" s="78"/>
      <c r="F15" s="78"/>
      <c r="G15" s="78"/>
    </row>
    <row r="16" spans="1:9" ht="12.75" outlineLevel="3" x14ac:dyDescent="0.2">
      <c r="A16" s="40" t="s">
        <v>162</v>
      </c>
      <c r="B16" s="32">
        <v>93.438657000000006</v>
      </c>
      <c r="C16" s="32">
        <v>93.438657000000006</v>
      </c>
      <c r="D16" s="32">
        <v>93.438657000000006</v>
      </c>
      <c r="E16" s="78"/>
      <c r="F16" s="78"/>
      <c r="G16" s="78"/>
    </row>
    <row r="17" spans="1:7" ht="12.75" outlineLevel="3" x14ac:dyDescent="0.2">
      <c r="A17" s="40" t="s">
        <v>20</v>
      </c>
      <c r="B17" s="32">
        <v>12.097744</v>
      </c>
      <c r="C17" s="32">
        <v>12.097744</v>
      </c>
      <c r="D17" s="32">
        <v>12.097744</v>
      </c>
      <c r="E17" s="78"/>
      <c r="F17" s="78"/>
      <c r="G17" s="78"/>
    </row>
    <row r="18" spans="1:7" ht="12.75" outlineLevel="3" x14ac:dyDescent="0.2">
      <c r="A18" s="40" t="s">
        <v>110</v>
      </c>
      <c r="B18" s="32">
        <v>12.097744</v>
      </c>
      <c r="C18" s="32">
        <v>12.097744</v>
      </c>
      <c r="D18" s="32">
        <v>12.097744</v>
      </c>
      <c r="E18" s="78"/>
      <c r="F18" s="78"/>
      <c r="G18" s="78"/>
    </row>
    <row r="19" spans="1:7" ht="12.75" outlineLevel="3" x14ac:dyDescent="0.2">
      <c r="A19" s="40" t="s">
        <v>160</v>
      </c>
      <c r="B19" s="32">
        <v>30.282912463799999</v>
      </c>
      <c r="C19" s="32">
        <v>30.402101818070001</v>
      </c>
      <c r="D19" s="32">
        <v>29.20766522345</v>
      </c>
      <c r="E19" s="78"/>
      <c r="F19" s="78"/>
      <c r="G19" s="78"/>
    </row>
    <row r="20" spans="1:7" ht="12.75" outlineLevel="3" x14ac:dyDescent="0.2">
      <c r="A20" s="40" t="s">
        <v>179</v>
      </c>
      <c r="B20" s="32">
        <v>12.097744</v>
      </c>
      <c r="C20" s="32">
        <v>12.097744</v>
      </c>
      <c r="D20" s="32">
        <v>12.097744</v>
      </c>
      <c r="E20" s="78"/>
      <c r="F20" s="78"/>
      <c r="G20" s="78"/>
    </row>
    <row r="21" spans="1:7" ht="12.75" outlineLevel="3" x14ac:dyDescent="0.2">
      <c r="A21" s="40" t="s">
        <v>47</v>
      </c>
      <c r="B21" s="32">
        <v>12.097744</v>
      </c>
      <c r="C21" s="32">
        <v>12.097744</v>
      </c>
      <c r="D21" s="32">
        <v>12.097744</v>
      </c>
      <c r="E21" s="78"/>
      <c r="F21" s="78"/>
      <c r="G21" s="78"/>
    </row>
    <row r="22" spans="1:7" ht="12.75" outlineLevel="3" x14ac:dyDescent="0.2">
      <c r="A22" s="40" t="s">
        <v>149</v>
      </c>
      <c r="B22" s="32">
        <v>71.605224814419998</v>
      </c>
      <c r="C22" s="32">
        <v>58.639344001890002</v>
      </c>
      <c r="D22" s="32">
        <v>56.825803222129998</v>
      </c>
      <c r="E22" s="78"/>
      <c r="F22" s="78"/>
      <c r="G22" s="78"/>
    </row>
    <row r="23" spans="1:7" ht="12.75" outlineLevel="3" x14ac:dyDescent="0.2">
      <c r="A23" s="40" t="s">
        <v>124</v>
      </c>
      <c r="B23" s="32">
        <v>12.097744</v>
      </c>
      <c r="C23" s="32">
        <v>12.097744</v>
      </c>
      <c r="D23" s="32">
        <v>12.097744</v>
      </c>
      <c r="E23" s="78"/>
      <c r="F23" s="78"/>
      <c r="G23" s="78"/>
    </row>
    <row r="24" spans="1:7" ht="12.75" outlineLevel="3" x14ac:dyDescent="0.2">
      <c r="A24" s="40" t="s">
        <v>197</v>
      </c>
      <c r="B24" s="32">
        <v>12.097744</v>
      </c>
      <c r="C24" s="32">
        <v>12.097744</v>
      </c>
      <c r="D24" s="32">
        <v>12.097744</v>
      </c>
      <c r="E24" s="78"/>
      <c r="F24" s="78"/>
      <c r="G24" s="78"/>
    </row>
    <row r="25" spans="1:7" ht="12.75" outlineLevel="3" x14ac:dyDescent="0.2">
      <c r="A25" s="40" t="s">
        <v>60</v>
      </c>
      <c r="B25" s="32">
        <v>12.097744</v>
      </c>
      <c r="C25" s="32">
        <v>12.097744</v>
      </c>
      <c r="D25" s="32">
        <v>12.097744</v>
      </c>
      <c r="E25" s="78"/>
      <c r="F25" s="78"/>
      <c r="G25" s="78"/>
    </row>
    <row r="26" spans="1:7" ht="12.75" outlineLevel="3" x14ac:dyDescent="0.2">
      <c r="A26" s="40" t="s">
        <v>132</v>
      </c>
      <c r="B26" s="32">
        <v>12.097744</v>
      </c>
      <c r="C26" s="32">
        <v>12.097744</v>
      </c>
      <c r="D26" s="32">
        <v>12.097744</v>
      </c>
      <c r="E26" s="78"/>
      <c r="F26" s="78"/>
      <c r="G26" s="78"/>
    </row>
    <row r="27" spans="1:7" ht="12.75" outlineLevel="3" x14ac:dyDescent="0.2">
      <c r="A27" s="40" t="s">
        <v>195</v>
      </c>
      <c r="B27" s="32">
        <v>12.097744</v>
      </c>
      <c r="C27" s="32">
        <v>12.097744</v>
      </c>
      <c r="D27" s="32">
        <v>12.097744</v>
      </c>
      <c r="E27" s="78"/>
      <c r="F27" s="78"/>
      <c r="G27" s="78"/>
    </row>
    <row r="28" spans="1:7" ht="12.75" outlineLevel="3" x14ac:dyDescent="0.2">
      <c r="A28" s="40" t="s">
        <v>55</v>
      </c>
      <c r="B28" s="32">
        <v>12.097744</v>
      </c>
      <c r="C28" s="32">
        <v>12.097744</v>
      </c>
      <c r="D28" s="32">
        <v>12.097744</v>
      </c>
      <c r="E28" s="78"/>
      <c r="F28" s="78"/>
      <c r="G28" s="78"/>
    </row>
    <row r="29" spans="1:7" ht="12.75" outlineLevel="3" x14ac:dyDescent="0.2">
      <c r="A29" s="40" t="s">
        <v>196</v>
      </c>
      <c r="B29" s="32">
        <v>12.097744</v>
      </c>
      <c r="C29" s="32">
        <v>12.097744</v>
      </c>
      <c r="D29" s="32">
        <v>12.097744</v>
      </c>
      <c r="E29" s="78"/>
      <c r="F29" s="78"/>
      <c r="G29" s="78"/>
    </row>
    <row r="30" spans="1:7" ht="12.75" outlineLevel="3" x14ac:dyDescent="0.2">
      <c r="A30" s="40" t="s">
        <v>56</v>
      </c>
      <c r="B30" s="32">
        <v>12.097744</v>
      </c>
      <c r="C30" s="32">
        <v>12.097744</v>
      </c>
      <c r="D30" s="32">
        <v>12.097744</v>
      </c>
      <c r="E30" s="78"/>
      <c r="F30" s="78"/>
      <c r="G30" s="78"/>
    </row>
    <row r="31" spans="1:7" ht="12.75" outlineLevel="3" x14ac:dyDescent="0.2">
      <c r="A31" s="40" t="s">
        <v>131</v>
      </c>
      <c r="B31" s="32">
        <v>12.097744</v>
      </c>
      <c r="C31" s="32">
        <v>12.097744</v>
      </c>
      <c r="D31" s="32">
        <v>12.097744</v>
      </c>
      <c r="E31" s="78"/>
      <c r="F31" s="78"/>
      <c r="G31" s="78"/>
    </row>
    <row r="32" spans="1:7" ht="12.75" outlineLevel="3" x14ac:dyDescent="0.2">
      <c r="A32" s="40" t="s">
        <v>194</v>
      </c>
      <c r="B32" s="32">
        <v>12.097744</v>
      </c>
      <c r="C32" s="32">
        <v>12.097744</v>
      </c>
      <c r="D32" s="32">
        <v>12.097744</v>
      </c>
      <c r="E32" s="78"/>
      <c r="F32" s="78"/>
      <c r="G32" s="78"/>
    </row>
    <row r="33" spans="1:7" ht="12.75" outlineLevel="3" x14ac:dyDescent="0.2">
      <c r="A33" s="40" t="s">
        <v>153</v>
      </c>
      <c r="B33" s="32">
        <v>0.54500000000000004</v>
      </c>
      <c r="C33" s="32">
        <v>2.7472159999999999</v>
      </c>
      <c r="D33" s="32">
        <v>6.3465959999999999</v>
      </c>
      <c r="E33" s="78"/>
      <c r="F33" s="78"/>
      <c r="G33" s="78"/>
    </row>
    <row r="34" spans="1:7" ht="12.75" outlineLevel="3" x14ac:dyDescent="0.2">
      <c r="A34" s="40" t="s">
        <v>5</v>
      </c>
      <c r="B34" s="32">
        <v>46.632428480800002</v>
      </c>
      <c r="C34" s="32">
        <v>47.511787941660003</v>
      </c>
      <c r="D34" s="32">
        <v>47.948081293009999</v>
      </c>
      <c r="E34" s="78"/>
      <c r="F34" s="78"/>
      <c r="G34" s="78"/>
    </row>
    <row r="35" spans="1:7" ht="12.75" outlineLevel="3" x14ac:dyDescent="0.2">
      <c r="A35" s="40" t="s">
        <v>200</v>
      </c>
      <c r="B35" s="32">
        <v>12.097751000000001</v>
      </c>
      <c r="C35" s="32">
        <v>12.097751000000001</v>
      </c>
      <c r="D35" s="32">
        <v>12.097751000000001</v>
      </c>
      <c r="E35" s="78"/>
      <c r="F35" s="78"/>
      <c r="G35" s="78"/>
    </row>
    <row r="36" spans="1:7" ht="12.75" outlineLevel="3" x14ac:dyDescent="0.2">
      <c r="A36" s="40" t="s">
        <v>99</v>
      </c>
      <c r="B36" s="32">
        <v>0.03</v>
      </c>
      <c r="C36" s="32">
        <v>0.03</v>
      </c>
      <c r="D36" s="32">
        <v>0.03</v>
      </c>
      <c r="E36" s="78"/>
      <c r="F36" s="78"/>
      <c r="G36" s="78"/>
    </row>
    <row r="37" spans="1:7" ht="12.75" outlineLevel="3" x14ac:dyDescent="0.2">
      <c r="A37" s="40" t="s">
        <v>174</v>
      </c>
      <c r="B37" s="32">
        <v>49.6280334</v>
      </c>
      <c r="C37" s="32">
        <v>52.597440599999999</v>
      </c>
      <c r="D37" s="32">
        <v>51.468730700000002</v>
      </c>
      <c r="E37" s="78"/>
      <c r="F37" s="78"/>
      <c r="G37" s="78"/>
    </row>
    <row r="38" spans="1:7" ht="12.75" outlineLevel="3" x14ac:dyDescent="0.2">
      <c r="A38" s="40" t="s">
        <v>46</v>
      </c>
      <c r="B38" s="32">
        <v>10.87562790416</v>
      </c>
      <c r="C38" s="32">
        <v>12.836286380640001</v>
      </c>
      <c r="D38" s="32">
        <v>15.92700246473</v>
      </c>
      <c r="E38" s="78"/>
      <c r="F38" s="78"/>
      <c r="G38" s="78"/>
    </row>
    <row r="39" spans="1:7" ht="12.75" outlineLevel="3" x14ac:dyDescent="0.2">
      <c r="A39" s="40" t="s">
        <v>35</v>
      </c>
      <c r="B39" s="32">
        <v>7.8000999999999996</v>
      </c>
      <c r="C39" s="32">
        <v>5.8000999999999996</v>
      </c>
      <c r="D39" s="32">
        <v>5.8000999999999996</v>
      </c>
      <c r="E39" s="78"/>
      <c r="F39" s="78"/>
      <c r="G39" s="78"/>
    </row>
    <row r="40" spans="1:7" ht="12.75" outlineLevel="3" x14ac:dyDescent="0.2">
      <c r="A40" s="40" t="s">
        <v>123</v>
      </c>
      <c r="B40" s="32">
        <v>19.728459999999998</v>
      </c>
      <c r="C40" s="32">
        <v>19.728459999999998</v>
      </c>
      <c r="D40" s="32">
        <v>17.75346</v>
      </c>
      <c r="E40" s="78"/>
      <c r="F40" s="78"/>
      <c r="G40" s="78"/>
    </row>
    <row r="41" spans="1:7" ht="12.75" outlineLevel="3" x14ac:dyDescent="0.2">
      <c r="A41" s="40" t="s">
        <v>193</v>
      </c>
      <c r="B41" s="32">
        <v>18.899999999999999</v>
      </c>
      <c r="C41" s="32">
        <v>18.899999999999999</v>
      </c>
      <c r="D41" s="32">
        <v>18.899999999999999</v>
      </c>
      <c r="E41" s="78"/>
      <c r="F41" s="78"/>
      <c r="G41" s="78"/>
    </row>
    <row r="42" spans="1:7" ht="12.75" outlineLevel="3" x14ac:dyDescent="0.2">
      <c r="A42" s="40" t="s">
        <v>7</v>
      </c>
      <c r="B42" s="32">
        <v>0</v>
      </c>
      <c r="C42" s="32">
        <v>0</v>
      </c>
      <c r="D42" s="32">
        <v>2.76E-2</v>
      </c>
      <c r="E42" s="78"/>
      <c r="F42" s="78"/>
      <c r="G42" s="78"/>
    </row>
    <row r="43" spans="1:7" ht="12.75" outlineLevel="3" x14ac:dyDescent="0.2">
      <c r="A43" s="40" t="s">
        <v>68</v>
      </c>
      <c r="B43" s="32">
        <v>19.399999999999999</v>
      </c>
      <c r="C43" s="32">
        <v>19.399999999999999</v>
      </c>
      <c r="D43" s="32">
        <v>19.399999999999999</v>
      </c>
      <c r="E43" s="78"/>
      <c r="F43" s="78"/>
      <c r="G43" s="78"/>
    </row>
    <row r="44" spans="1:7" ht="12.75" outlineLevel="2" x14ac:dyDescent="0.2">
      <c r="A44" s="68" t="s">
        <v>13</v>
      </c>
      <c r="B44" s="20">
        <f t="shared" ref="B44:C44" si="4">SUM(B$45:B$45)</f>
        <v>2.3805454051399999</v>
      </c>
      <c r="C44" s="20">
        <f t="shared" si="4"/>
        <v>2.3805454051399999</v>
      </c>
      <c r="D44" s="20">
        <v>2.3805454051399999</v>
      </c>
      <c r="E44" s="78"/>
      <c r="F44" s="78"/>
      <c r="G44" s="78"/>
    </row>
    <row r="45" spans="1:7" ht="12.75" outlineLevel="3" x14ac:dyDescent="0.2">
      <c r="A45" s="40" t="s">
        <v>113</v>
      </c>
      <c r="B45" s="32">
        <v>2.3805454051399999</v>
      </c>
      <c r="C45" s="32">
        <v>2.3805454051399999</v>
      </c>
      <c r="D45" s="32">
        <v>2.3805454051399999</v>
      </c>
      <c r="E45" s="78"/>
      <c r="F45" s="78"/>
      <c r="G45" s="78"/>
    </row>
    <row r="46" spans="1:7" ht="15" outlineLevel="1" x14ac:dyDescent="0.25">
      <c r="A46" s="180" t="s">
        <v>129</v>
      </c>
      <c r="B46" s="58">
        <f t="shared" ref="B46:D46" si="5">B$47+B$53+B$57</f>
        <v>13.279554505130001</v>
      </c>
      <c r="C46" s="58">
        <f t="shared" si="5"/>
        <v>13.29172784132</v>
      </c>
      <c r="D46" s="58">
        <f t="shared" si="5"/>
        <v>13.6121126434</v>
      </c>
      <c r="E46" s="78"/>
      <c r="F46" s="78"/>
      <c r="G46" s="78"/>
    </row>
    <row r="47" spans="1:7" ht="12.75" outlineLevel="2" x14ac:dyDescent="0.2">
      <c r="A47" s="68" t="s">
        <v>147</v>
      </c>
      <c r="B47" s="20">
        <f t="shared" ref="B47:C47" si="6">SUM(B$48:B$52)</f>
        <v>8.9500115999999998</v>
      </c>
      <c r="C47" s="20">
        <f t="shared" si="6"/>
        <v>8.9500115999999998</v>
      </c>
      <c r="D47" s="20">
        <v>8.9500115999999998</v>
      </c>
      <c r="E47" s="78"/>
      <c r="F47" s="78"/>
      <c r="G47" s="78"/>
    </row>
    <row r="48" spans="1:7" ht="12.75" outlineLevel="3" x14ac:dyDescent="0.2">
      <c r="A48" s="40" t="s">
        <v>176</v>
      </c>
      <c r="B48" s="32">
        <v>1.1600000000000001E-5</v>
      </c>
      <c r="C48" s="32">
        <v>1.1600000000000001E-5</v>
      </c>
      <c r="D48" s="32">
        <v>1.1600000000000001E-5</v>
      </c>
      <c r="E48" s="78"/>
      <c r="F48" s="78"/>
      <c r="G48" s="78"/>
    </row>
    <row r="49" spans="1:7" ht="12.75" outlineLevel="3" x14ac:dyDescent="0.2">
      <c r="A49" s="40" t="s">
        <v>57</v>
      </c>
      <c r="B49" s="32">
        <v>1</v>
      </c>
      <c r="C49" s="32">
        <v>1</v>
      </c>
      <c r="D49" s="32">
        <v>1</v>
      </c>
      <c r="E49" s="78"/>
      <c r="F49" s="78"/>
      <c r="G49" s="78"/>
    </row>
    <row r="50" spans="1:7" ht="12.75" outlineLevel="3" x14ac:dyDescent="0.2">
      <c r="A50" s="40" t="s">
        <v>63</v>
      </c>
      <c r="B50" s="32">
        <v>2</v>
      </c>
      <c r="C50" s="32">
        <v>2</v>
      </c>
      <c r="D50" s="32">
        <v>2</v>
      </c>
      <c r="E50" s="78"/>
      <c r="F50" s="78"/>
      <c r="G50" s="78"/>
    </row>
    <row r="51" spans="1:7" ht="12.75" outlineLevel="3" x14ac:dyDescent="0.2">
      <c r="A51" s="40" t="s">
        <v>210</v>
      </c>
      <c r="B51" s="32">
        <v>3</v>
      </c>
      <c r="C51" s="32">
        <v>3</v>
      </c>
      <c r="D51" s="32">
        <v>3</v>
      </c>
      <c r="E51" s="78"/>
      <c r="F51" s="78"/>
      <c r="G51" s="78"/>
    </row>
    <row r="52" spans="1:7" ht="12.75" outlineLevel="3" x14ac:dyDescent="0.2">
      <c r="A52" s="40" t="s">
        <v>206</v>
      </c>
      <c r="B52" s="32">
        <v>2.95</v>
      </c>
      <c r="C52" s="32">
        <v>2.95</v>
      </c>
      <c r="D52" s="32">
        <v>2.95</v>
      </c>
      <c r="E52" s="78"/>
      <c r="F52" s="78"/>
      <c r="G52" s="78"/>
    </row>
    <row r="53" spans="1:7" ht="12.75" outlineLevel="2" x14ac:dyDescent="0.2">
      <c r="A53" s="68" t="s">
        <v>13</v>
      </c>
      <c r="B53" s="20">
        <f t="shared" ref="B53:C53" si="7">SUM(B$54:B$56)</f>
        <v>4.3285882551299997</v>
      </c>
      <c r="C53" s="20">
        <f t="shared" si="7"/>
        <v>4.3407615913200006</v>
      </c>
      <c r="D53" s="20">
        <v>4.6611463934000001</v>
      </c>
      <c r="E53" s="78"/>
      <c r="F53" s="78"/>
      <c r="G53" s="78"/>
    </row>
    <row r="54" spans="1:7" ht="12.75" outlineLevel="3" x14ac:dyDescent="0.2">
      <c r="A54" s="40" t="s">
        <v>15</v>
      </c>
      <c r="B54" s="32">
        <v>0.34146937824000001</v>
      </c>
      <c r="C54" s="32">
        <v>0.34550837750000002</v>
      </c>
      <c r="D54" s="32">
        <v>0.64194869025000001</v>
      </c>
      <c r="E54" s="78"/>
      <c r="F54" s="78"/>
      <c r="G54" s="78"/>
    </row>
    <row r="55" spans="1:7" ht="12.75" outlineLevel="3" x14ac:dyDescent="0.2">
      <c r="A55" s="40" t="s">
        <v>121</v>
      </c>
      <c r="B55" s="32">
        <v>3.8976764468799998</v>
      </c>
      <c r="C55" s="32">
        <v>3.9096440489900002</v>
      </c>
      <c r="D55" s="32">
        <v>3.93358853832</v>
      </c>
      <c r="E55" s="78"/>
      <c r="F55" s="78"/>
      <c r="G55" s="78"/>
    </row>
    <row r="56" spans="1:7" ht="12.75" outlineLevel="3" x14ac:dyDescent="0.2">
      <c r="A56" s="40" t="s">
        <v>38</v>
      </c>
      <c r="B56" s="32">
        <v>8.9442430010000004E-2</v>
      </c>
      <c r="C56" s="32">
        <v>8.5609164830000001E-2</v>
      </c>
      <c r="D56" s="32">
        <v>8.5609164830000001E-2</v>
      </c>
      <c r="E56" s="78"/>
      <c r="F56" s="78"/>
      <c r="G56" s="78"/>
    </row>
    <row r="57" spans="1:7" ht="12.75" outlineLevel="2" x14ac:dyDescent="0.2">
      <c r="A57" s="68" t="s">
        <v>150</v>
      </c>
      <c r="B57" s="20">
        <f t="shared" ref="B57:C57" si="8">SUM(B$58:B$58)</f>
        <v>9.5465000000000003E-4</v>
      </c>
      <c r="C57" s="20">
        <f t="shared" si="8"/>
        <v>9.5465000000000003E-4</v>
      </c>
      <c r="D57" s="20">
        <v>9.5465000000000003E-4</v>
      </c>
      <c r="E57" s="78"/>
      <c r="F57" s="78"/>
      <c r="G57" s="78"/>
    </row>
    <row r="58" spans="1:7" ht="12.75" outlineLevel="3" x14ac:dyDescent="0.2">
      <c r="A58" s="40" t="s">
        <v>204</v>
      </c>
      <c r="B58" s="32">
        <v>9.5465000000000003E-4</v>
      </c>
      <c r="C58" s="32">
        <v>9.5465000000000003E-4</v>
      </c>
      <c r="D58" s="32">
        <v>9.5465000000000003E-4</v>
      </c>
      <c r="E58" s="78"/>
      <c r="F58" s="78"/>
      <c r="G58" s="78"/>
    </row>
    <row r="59" spans="1:7" ht="15" x14ac:dyDescent="0.25">
      <c r="A59" s="121" t="s">
        <v>92</v>
      </c>
      <c r="B59" s="217">
        <f t="shared" ref="B59:D59" si="9">B$60+B$84</f>
        <v>1374.99549829221</v>
      </c>
      <c r="C59" s="217">
        <f t="shared" si="9"/>
        <v>1376.27350494186</v>
      </c>
      <c r="D59" s="217">
        <f t="shared" si="9"/>
        <v>1310.04380971108</v>
      </c>
      <c r="E59" s="78"/>
      <c r="F59" s="78"/>
      <c r="G59" s="78"/>
    </row>
    <row r="60" spans="1:7" ht="15" outlineLevel="1" x14ac:dyDescent="0.25">
      <c r="A60" s="180" t="s">
        <v>85</v>
      </c>
      <c r="B60" s="58">
        <f t="shared" ref="B60:D60" si="10">B$61+B$68+B$74+B$76+B$82</f>
        <v>1080.3104783281599</v>
      </c>
      <c r="C60" s="58">
        <f t="shared" si="10"/>
        <v>1087.57855838965</v>
      </c>
      <c r="D60" s="58">
        <f t="shared" si="10"/>
        <v>1036.3762535435001</v>
      </c>
      <c r="E60" s="78"/>
      <c r="F60" s="78"/>
      <c r="G60" s="78"/>
    </row>
    <row r="61" spans="1:7" ht="12.75" outlineLevel="2" x14ac:dyDescent="0.2">
      <c r="A61" s="68" t="s">
        <v>164</v>
      </c>
      <c r="B61" s="20">
        <f t="shared" ref="B61:C61" si="11">SUM(B$62:B$67)</f>
        <v>407.46801942637995</v>
      </c>
      <c r="C61" s="20">
        <f t="shared" si="11"/>
        <v>413.87733468283994</v>
      </c>
      <c r="D61" s="20">
        <v>388.67764856045</v>
      </c>
      <c r="E61" s="78"/>
      <c r="F61" s="78"/>
      <c r="G61" s="78"/>
    </row>
    <row r="62" spans="1:7" ht="12.75" outlineLevel="3" x14ac:dyDescent="0.2">
      <c r="A62" s="40" t="s">
        <v>37</v>
      </c>
      <c r="B62" s="32">
        <v>94.122141439999993</v>
      </c>
      <c r="C62" s="32">
        <v>97.759110390000004</v>
      </c>
      <c r="D62" s="32">
        <v>93.148583220000006</v>
      </c>
      <c r="E62" s="78"/>
      <c r="F62" s="78"/>
      <c r="G62" s="78"/>
    </row>
    <row r="63" spans="1:7" ht="12.75" outlineLevel="3" x14ac:dyDescent="0.2">
      <c r="A63" s="40" t="s">
        <v>114</v>
      </c>
      <c r="B63" s="32">
        <v>18.00200891203</v>
      </c>
      <c r="C63" s="32">
        <v>18.743511033379999</v>
      </c>
      <c r="D63" s="32">
        <v>17.6052398088</v>
      </c>
      <c r="E63" s="78"/>
      <c r="F63" s="78"/>
      <c r="G63" s="78"/>
    </row>
    <row r="64" spans="1:7" ht="12.75" outlineLevel="3" x14ac:dyDescent="0.2">
      <c r="A64" s="40" t="s">
        <v>88</v>
      </c>
      <c r="B64" s="32">
        <v>19.35682668782</v>
      </c>
      <c r="C64" s="32">
        <v>20.104792857700001</v>
      </c>
      <c r="D64" s="32">
        <v>18.901084899240001</v>
      </c>
      <c r="E64" s="78"/>
      <c r="F64" s="78"/>
      <c r="G64" s="78"/>
    </row>
    <row r="65" spans="1:7" ht="12.75" outlineLevel="3" x14ac:dyDescent="0.2">
      <c r="A65" s="40" t="s">
        <v>77</v>
      </c>
      <c r="B65" s="32">
        <v>137.87252346444001</v>
      </c>
      <c r="C65" s="32">
        <v>136.25419691857999</v>
      </c>
      <c r="D65" s="32">
        <v>130.67474095626</v>
      </c>
      <c r="E65" s="78"/>
      <c r="F65" s="78"/>
      <c r="G65" s="78"/>
    </row>
    <row r="66" spans="1:7" ht="12.75" outlineLevel="3" x14ac:dyDescent="0.2">
      <c r="A66" s="40" t="s">
        <v>109</v>
      </c>
      <c r="B66" s="32">
        <v>137.94721835202</v>
      </c>
      <c r="C66" s="32">
        <v>140.8487712093</v>
      </c>
      <c r="D66" s="32">
        <v>128.18736936681</v>
      </c>
      <c r="E66" s="78"/>
      <c r="F66" s="78"/>
      <c r="G66" s="78"/>
    </row>
    <row r="67" spans="1:7" ht="12.75" outlineLevel="3" x14ac:dyDescent="0.2">
      <c r="A67" s="40" t="s">
        <v>30</v>
      </c>
      <c r="B67" s="32">
        <v>0.16730057006999999</v>
      </c>
      <c r="C67" s="32">
        <v>0.16695227388</v>
      </c>
      <c r="D67" s="32">
        <v>0.16063030934</v>
      </c>
      <c r="E67" s="78"/>
      <c r="F67" s="78"/>
      <c r="G67" s="78"/>
    </row>
    <row r="68" spans="1:7" ht="12.75" outlineLevel="2" x14ac:dyDescent="0.2">
      <c r="A68" s="68" t="s">
        <v>10</v>
      </c>
      <c r="B68" s="20">
        <f t="shared" ref="B68:C68" si="12">SUM(B$69:B$73)</f>
        <v>49.296237410669995</v>
      </c>
      <c r="C68" s="20">
        <f t="shared" si="12"/>
        <v>50.31843627936</v>
      </c>
      <c r="D68" s="20">
        <v>48.293223241610001</v>
      </c>
      <c r="E68" s="78"/>
      <c r="F68" s="78"/>
      <c r="G68" s="78"/>
    </row>
    <row r="69" spans="1:7" ht="12.75" outlineLevel="3" x14ac:dyDescent="0.2">
      <c r="A69" s="40" t="s">
        <v>119</v>
      </c>
      <c r="B69" s="32">
        <v>8.9030299999999993</v>
      </c>
      <c r="C69" s="32">
        <v>9.0929743999999992</v>
      </c>
      <c r="D69" s="32">
        <v>8.4742028000000005</v>
      </c>
      <c r="E69" s="78"/>
      <c r="F69" s="78"/>
      <c r="G69" s="78"/>
    </row>
    <row r="70" spans="1:7" ht="12.75" outlineLevel="3" x14ac:dyDescent="0.2">
      <c r="A70" s="40" t="s">
        <v>44</v>
      </c>
      <c r="B70" s="32">
        <v>7.4875390536599999</v>
      </c>
      <c r="C70" s="32">
        <v>7.7768646749599997</v>
      </c>
      <c r="D70" s="32">
        <v>7.4100912280899998</v>
      </c>
      <c r="E70" s="78"/>
      <c r="F70" s="78"/>
      <c r="G70" s="78"/>
    </row>
    <row r="71" spans="1:7" ht="12.75" outlineLevel="3" x14ac:dyDescent="0.2">
      <c r="A71" s="40" t="s">
        <v>14</v>
      </c>
      <c r="B71" s="32">
        <v>17.004691528479999</v>
      </c>
      <c r="C71" s="32">
        <v>16.969290158869999</v>
      </c>
      <c r="D71" s="32">
        <v>16.32671579861</v>
      </c>
      <c r="E71" s="78"/>
      <c r="F71" s="78"/>
      <c r="G71" s="78"/>
    </row>
    <row r="72" spans="1:7" ht="12.75" outlineLevel="3" x14ac:dyDescent="0.2">
      <c r="A72" s="40" t="s">
        <v>115</v>
      </c>
      <c r="B72" s="32">
        <v>0.17323603973999999</v>
      </c>
      <c r="C72" s="32">
        <v>0.17287538674</v>
      </c>
      <c r="D72" s="32">
        <v>0.16632913230999999</v>
      </c>
      <c r="E72" s="78"/>
      <c r="F72" s="78"/>
      <c r="G72" s="78"/>
    </row>
    <row r="73" spans="1:7" ht="12.75" outlineLevel="3" x14ac:dyDescent="0.2">
      <c r="A73" s="40" t="s">
        <v>120</v>
      </c>
      <c r="B73" s="32">
        <v>15.727740788789999</v>
      </c>
      <c r="C73" s="32">
        <v>16.30643165879</v>
      </c>
      <c r="D73" s="32">
        <v>15.9158842826</v>
      </c>
      <c r="E73" s="78"/>
      <c r="F73" s="78"/>
      <c r="G73" s="78"/>
    </row>
    <row r="74" spans="1:7" ht="12.75" outlineLevel="2" x14ac:dyDescent="0.2">
      <c r="A74" s="68" t="s">
        <v>29</v>
      </c>
      <c r="B74" s="20">
        <f t="shared" ref="B74:C74" si="13">SUM(B$75:B$75)</f>
        <v>1.71259423E-3</v>
      </c>
      <c r="C74" s="20">
        <f t="shared" si="13"/>
        <v>1.7787705E-3</v>
      </c>
      <c r="D74" s="20">
        <v>1.6948799100000001E-3</v>
      </c>
      <c r="E74" s="78"/>
      <c r="F74" s="78"/>
      <c r="G74" s="78"/>
    </row>
    <row r="75" spans="1:7" ht="12.75" outlineLevel="3" x14ac:dyDescent="0.2">
      <c r="A75" s="40" t="s">
        <v>86</v>
      </c>
      <c r="B75" s="32">
        <v>1.71259423E-3</v>
      </c>
      <c r="C75" s="32">
        <v>1.7787705E-3</v>
      </c>
      <c r="D75" s="32">
        <v>1.6948799100000001E-3</v>
      </c>
      <c r="E75" s="78"/>
      <c r="F75" s="78"/>
      <c r="G75" s="78"/>
    </row>
    <row r="76" spans="1:7" ht="12.75" outlineLevel="2" x14ac:dyDescent="0.2">
      <c r="A76" s="68" t="s">
        <v>165</v>
      </c>
      <c r="B76" s="20">
        <f t="shared" ref="B76:C76" si="14">SUM(B$77:B$81)</f>
        <v>574.45951549287997</v>
      </c>
      <c r="C76" s="20">
        <f t="shared" si="14"/>
        <v>573.26357179695003</v>
      </c>
      <c r="D76" s="20">
        <v>551.55585924953004</v>
      </c>
      <c r="E76" s="78"/>
      <c r="F76" s="78"/>
      <c r="G76" s="78"/>
    </row>
    <row r="77" spans="1:7" ht="12.75" outlineLevel="3" x14ac:dyDescent="0.2">
      <c r="A77" s="40" t="s">
        <v>137</v>
      </c>
      <c r="B77" s="32">
        <v>84.201668999999995</v>
      </c>
      <c r="C77" s="32">
        <v>84.026373000000007</v>
      </c>
      <c r="D77" s="32">
        <v>80.844555</v>
      </c>
      <c r="E77" s="78"/>
      <c r="F77" s="78"/>
      <c r="G77" s="78"/>
    </row>
    <row r="78" spans="1:7" ht="12.75" outlineLevel="3" x14ac:dyDescent="0.2">
      <c r="A78" s="40" t="s">
        <v>139</v>
      </c>
      <c r="B78" s="32">
        <v>28.067222999999998</v>
      </c>
      <c r="C78" s="32">
        <v>28.008790999999999</v>
      </c>
      <c r="D78" s="32">
        <v>26.948184999999999</v>
      </c>
      <c r="E78" s="78"/>
      <c r="F78" s="78"/>
      <c r="G78" s="78"/>
    </row>
    <row r="79" spans="1:7" ht="12.75" outlineLevel="3" x14ac:dyDescent="0.2">
      <c r="A79" s="40" t="s">
        <v>143</v>
      </c>
      <c r="B79" s="32">
        <v>349.92173149287999</v>
      </c>
      <c r="C79" s="32">
        <v>349.19324379695001</v>
      </c>
      <c r="D79" s="32">
        <v>335.97037924953003</v>
      </c>
      <c r="E79" s="78"/>
      <c r="F79" s="78"/>
      <c r="G79" s="78"/>
    </row>
    <row r="80" spans="1:7" ht="12.75" outlineLevel="3" x14ac:dyDescent="0.2">
      <c r="A80" s="40" t="s">
        <v>209</v>
      </c>
      <c r="B80" s="32">
        <v>28.067222999999998</v>
      </c>
      <c r="C80" s="32">
        <v>28.008790999999999</v>
      </c>
      <c r="D80" s="32">
        <v>26.948184999999999</v>
      </c>
      <c r="E80" s="78"/>
      <c r="F80" s="78"/>
      <c r="G80" s="78"/>
    </row>
    <row r="81" spans="1:7" ht="12.75" outlineLevel="3" x14ac:dyDescent="0.2">
      <c r="A81" s="40" t="s">
        <v>215</v>
      </c>
      <c r="B81" s="32">
        <v>84.201668999999995</v>
      </c>
      <c r="C81" s="32">
        <v>84.026373000000007</v>
      </c>
      <c r="D81" s="32">
        <v>80.844555</v>
      </c>
      <c r="E81" s="78"/>
      <c r="F81" s="78"/>
      <c r="G81" s="78"/>
    </row>
    <row r="82" spans="1:7" ht="12.75" outlineLevel="2" x14ac:dyDescent="0.2">
      <c r="A82" s="68" t="s">
        <v>11</v>
      </c>
      <c r="B82" s="20">
        <f t="shared" ref="B82:C82" si="15">SUM(B$83:B$83)</f>
        <v>49.084993404000002</v>
      </c>
      <c r="C82" s="20">
        <f t="shared" si="15"/>
        <v>50.117436859999998</v>
      </c>
      <c r="D82" s="20">
        <v>47.847827612000003</v>
      </c>
      <c r="E82" s="78"/>
      <c r="F82" s="78"/>
      <c r="G82" s="78"/>
    </row>
    <row r="83" spans="1:7" ht="12.75" outlineLevel="3" x14ac:dyDescent="0.2">
      <c r="A83" s="40" t="s">
        <v>109</v>
      </c>
      <c r="B83" s="32">
        <v>49.084993404000002</v>
      </c>
      <c r="C83" s="32">
        <v>50.117436859999998</v>
      </c>
      <c r="D83" s="32">
        <v>47.847827612000003</v>
      </c>
      <c r="E83" s="78"/>
      <c r="F83" s="78"/>
      <c r="G83" s="78"/>
    </row>
    <row r="84" spans="1:7" ht="15" outlineLevel="1" x14ac:dyDescent="0.25">
      <c r="A84" s="180" t="s">
        <v>129</v>
      </c>
      <c r="B84" s="58">
        <f t="shared" ref="B84:D84" si="16">B$85+B$91+B$93+B$101+B$102</f>
        <v>294.68501996405001</v>
      </c>
      <c r="C84" s="58">
        <f t="shared" si="16"/>
        <v>288.69494655221001</v>
      </c>
      <c r="D84" s="58">
        <f t="shared" si="16"/>
        <v>273.66755616758002</v>
      </c>
      <c r="E84" s="78"/>
      <c r="F84" s="78"/>
      <c r="G84" s="78"/>
    </row>
    <row r="85" spans="1:7" ht="12.75" outlineLevel="2" x14ac:dyDescent="0.2">
      <c r="A85" s="68" t="s">
        <v>164</v>
      </c>
      <c r="B85" s="20">
        <f t="shared" ref="B85:C85" si="17">SUM(B$86:B$90)</f>
        <v>229.69754217034</v>
      </c>
      <c r="C85" s="20">
        <f t="shared" si="17"/>
        <v>225.70542446681</v>
      </c>
      <c r="D85" s="20">
        <v>212.10620281793001</v>
      </c>
      <c r="E85" s="78"/>
      <c r="F85" s="78"/>
      <c r="G85" s="78"/>
    </row>
    <row r="86" spans="1:7" ht="12.75" outlineLevel="3" x14ac:dyDescent="0.2">
      <c r="A86" s="40" t="s">
        <v>16</v>
      </c>
      <c r="B86" s="32">
        <v>1.7725860336399999</v>
      </c>
      <c r="C86" s="32">
        <v>1.83975700106</v>
      </c>
      <c r="D86" s="32">
        <v>1.75329160983</v>
      </c>
      <c r="E86" s="78"/>
      <c r="F86" s="78"/>
      <c r="G86" s="78"/>
    </row>
    <row r="87" spans="1:7" ht="12.75" outlineLevel="3" x14ac:dyDescent="0.2">
      <c r="A87" s="40" t="s">
        <v>114</v>
      </c>
      <c r="B87" s="32">
        <v>11.43793588039</v>
      </c>
      <c r="C87" s="32">
        <v>3.09620539278</v>
      </c>
      <c r="D87" s="32">
        <v>3.2305675906900002</v>
      </c>
      <c r="E87" s="78"/>
      <c r="F87" s="78"/>
      <c r="G87" s="78"/>
    </row>
    <row r="88" spans="1:7" ht="12.75" outlineLevel="3" x14ac:dyDescent="0.2">
      <c r="A88" s="40" t="s">
        <v>88</v>
      </c>
      <c r="B88" s="32">
        <v>1.17233984</v>
      </c>
      <c r="C88" s="32">
        <v>1.2176401649999999</v>
      </c>
      <c r="D88" s="32">
        <v>1.1602136700000001</v>
      </c>
      <c r="E88" s="78"/>
      <c r="F88" s="78"/>
      <c r="G88" s="78"/>
    </row>
    <row r="89" spans="1:7" ht="12.75" outlineLevel="3" x14ac:dyDescent="0.2">
      <c r="A89" s="40" t="s">
        <v>77</v>
      </c>
      <c r="B89" s="32">
        <v>12.620988166129999</v>
      </c>
      <c r="C89" s="32">
        <v>12.59471304869</v>
      </c>
      <c r="D89" s="32">
        <v>12.11779034868</v>
      </c>
      <c r="E89" s="78"/>
      <c r="F89" s="78"/>
      <c r="G89" s="78"/>
    </row>
    <row r="90" spans="1:7" ht="12.75" outlineLevel="3" x14ac:dyDescent="0.2">
      <c r="A90" s="40" t="s">
        <v>109</v>
      </c>
      <c r="B90" s="32">
        <v>202.69369225017999</v>
      </c>
      <c r="C90" s="32">
        <v>206.95710885928</v>
      </c>
      <c r="D90" s="32">
        <v>193.84433959872999</v>
      </c>
      <c r="E90" s="78"/>
      <c r="F90" s="78"/>
      <c r="G90" s="78"/>
    </row>
    <row r="91" spans="1:7" ht="12.75" outlineLevel="2" x14ac:dyDescent="0.2">
      <c r="A91" s="68" t="s">
        <v>10</v>
      </c>
      <c r="B91" s="20">
        <f t="shared" ref="B91:C91" si="18">SUM(B$92:B$92)</f>
        <v>2.7359326455700002</v>
      </c>
      <c r="C91" s="20">
        <f t="shared" si="18"/>
        <v>2.0476776141799999</v>
      </c>
      <c r="D91" s="20">
        <v>1.97013841716</v>
      </c>
      <c r="E91" s="78"/>
      <c r="F91" s="78"/>
      <c r="G91" s="78"/>
    </row>
    <row r="92" spans="1:7" ht="12.75" outlineLevel="3" x14ac:dyDescent="0.2">
      <c r="A92" s="40" t="s">
        <v>119</v>
      </c>
      <c r="B92" s="32">
        <v>2.7359326455700002</v>
      </c>
      <c r="C92" s="32">
        <v>2.0476776141799999</v>
      </c>
      <c r="D92" s="32">
        <v>1.97013841716</v>
      </c>
      <c r="E92" s="78"/>
      <c r="F92" s="78"/>
      <c r="G92" s="78"/>
    </row>
    <row r="93" spans="1:7" ht="12.75" outlineLevel="2" x14ac:dyDescent="0.2">
      <c r="A93" s="68" t="s">
        <v>29</v>
      </c>
      <c r="B93" s="20">
        <f t="shared" ref="B93:C93" si="19">SUM(B$94:B$100)</f>
        <v>58.996130575340004</v>
      </c>
      <c r="C93" s="20">
        <f t="shared" si="19"/>
        <v>57.617956191099999</v>
      </c>
      <c r="D93" s="20">
        <v>56.41785166028</v>
      </c>
      <c r="E93" s="78"/>
      <c r="F93" s="78"/>
      <c r="G93" s="78"/>
    </row>
    <row r="94" spans="1:7" ht="12.75" outlineLevel="3" x14ac:dyDescent="0.2">
      <c r="A94" s="40" t="s">
        <v>70</v>
      </c>
      <c r="B94" s="32">
        <v>0</v>
      </c>
      <c r="C94" s="32">
        <v>0</v>
      </c>
      <c r="D94" s="32">
        <v>1.52770860032</v>
      </c>
      <c r="E94" s="78"/>
      <c r="F94" s="78"/>
      <c r="G94" s="78"/>
    </row>
    <row r="95" spans="1:7" ht="12.75" outlineLevel="3" x14ac:dyDescent="0.2">
      <c r="A95" s="40" t="s">
        <v>21</v>
      </c>
      <c r="B95" s="32">
        <v>10.58962562764</v>
      </c>
      <c r="C95" s="32">
        <v>11.669923649339999</v>
      </c>
      <c r="D95" s="32">
        <v>10.700606137139999</v>
      </c>
      <c r="E95" s="78"/>
      <c r="F95" s="78"/>
      <c r="G95" s="78"/>
    </row>
    <row r="96" spans="1:7" ht="12.75" outlineLevel="3" x14ac:dyDescent="0.2">
      <c r="A96" s="40" t="s">
        <v>19</v>
      </c>
      <c r="B96" s="32">
        <v>1.0414123130299999</v>
      </c>
      <c r="C96" s="32">
        <v>1.11240578804</v>
      </c>
      <c r="D96" s="32">
        <v>1.0599423696500001</v>
      </c>
      <c r="E96" s="78"/>
      <c r="F96" s="78"/>
      <c r="G96" s="78"/>
    </row>
    <row r="97" spans="1:7" ht="12.75" outlineLevel="3" x14ac:dyDescent="0.2">
      <c r="A97" s="40" t="s">
        <v>140</v>
      </c>
      <c r="B97" s="32">
        <v>0.85413330630999995</v>
      </c>
      <c r="C97" s="32">
        <v>0.88713782859000001</v>
      </c>
      <c r="D97" s="32">
        <v>0.84529852536000005</v>
      </c>
      <c r="E97" s="78"/>
      <c r="F97" s="78"/>
      <c r="G97" s="78"/>
    </row>
    <row r="98" spans="1:7" ht="12.75" outlineLevel="3" x14ac:dyDescent="0.2">
      <c r="A98" s="40" t="s">
        <v>81</v>
      </c>
      <c r="B98" s="32">
        <v>1.29782839152</v>
      </c>
      <c r="C98" s="32">
        <v>1.2951264958399999</v>
      </c>
      <c r="D98" s="32">
        <v>1.2460840743999999</v>
      </c>
      <c r="E98" s="78"/>
      <c r="F98" s="78"/>
      <c r="G98" s="78"/>
    </row>
    <row r="99" spans="1:7" ht="12.75" outlineLevel="3" x14ac:dyDescent="0.2">
      <c r="A99" s="40" t="s">
        <v>84</v>
      </c>
      <c r="B99" s="32">
        <v>42.466577746150001</v>
      </c>
      <c r="C99" s="32">
        <v>39.912527175000001</v>
      </c>
      <c r="D99" s="32">
        <v>38.401163625000002</v>
      </c>
      <c r="E99" s="78"/>
      <c r="F99" s="78"/>
      <c r="G99" s="78"/>
    </row>
    <row r="100" spans="1:7" ht="12.75" outlineLevel="3" x14ac:dyDescent="0.2">
      <c r="A100" s="40" t="s">
        <v>184</v>
      </c>
      <c r="B100" s="32">
        <v>2.7465531906899998</v>
      </c>
      <c r="C100" s="32">
        <v>2.7408352542899999</v>
      </c>
      <c r="D100" s="32">
        <v>2.6370483284100001</v>
      </c>
      <c r="E100" s="78"/>
      <c r="F100" s="78"/>
      <c r="G100" s="78"/>
    </row>
    <row r="101" spans="1:7" ht="12.75" outlineLevel="2" x14ac:dyDescent="0.2">
      <c r="A101" s="68" t="s">
        <v>165</v>
      </c>
      <c r="B101" s="20"/>
      <c r="C101" s="20"/>
      <c r="D101" s="20"/>
      <c r="E101" s="78"/>
      <c r="F101" s="78"/>
      <c r="G101" s="78"/>
    </row>
    <row r="102" spans="1:7" ht="12.75" outlineLevel="2" x14ac:dyDescent="0.2">
      <c r="A102" s="68" t="s">
        <v>11</v>
      </c>
      <c r="B102" s="20">
        <f t="shared" ref="B102:C102" si="20">SUM(B$103:B$103)</f>
        <v>3.2554145727999999</v>
      </c>
      <c r="C102" s="20">
        <f t="shared" si="20"/>
        <v>3.3238882801199998</v>
      </c>
      <c r="D102" s="20">
        <v>3.17336327221</v>
      </c>
      <c r="E102" s="78"/>
      <c r="F102" s="78"/>
      <c r="G102" s="78"/>
    </row>
    <row r="103" spans="1:7" ht="12.75" outlineLevel="3" x14ac:dyDescent="0.2">
      <c r="A103" s="40" t="s">
        <v>109</v>
      </c>
      <c r="B103" s="32">
        <v>3.2554145727999999</v>
      </c>
      <c r="C103" s="32">
        <v>3.3238882801199998</v>
      </c>
      <c r="D103" s="32">
        <v>3.17336327221</v>
      </c>
      <c r="E103" s="78"/>
      <c r="F103" s="78"/>
      <c r="G103" s="78"/>
    </row>
    <row r="104" spans="1:7" x14ac:dyDescent="0.2">
      <c r="B104" s="248"/>
      <c r="C104" s="248"/>
      <c r="D104" s="248"/>
      <c r="E104" s="78"/>
      <c r="F104" s="78"/>
      <c r="G104" s="78"/>
    </row>
    <row r="105" spans="1:7" x14ac:dyDescent="0.2">
      <c r="B105" s="248"/>
      <c r="C105" s="248"/>
      <c r="D105" s="248"/>
      <c r="E105" s="78"/>
      <c r="F105" s="78"/>
      <c r="G105" s="78"/>
    </row>
    <row r="106" spans="1:7" x14ac:dyDescent="0.2">
      <c r="B106" s="248"/>
      <c r="C106" s="248"/>
      <c r="D106" s="248"/>
      <c r="E106" s="78"/>
      <c r="F106" s="78"/>
      <c r="G106" s="78"/>
    </row>
    <row r="107" spans="1:7" x14ac:dyDescent="0.2">
      <c r="B107" s="248"/>
      <c r="C107" s="248"/>
      <c r="D107" s="248"/>
      <c r="E107" s="78"/>
      <c r="F107" s="78"/>
      <c r="G107" s="78"/>
    </row>
    <row r="108" spans="1:7" x14ac:dyDescent="0.2">
      <c r="B108" s="248"/>
      <c r="C108" s="248"/>
      <c r="D108" s="248"/>
      <c r="E108" s="78"/>
      <c r="F108" s="78"/>
      <c r="G108" s="78"/>
    </row>
    <row r="109" spans="1:7" x14ac:dyDescent="0.2">
      <c r="B109" s="248"/>
      <c r="C109" s="248"/>
      <c r="D109" s="248"/>
      <c r="E109" s="78"/>
      <c r="F109" s="78"/>
      <c r="G109" s="78"/>
    </row>
    <row r="110" spans="1:7" x14ac:dyDescent="0.2">
      <c r="B110" s="248"/>
      <c r="C110" s="248"/>
      <c r="D110" s="248"/>
      <c r="E110" s="78"/>
      <c r="F110" s="78"/>
      <c r="G110" s="78"/>
    </row>
    <row r="111" spans="1:7" x14ac:dyDescent="0.2">
      <c r="B111" s="248"/>
      <c r="C111" s="248"/>
      <c r="D111" s="248"/>
      <c r="E111" s="78"/>
      <c r="F111" s="78"/>
      <c r="G111" s="78"/>
    </row>
    <row r="112" spans="1:7" x14ac:dyDescent="0.2">
      <c r="B112" s="248"/>
      <c r="C112" s="248"/>
      <c r="D112" s="248"/>
      <c r="E112" s="78"/>
      <c r="F112" s="78"/>
      <c r="G112" s="78"/>
    </row>
    <row r="113" spans="2:7" x14ac:dyDescent="0.2">
      <c r="B113" s="248"/>
      <c r="C113" s="248"/>
      <c r="D113" s="248"/>
      <c r="E113" s="78"/>
      <c r="F113" s="78"/>
      <c r="G113" s="78"/>
    </row>
    <row r="114" spans="2:7" x14ac:dyDescent="0.2">
      <c r="B114" s="248"/>
      <c r="C114" s="248"/>
      <c r="D114" s="248"/>
      <c r="E114" s="78"/>
      <c r="F114" s="78"/>
      <c r="G114" s="78"/>
    </row>
    <row r="115" spans="2:7" x14ac:dyDescent="0.2">
      <c r="B115" s="248"/>
      <c r="C115" s="248"/>
      <c r="D115" s="248"/>
      <c r="E115" s="78"/>
      <c r="F115" s="78"/>
      <c r="G115" s="78"/>
    </row>
    <row r="116" spans="2:7" x14ac:dyDescent="0.2">
      <c r="B116" s="248"/>
      <c r="C116" s="248"/>
      <c r="D116" s="248"/>
      <c r="E116" s="78"/>
      <c r="F116" s="78"/>
      <c r="G116" s="78"/>
    </row>
    <row r="117" spans="2:7" x14ac:dyDescent="0.2">
      <c r="B117" s="248"/>
      <c r="C117" s="248"/>
      <c r="D117" s="248"/>
      <c r="E117" s="78"/>
      <c r="F117" s="78"/>
      <c r="G117" s="78"/>
    </row>
    <row r="118" spans="2:7" x14ac:dyDescent="0.2">
      <c r="B118" s="248"/>
      <c r="C118" s="248"/>
      <c r="D118" s="248"/>
      <c r="E118" s="78"/>
      <c r="F118" s="78"/>
      <c r="G118" s="78"/>
    </row>
    <row r="119" spans="2:7" x14ac:dyDescent="0.2">
      <c r="B119" s="248"/>
      <c r="C119" s="248"/>
      <c r="D119" s="248"/>
      <c r="E119" s="78"/>
      <c r="F119" s="78"/>
      <c r="G119" s="78"/>
    </row>
    <row r="120" spans="2:7" x14ac:dyDescent="0.2">
      <c r="B120" s="248"/>
      <c r="C120" s="248"/>
      <c r="D120" s="248"/>
      <c r="E120" s="78"/>
      <c r="F120" s="78"/>
      <c r="G120" s="78"/>
    </row>
    <row r="121" spans="2:7" x14ac:dyDescent="0.2">
      <c r="B121" s="248"/>
      <c r="C121" s="248"/>
      <c r="D121" s="248"/>
      <c r="E121" s="78"/>
      <c r="F121" s="78"/>
      <c r="G121" s="78"/>
    </row>
    <row r="122" spans="2:7" x14ac:dyDescent="0.2">
      <c r="B122" s="248"/>
      <c r="C122" s="248"/>
      <c r="D122" s="248"/>
      <c r="E122" s="78"/>
      <c r="F122" s="78"/>
      <c r="G122" s="78"/>
    </row>
    <row r="123" spans="2:7" x14ac:dyDescent="0.2">
      <c r="B123" s="248"/>
      <c r="C123" s="248"/>
      <c r="D123" s="248"/>
      <c r="E123" s="78"/>
      <c r="F123" s="78"/>
      <c r="G123" s="78"/>
    </row>
    <row r="124" spans="2:7" x14ac:dyDescent="0.2">
      <c r="B124" s="248"/>
      <c r="C124" s="248"/>
      <c r="D124" s="248"/>
      <c r="E124" s="78"/>
      <c r="F124" s="78"/>
      <c r="G124" s="78"/>
    </row>
    <row r="125" spans="2:7" x14ac:dyDescent="0.2">
      <c r="B125" s="248"/>
      <c r="C125" s="248"/>
      <c r="D125" s="248"/>
      <c r="E125" s="78"/>
      <c r="F125" s="78"/>
      <c r="G125" s="78"/>
    </row>
    <row r="126" spans="2:7" x14ac:dyDescent="0.2">
      <c r="B126" s="248"/>
      <c r="C126" s="248"/>
      <c r="D126" s="248"/>
      <c r="E126" s="78"/>
      <c r="F126" s="78"/>
      <c r="G126" s="78"/>
    </row>
    <row r="127" spans="2:7" x14ac:dyDescent="0.2">
      <c r="B127" s="248"/>
      <c r="C127" s="248"/>
      <c r="D127" s="248"/>
      <c r="E127" s="78"/>
      <c r="F127" s="78"/>
      <c r="G127" s="78"/>
    </row>
    <row r="128" spans="2:7" x14ac:dyDescent="0.2">
      <c r="B128" s="248"/>
      <c r="C128" s="248"/>
      <c r="D128" s="248"/>
      <c r="E128" s="78"/>
      <c r="F128" s="78"/>
      <c r="G128" s="78"/>
    </row>
    <row r="129" spans="2:7" x14ac:dyDescent="0.2">
      <c r="B129" s="248"/>
      <c r="C129" s="248"/>
      <c r="D129" s="248"/>
      <c r="E129" s="78"/>
      <c r="F129" s="78"/>
      <c r="G129" s="78"/>
    </row>
    <row r="130" spans="2:7" x14ac:dyDescent="0.2">
      <c r="B130" s="248"/>
      <c r="C130" s="248"/>
      <c r="D130" s="248"/>
      <c r="E130" s="78"/>
      <c r="F130" s="78"/>
      <c r="G130" s="78"/>
    </row>
    <row r="131" spans="2:7" x14ac:dyDescent="0.2">
      <c r="B131" s="248"/>
      <c r="C131" s="248"/>
      <c r="D131" s="248"/>
      <c r="E131" s="78"/>
      <c r="F131" s="78"/>
      <c r="G131" s="78"/>
    </row>
    <row r="132" spans="2:7" x14ac:dyDescent="0.2">
      <c r="B132" s="248"/>
      <c r="C132" s="248"/>
      <c r="D132" s="248"/>
      <c r="E132" s="78"/>
      <c r="F132" s="78"/>
      <c r="G132" s="78"/>
    </row>
    <row r="133" spans="2:7" x14ac:dyDescent="0.2">
      <c r="B133" s="248"/>
      <c r="C133" s="248"/>
      <c r="D133" s="248"/>
      <c r="E133" s="78"/>
      <c r="F133" s="78"/>
      <c r="G133" s="78"/>
    </row>
    <row r="134" spans="2:7" x14ac:dyDescent="0.2">
      <c r="B134" s="248"/>
      <c r="C134" s="248"/>
      <c r="D134" s="248"/>
      <c r="E134" s="78"/>
      <c r="F134" s="78"/>
      <c r="G134" s="78"/>
    </row>
    <row r="135" spans="2:7" x14ac:dyDescent="0.2">
      <c r="B135" s="248"/>
      <c r="C135" s="248"/>
      <c r="D135" s="248"/>
      <c r="E135" s="78"/>
      <c r="F135" s="78"/>
      <c r="G135" s="78"/>
    </row>
    <row r="136" spans="2:7" x14ac:dyDescent="0.2">
      <c r="B136" s="248"/>
      <c r="C136" s="248"/>
      <c r="D136" s="248"/>
      <c r="E136" s="78"/>
      <c r="F136" s="78"/>
      <c r="G136" s="78"/>
    </row>
    <row r="137" spans="2:7" x14ac:dyDescent="0.2">
      <c r="B137" s="248"/>
      <c r="C137" s="248"/>
      <c r="D137" s="248"/>
      <c r="E137" s="78"/>
      <c r="F137" s="78"/>
      <c r="G137" s="78"/>
    </row>
    <row r="138" spans="2:7" x14ac:dyDescent="0.2">
      <c r="B138" s="248"/>
      <c r="C138" s="248"/>
      <c r="D138" s="248"/>
      <c r="E138" s="78"/>
      <c r="F138" s="78"/>
      <c r="G138" s="78"/>
    </row>
    <row r="139" spans="2:7" x14ac:dyDescent="0.2">
      <c r="B139" s="248"/>
      <c r="C139" s="248"/>
      <c r="D139" s="248"/>
      <c r="E139" s="78"/>
      <c r="F139" s="78"/>
      <c r="G139" s="78"/>
    </row>
    <row r="140" spans="2:7" x14ac:dyDescent="0.2">
      <c r="B140" s="248"/>
      <c r="C140" s="248"/>
      <c r="D140" s="248"/>
      <c r="E140" s="78"/>
      <c r="F140" s="78"/>
      <c r="G140" s="78"/>
    </row>
    <row r="141" spans="2:7" x14ac:dyDescent="0.2">
      <c r="B141" s="248"/>
      <c r="C141" s="248"/>
      <c r="D141" s="248"/>
      <c r="E141" s="78"/>
      <c r="F141" s="78"/>
      <c r="G141" s="78"/>
    </row>
    <row r="142" spans="2:7" x14ac:dyDescent="0.2">
      <c r="B142" s="248"/>
      <c r="C142" s="248"/>
      <c r="D142" s="248"/>
      <c r="E142" s="78"/>
      <c r="F142" s="78"/>
      <c r="G142" s="78"/>
    </row>
    <row r="143" spans="2:7" x14ac:dyDescent="0.2">
      <c r="B143" s="248"/>
      <c r="C143" s="248"/>
      <c r="D143" s="248"/>
      <c r="E143" s="78"/>
      <c r="F143" s="78"/>
      <c r="G143" s="78"/>
    </row>
    <row r="144" spans="2:7" x14ac:dyDescent="0.2">
      <c r="B144" s="248"/>
      <c r="C144" s="248"/>
      <c r="D144" s="248"/>
      <c r="E144" s="78"/>
      <c r="F144" s="78"/>
      <c r="G144" s="78"/>
    </row>
    <row r="145" spans="2:7" x14ac:dyDescent="0.2">
      <c r="B145" s="248"/>
      <c r="C145" s="248"/>
      <c r="D145" s="248"/>
      <c r="E145" s="78"/>
      <c r="F145" s="78"/>
      <c r="G145" s="78"/>
    </row>
    <row r="146" spans="2:7" x14ac:dyDescent="0.2">
      <c r="B146" s="248"/>
      <c r="C146" s="248"/>
      <c r="D146" s="248"/>
      <c r="E146" s="78"/>
      <c r="F146" s="78"/>
      <c r="G146" s="78"/>
    </row>
    <row r="147" spans="2:7" x14ac:dyDescent="0.2">
      <c r="B147" s="248"/>
      <c r="C147" s="248"/>
      <c r="D147" s="248"/>
      <c r="E147" s="78"/>
      <c r="F147" s="78"/>
      <c r="G147" s="78"/>
    </row>
    <row r="148" spans="2:7" x14ac:dyDescent="0.2">
      <c r="B148" s="248"/>
      <c r="C148" s="248"/>
      <c r="D148" s="248"/>
      <c r="E148" s="78"/>
      <c r="F148" s="78"/>
      <c r="G148" s="78"/>
    </row>
    <row r="149" spans="2:7" x14ac:dyDescent="0.2">
      <c r="B149" s="248"/>
      <c r="C149" s="248"/>
      <c r="D149" s="248"/>
      <c r="E149" s="78"/>
      <c r="F149" s="78"/>
      <c r="G149" s="78"/>
    </row>
    <row r="150" spans="2:7" x14ac:dyDescent="0.2">
      <c r="B150" s="248"/>
      <c r="C150" s="248"/>
      <c r="D150" s="248"/>
      <c r="E150" s="78"/>
      <c r="F150" s="78"/>
      <c r="G150" s="78"/>
    </row>
    <row r="151" spans="2:7" x14ac:dyDescent="0.2">
      <c r="B151" s="248"/>
      <c r="C151" s="248"/>
      <c r="D151" s="248"/>
      <c r="E151" s="78"/>
      <c r="F151" s="78"/>
      <c r="G151" s="78"/>
    </row>
    <row r="152" spans="2:7" x14ac:dyDescent="0.2">
      <c r="B152" s="248"/>
      <c r="C152" s="248"/>
      <c r="D152" s="248"/>
      <c r="E152" s="78"/>
      <c r="F152" s="78"/>
      <c r="G152" s="78"/>
    </row>
    <row r="153" spans="2:7" x14ac:dyDescent="0.2">
      <c r="B153" s="248"/>
      <c r="C153" s="248"/>
      <c r="D153" s="248"/>
      <c r="E153" s="78"/>
      <c r="F153" s="78"/>
      <c r="G153" s="78"/>
    </row>
    <row r="154" spans="2:7" x14ac:dyDescent="0.2">
      <c r="B154" s="248"/>
      <c r="C154" s="248"/>
      <c r="D154" s="248"/>
      <c r="E154" s="78"/>
      <c r="F154" s="78"/>
      <c r="G154" s="78"/>
    </row>
    <row r="155" spans="2:7" x14ac:dyDescent="0.2">
      <c r="B155" s="248"/>
      <c r="C155" s="248"/>
      <c r="D155" s="248"/>
      <c r="E155" s="78"/>
      <c r="F155" s="78"/>
      <c r="G155" s="78"/>
    </row>
    <row r="156" spans="2:7" x14ac:dyDescent="0.2">
      <c r="B156" s="248"/>
      <c r="C156" s="248"/>
      <c r="D156" s="248"/>
      <c r="E156" s="78"/>
      <c r="F156" s="78"/>
      <c r="G156" s="78"/>
    </row>
    <row r="157" spans="2:7" x14ac:dyDescent="0.2">
      <c r="B157" s="248"/>
      <c r="C157" s="248"/>
      <c r="D157" s="248"/>
      <c r="E157" s="78"/>
      <c r="F157" s="78"/>
      <c r="G157" s="78"/>
    </row>
    <row r="158" spans="2:7" x14ac:dyDescent="0.2">
      <c r="B158" s="248"/>
      <c r="C158" s="248"/>
      <c r="D158" s="248"/>
      <c r="E158" s="78"/>
      <c r="F158" s="78"/>
      <c r="G158" s="78"/>
    </row>
    <row r="159" spans="2:7" x14ac:dyDescent="0.2">
      <c r="B159" s="248"/>
      <c r="C159" s="248"/>
      <c r="D159" s="248"/>
      <c r="E159" s="78"/>
      <c r="F159" s="78"/>
      <c r="G159" s="78"/>
    </row>
    <row r="160" spans="2:7" x14ac:dyDescent="0.2">
      <c r="B160" s="248"/>
      <c r="C160" s="248"/>
      <c r="D160" s="248"/>
      <c r="E160" s="78"/>
      <c r="F160" s="78"/>
      <c r="G160" s="78"/>
    </row>
    <row r="161" spans="2:7" x14ac:dyDescent="0.2">
      <c r="B161" s="248"/>
      <c r="C161" s="248"/>
      <c r="D161" s="248"/>
      <c r="E161" s="78"/>
      <c r="F161" s="78"/>
      <c r="G161" s="78"/>
    </row>
    <row r="162" spans="2:7" x14ac:dyDescent="0.2">
      <c r="B162" s="248"/>
      <c r="C162" s="248"/>
      <c r="D162" s="248"/>
      <c r="E162" s="78"/>
      <c r="F162" s="78"/>
      <c r="G162" s="78"/>
    </row>
    <row r="163" spans="2:7" x14ac:dyDescent="0.2">
      <c r="B163" s="248"/>
      <c r="C163" s="248"/>
      <c r="D163" s="248"/>
      <c r="E163" s="78"/>
      <c r="F163" s="78"/>
      <c r="G163" s="78"/>
    </row>
    <row r="164" spans="2:7" x14ac:dyDescent="0.2">
      <c r="B164" s="248"/>
      <c r="C164" s="248"/>
      <c r="D164" s="248"/>
      <c r="E164" s="78"/>
      <c r="F164" s="78"/>
      <c r="G164" s="78"/>
    </row>
    <row r="165" spans="2:7" x14ac:dyDescent="0.2">
      <c r="B165" s="248"/>
      <c r="C165" s="248"/>
      <c r="D165" s="248"/>
      <c r="E165" s="78"/>
      <c r="F165" s="78"/>
      <c r="G165" s="78"/>
    </row>
    <row r="166" spans="2:7" x14ac:dyDescent="0.2">
      <c r="B166" s="248"/>
      <c r="C166" s="248"/>
      <c r="D166" s="248"/>
      <c r="E166" s="78"/>
      <c r="F166" s="78"/>
      <c r="G166" s="78"/>
    </row>
    <row r="167" spans="2:7" x14ac:dyDescent="0.2">
      <c r="B167" s="248"/>
      <c r="C167" s="248"/>
      <c r="D167" s="248"/>
      <c r="E167" s="78"/>
      <c r="F167" s="78"/>
      <c r="G167" s="78"/>
    </row>
    <row r="168" spans="2:7" x14ac:dyDescent="0.2">
      <c r="B168" s="248"/>
      <c r="C168" s="248"/>
      <c r="D168" s="248"/>
      <c r="E168" s="78"/>
      <c r="F168" s="78"/>
      <c r="G168" s="78"/>
    </row>
    <row r="169" spans="2:7" x14ac:dyDescent="0.2">
      <c r="B169" s="248"/>
      <c r="C169" s="248"/>
      <c r="D169" s="248"/>
      <c r="E169" s="78"/>
      <c r="F169" s="78"/>
      <c r="G169" s="78"/>
    </row>
    <row r="170" spans="2:7" x14ac:dyDescent="0.2">
      <c r="B170" s="248"/>
      <c r="C170" s="248"/>
      <c r="D170" s="248"/>
      <c r="E170" s="78"/>
      <c r="F170" s="78"/>
      <c r="G170" s="78"/>
    </row>
    <row r="171" spans="2:7" x14ac:dyDescent="0.2">
      <c r="B171" s="248"/>
      <c r="C171" s="248"/>
      <c r="D171" s="248"/>
      <c r="E171" s="78"/>
      <c r="F171" s="78"/>
      <c r="G171" s="78"/>
    </row>
    <row r="172" spans="2:7" x14ac:dyDescent="0.2">
      <c r="B172" s="248"/>
      <c r="C172" s="248"/>
      <c r="D172" s="248"/>
      <c r="E172" s="78"/>
      <c r="F172" s="78"/>
      <c r="G172" s="78"/>
    </row>
    <row r="173" spans="2:7" x14ac:dyDescent="0.2">
      <c r="B173" s="248"/>
      <c r="C173" s="248"/>
      <c r="D173" s="248"/>
      <c r="E173" s="78"/>
      <c r="F173" s="78"/>
      <c r="G173" s="78"/>
    </row>
    <row r="174" spans="2:7" x14ac:dyDescent="0.2">
      <c r="B174" s="248"/>
      <c r="C174" s="248"/>
      <c r="D174" s="248"/>
      <c r="E174" s="78"/>
      <c r="F174" s="78"/>
      <c r="G174" s="78"/>
    </row>
    <row r="175" spans="2:7" x14ac:dyDescent="0.2">
      <c r="B175" s="248"/>
      <c r="C175" s="248"/>
      <c r="D175" s="248"/>
      <c r="E175" s="78"/>
      <c r="F175" s="78"/>
      <c r="G175" s="78"/>
    </row>
    <row r="176" spans="2:7" x14ac:dyDescent="0.2">
      <c r="B176" s="248"/>
      <c r="C176" s="248"/>
      <c r="D176" s="248"/>
      <c r="E176" s="78"/>
      <c r="F176" s="78"/>
      <c r="G176" s="78"/>
    </row>
    <row r="177" spans="2:7" x14ac:dyDescent="0.2">
      <c r="B177" s="248"/>
      <c r="C177" s="248"/>
      <c r="D177" s="248"/>
      <c r="E177" s="78"/>
      <c r="F177" s="78"/>
      <c r="G177" s="78"/>
    </row>
    <row r="178" spans="2:7" x14ac:dyDescent="0.2">
      <c r="B178" s="248"/>
      <c r="C178" s="248"/>
      <c r="D178" s="248"/>
      <c r="E178" s="78"/>
      <c r="F178" s="78"/>
      <c r="G178" s="78"/>
    </row>
    <row r="179" spans="2:7" x14ac:dyDescent="0.2">
      <c r="B179" s="248"/>
      <c r="C179" s="248"/>
      <c r="D179" s="248"/>
      <c r="E179" s="78"/>
      <c r="F179" s="78"/>
      <c r="G179" s="78"/>
    </row>
    <row r="180" spans="2:7" x14ac:dyDescent="0.2">
      <c r="B180" s="248"/>
      <c r="C180" s="248"/>
      <c r="D180" s="248"/>
      <c r="E180" s="78"/>
      <c r="F180" s="78"/>
      <c r="G180" s="78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158" bestFit="1" customWidth="1"/>
    <col min="2" max="2" width="18" style="158" customWidth="1"/>
    <col min="3" max="3" width="19.85546875" style="158" customWidth="1"/>
    <col min="4" max="4" width="11.42578125" style="158" bestFit="1" customWidth="1"/>
    <col min="5" max="16384" width="9.140625" style="158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28.02.2018</v>
      </c>
      <c r="B2" s="3"/>
      <c r="C2" s="3"/>
      <c r="D2" s="3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18.75" x14ac:dyDescent="0.3">
      <c r="A3" s="2" t="s">
        <v>80</v>
      </c>
      <c r="B3" s="2"/>
      <c r="C3" s="2"/>
      <c r="D3" s="2"/>
    </row>
    <row r="4" spans="1:19" x14ac:dyDescent="0.2"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19" s="136" customFormat="1" x14ac:dyDescent="0.2">
      <c r="D5" s="136" t="str">
        <f>VALVAL</f>
        <v>млрд. одиниць</v>
      </c>
    </row>
    <row r="6" spans="1:19" s="47" customFormat="1" x14ac:dyDescent="0.2">
      <c r="A6" s="49"/>
      <c r="B6" s="244" t="s">
        <v>202</v>
      </c>
      <c r="C6" s="244" t="s">
        <v>9</v>
      </c>
      <c r="D6" s="244" t="s">
        <v>78</v>
      </c>
    </row>
    <row r="7" spans="1:19" s="65" customFormat="1" ht="15.75" x14ac:dyDescent="0.2">
      <c r="A7" s="112" t="s">
        <v>201</v>
      </c>
      <c r="B7" s="243">
        <f t="shared" ref="B7:D7" si="0">SUM(B$8+ B$9)</f>
        <v>76.762659424779997</v>
      </c>
      <c r="C7" s="243">
        <f t="shared" si="0"/>
        <v>2068.6143472716399</v>
      </c>
      <c r="D7" s="76">
        <f t="shared" si="0"/>
        <v>1</v>
      </c>
    </row>
    <row r="8" spans="1:19" s="235" customFormat="1" ht="14.25" x14ac:dyDescent="0.2">
      <c r="A8" s="197" t="str">
        <f>SRATE_M!A7</f>
        <v>Борг, по якому сплата відсотків здійснюється за плаваючими процентними ставками</v>
      </c>
      <c r="B8" s="149">
        <f>SRATE_M!B7</f>
        <v>28.019218774300001</v>
      </c>
      <c r="C8" s="149">
        <f>SRATE_M!C7</f>
        <v>755.06709108551001</v>
      </c>
      <c r="D8" s="7">
        <f>SRATE_M!D7</f>
        <v>0.36501099999999997</v>
      </c>
    </row>
    <row r="9" spans="1:19" s="235" customFormat="1" ht="14.25" x14ac:dyDescent="0.2">
      <c r="A9" s="197" t="str">
        <f>SRATE_M!A8</f>
        <v>Борг, по якому сплата відсотків здійснюється за фіксованими процентними ставками</v>
      </c>
      <c r="B9" s="149">
        <f>SRATE_M!B8</f>
        <v>48.743440650479997</v>
      </c>
      <c r="C9" s="149">
        <f>SRATE_M!C8</f>
        <v>1313.54725618613</v>
      </c>
      <c r="D9" s="7">
        <f>SRATE_M!D8</f>
        <v>0.63498900000000003</v>
      </c>
    </row>
    <row r="10" spans="1:19" x14ac:dyDescent="0.2"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9" x14ac:dyDescent="0.2">
      <c r="A11" s="191" t="s">
        <v>118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</row>
    <row r="12" spans="1:19" x14ac:dyDescent="0.2">
      <c r="B12" s="130"/>
      <c r="C12" s="130"/>
      <c r="D12" s="136" t="str">
        <f>VALVAL</f>
        <v>млрд. одиниць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</row>
    <row r="13" spans="1:19" s="111" customFormat="1" x14ac:dyDescent="0.2">
      <c r="A13" s="110"/>
      <c r="B13" s="244" t="s">
        <v>202</v>
      </c>
      <c r="C13" s="244" t="s">
        <v>9</v>
      </c>
      <c r="D13" s="244" t="s">
        <v>78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19" s="169" customFormat="1" ht="15" x14ac:dyDescent="0.25">
      <c r="A14" s="159" t="s">
        <v>201</v>
      </c>
      <c r="B14" s="42">
        <f t="shared" ref="B14:C14" si="1">B$15+B$18</f>
        <v>76.762659424779997</v>
      </c>
      <c r="C14" s="42">
        <f t="shared" si="1"/>
        <v>2068.6143472716403</v>
      </c>
      <c r="D14" s="165">
        <v>1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</row>
    <row r="15" spans="1:19" s="186" customFormat="1" ht="15" x14ac:dyDescent="0.25">
      <c r="A15" s="234" t="s">
        <v>85</v>
      </c>
      <c r="B15" s="150">
        <f t="shared" ref="B15:C15" si="2">SUM(B$16:B$17)</f>
        <v>66.102213505649999</v>
      </c>
      <c r="C15" s="150">
        <f t="shared" si="2"/>
        <v>1781.3346784606601</v>
      </c>
      <c r="D15" s="29">
        <v>1.1017159999999999</v>
      </c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</row>
    <row r="16" spans="1:19" s="95" customFormat="1" outlineLevel="1" x14ac:dyDescent="0.2">
      <c r="A16" s="194" t="s">
        <v>95</v>
      </c>
      <c r="B16" s="213">
        <v>18.46838184732</v>
      </c>
      <c r="C16" s="213">
        <v>497.68937067231002</v>
      </c>
      <c r="D16" s="114">
        <v>0.240591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</row>
    <row r="17" spans="1:17" s="95" customFormat="1" outlineLevel="1" x14ac:dyDescent="0.2">
      <c r="A17" s="194" t="s">
        <v>101</v>
      </c>
      <c r="B17" s="213">
        <v>47.633831658330003</v>
      </c>
      <c r="C17" s="213">
        <v>1283.64530778835</v>
      </c>
      <c r="D17" s="114">
        <v>0.62053400000000003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</row>
    <row r="18" spans="1:17" s="186" customFormat="1" ht="15" x14ac:dyDescent="0.25">
      <c r="A18" s="234" t="s">
        <v>129</v>
      </c>
      <c r="B18" s="150">
        <f t="shared" ref="B18:C18" si="3">SUM(B$19:B$20)</f>
        <v>10.660445919130002</v>
      </c>
      <c r="C18" s="150">
        <f t="shared" si="3"/>
        <v>287.27966881098001</v>
      </c>
      <c r="D18" s="29">
        <v>0.263295</v>
      </c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</row>
    <row r="19" spans="1:17" s="95" customFormat="1" outlineLevel="1" x14ac:dyDescent="0.2">
      <c r="A19" s="194" t="s">
        <v>95</v>
      </c>
      <c r="B19" s="213">
        <v>9.5508369269800006</v>
      </c>
      <c r="C19" s="213">
        <v>257.3777204132</v>
      </c>
      <c r="D19" s="114">
        <v>0.12442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1:17" s="95" customFormat="1" outlineLevel="1" x14ac:dyDescent="0.2">
      <c r="A20" s="194" t="s">
        <v>101</v>
      </c>
      <c r="B20" s="213">
        <v>1.1096089921500001</v>
      </c>
      <c r="C20" s="213">
        <v>29.90194839778</v>
      </c>
      <c r="D20" s="114">
        <v>1.4455000000000001E-2</v>
      </c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1:17" x14ac:dyDescent="0.2">
      <c r="B21" s="103"/>
      <c r="C21" s="103"/>
      <c r="D21" s="22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</row>
    <row r="22" spans="1:17" x14ac:dyDescent="0.2">
      <c r="B22" s="103"/>
      <c r="C22" s="103"/>
      <c r="D22" s="22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1:17" x14ac:dyDescent="0.2">
      <c r="B23" s="103"/>
      <c r="C23" s="103"/>
      <c r="D23" s="22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</row>
    <row r="24" spans="1:17" x14ac:dyDescent="0.2">
      <c r="B24" s="103"/>
      <c r="C24" s="103"/>
      <c r="D24" s="22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</row>
    <row r="25" spans="1:17" x14ac:dyDescent="0.2">
      <c r="B25" s="103"/>
      <c r="C25" s="103"/>
      <c r="D25" s="22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</row>
    <row r="26" spans="1:17" x14ac:dyDescent="0.2">
      <c r="B26" s="103"/>
      <c r="C26" s="103"/>
      <c r="D26" s="22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</row>
    <row r="27" spans="1:17" x14ac:dyDescent="0.2">
      <c r="B27" s="103"/>
      <c r="C27" s="103"/>
      <c r="D27" s="22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</row>
    <row r="28" spans="1:17" x14ac:dyDescent="0.2">
      <c r="B28" s="103"/>
      <c r="C28" s="103"/>
      <c r="D28" s="22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</row>
    <row r="29" spans="1:17" x14ac:dyDescent="0.2">
      <c r="B29" s="103"/>
      <c r="C29" s="103"/>
      <c r="D29" s="22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spans="1:17" x14ac:dyDescent="0.2">
      <c r="B30" s="103"/>
      <c r="C30" s="103"/>
      <c r="D30" s="22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</row>
    <row r="31" spans="1:17" x14ac:dyDescent="0.2">
      <c r="B31" s="103"/>
      <c r="C31" s="103"/>
      <c r="D31" s="22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</row>
    <row r="32" spans="1:17" x14ac:dyDescent="0.2">
      <c r="B32" s="103"/>
      <c r="C32" s="103"/>
      <c r="D32" s="22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</row>
    <row r="33" spans="2:17" x14ac:dyDescent="0.2">
      <c r="B33" s="103"/>
      <c r="C33" s="103"/>
      <c r="D33" s="22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</row>
    <row r="34" spans="2:17" x14ac:dyDescent="0.2">
      <c r="B34" s="103"/>
      <c r="C34" s="103"/>
      <c r="D34" s="22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2:17" x14ac:dyDescent="0.2">
      <c r="B35" s="103"/>
      <c r="C35" s="103"/>
      <c r="D35" s="22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2:17" x14ac:dyDescent="0.2">
      <c r="B36" s="103"/>
      <c r="C36" s="103"/>
      <c r="D36" s="22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</row>
    <row r="37" spans="2:17" x14ac:dyDescent="0.2">
      <c r="B37" s="103"/>
      <c r="C37" s="103"/>
      <c r="D37" s="22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</row>
    <row r="38" spans="2:17" x14ac:dyDescent="0.2">
      <c r="B38" s="103"/>
      <c r="C38" s="103"/>
      <c r="D38" s="22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</row>
    <row r="39" spans="2:17" x14ac:dyDescent="0.2">
      <c r="B39" s="103"/>
      <c r="C39" s="103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2:17" x14ac:dyDescent="0.2"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2:17" x14ac:dyDescent="0.2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</row>
    <row r="42" spans="2:17" x14ac:dyDescent="0.2"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2:17" x14ac:dyDescent="0.2"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</row>
    <row r="44" spans="2:17" x14ac:dyDescent="0.2"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</row>
    <row r="45" spans="2:17" x14ac:dyDescent="0.2"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2:17" x14ac:dyDescent="0.2"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</row>
    <row r="47" spans="2:17" x14ac:dyDescent="0.2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2:17" x14ac:dyDescent="0.2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</row>
    <row r="49" spans="2:17" x14ac:dyDescent="0.2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</row>
    <row r="50" spans="2:17" x14ac:dyDescent="0.2"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</row>
    <row r="51" spans="2:17" x14ac:dyDescent="0.2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</row>
    <row r="52" spans="2:17" x14ac:dyDescent="0.2"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</row>
    <row r="53" spans="2:17" x14ac:dyDescent="0.2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</row>
    <row r="54" spans="2:17" x14ac:dyDescent="0.2"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</row>
    <row r="55" spans="2:17" x14ac:dyDescent="0.2"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</row>
    <row r="56" spans="2:17" x14ac:dyDescent="0.2"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</row>
    <row r="57" spans="2:17" x14ac:dyDescent="0.2"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</row>
    <row r="58" spans="2:17" x14ac:dyDescent="0.2"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</row>
    <row r="59" spans="2:17" x14ac:dyDescent="0.2"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</row>
    <row r="60" spans="2:17" x14ac:dyDescent="0.2"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</row>
    <row r="61" spans="2:17" x14ac:dyDescent="0.2"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</row>
    <row r="62" spans="2:17" x14ac:dyDescent="0.2"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</row>
    <row r="63" spans="2:17" x14ac:dyDescent="0.2"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</row>
    <row r="64" spans="2:17" x14ac:dyDescent="0.2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</row>
    <row r="65" spans="2:17" x14ac:dyDescent="0.2"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</row>
    <row r="66" spans="2:17" x14ac:dyDescent="0.2"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</row>
    <row r="67" spans="2:17" x14ac:dyDescent="0.2"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</row>
    <row r="68" spans="2:17" x14ac:dyDescent="0.2"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</row>
    <row r="69" spans="2:17" x14ac:dyDescent="0.2"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</row>
    <row r="70" spans="2:17" x14ac:dyDescent="0.2"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</row>
    <row r="71" spans="2:17" x14ac:dyDescent="0.2"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</row>
    <row r="72" spans="2:17" x14ac:dyDescent="0.2"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</row>
    <row r="73" spans="2:17" x14ac:dyDescent="0.2"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</row>
    <row r="74" spans="2:17" x14ac:dyDescent="0.2"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</row>
    <row r="75" spans="2:17" x14ac:dyDescent="0.2"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</row>
    <row r="76" spans="2:17" x14ac:dyDescent="0.2"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</row>
    <row r="77" spans="2:17" x14ac:dyDescent="0.2"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</row>
    <row r="78" spans="2:17" x14ac:dyDescent="0.2"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</row>
    <row r="79" spans="2:17" x14ac:dyDescent="0.2"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</row>
    <row r="80" spans="2:17" x14ac:dyDescent="0.2"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</row>
    <row r="81" spans="2:17" x14ac:dyDescent="0.2"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</row>
    <row r="82" spans="2:17" x14ac:dyDescent="0.2"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</row>
    <row r="83" spans="2:17" x14ac:dyDescent="0.2"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</row>
    <row r="84" spans="2:17" x14ac:dyDescent="0.2"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</row>
    <row r="85" spans="2:17" x14ac:dyDescent="0.2"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</row>
    <row r="86" spans="2:17" x14ac:dyDescent="0.2"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</row>
    <row r="87" spans="2:17" x14ac:dyDescent="0.2"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</row>
    <row r="88" spans="2:17" x14ac:dyDescent="0.2"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</row>
    <row r="89" spans="2:17" x14ac:dyDescent="0.2"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</row>
    <row r="90" spans="2:17" x14ac:dyDescent="0.2"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</row>
    <row r="91" spans="2:17" x14ac:dyDescent="0.2"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</row>
    <row r="92" spans="2:17" x14ac:dyDescent="0.2"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</row>
    <row r="93" spans="2:17" x14ac:dyDescent="0.2"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</row>
    <row r="94" spans="2:17" x14ac:dyDescent="0.2"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</row>
    <row r="95" spans="2:17" x14ac:dyDescent="0.2"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</row>
    <row r="96" spans="2:17" x14ac:dyDescent="0.2"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</row>
    <row r="97" spans="2:17" x14ac:dyDescent="0.2"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</row>
    <row r="98" spans="2:17" x14ac:dyDescent="0.2"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</row>
    <row r="99" spans="2:17" x14ac:dyDescent="0.2"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</row>
    <row r="100" spans="2:17" x14ac:dyDescent="0.2"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</row>
    <row r="101" spans="2:17" x14ac:dyDescent="0.2"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</row>
    <row r="102" spans="2:17" x14ac:dyDescent="0.2"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</row>
    <row r="103" spans="2:17" x14ac:dyDescent="0.2"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</row>
    <row r="104" spans="2:17" x14ac:dyDescent="0.2"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</row>
    <row r="105" spans="2:17" x14ac:dyDescent="0.2"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</row>
    <row r="106" spans="2:17" x14ac:dyDescent="0.2"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</row>
    <row r="107" spans="2:17" x14ac:dyDescent="0.2"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</row>
    <row r="108" spans="2:17" x14ac:dyDescent="0.2"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</row>
    <row r="109" spans="2:17" x14ac:dyDescent="0.2"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</row>
    <row r="110" spans="2:17" x14ac:dyDescent="0.2"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</row>
    <row r="111" spans="2:17" x14ac:dyDescent="0.2"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</row>
    <row r="112" spans="2:17" x14ac:dyDescent="0.2"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</row>
    <row r="113" spans="2:17" x14ac:dyDescent="0.2"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</row>
    <row r="114" spans="2:17" x14ac:dyDescent="0.2"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</row>
    <row r="115" spans="2:17" x14ac:dyDescent="0.2"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</row>
    <row r="116" spans="2:17" x14ac:dyDescent="0.2"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</row>
    <row r="117" spans="2:17" x14ac:dyDescent="0.2"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</row>
    <row r="118" spans="2:17" x14ac:dyDescent="0.2"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</row>
    <row r="119" spans="2:17" x14ac:dyDescent="0.2"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</row>
    <row r="120" spans="2:17" x14ac:dyDescent="0.2"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</row>
    <row r="121" spans="2:17" x14ac:dyDescent="0.2"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</row>
    <row r="122" spans="2:17" x14ac:dyDescent="0.2"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</row>
    <row r="123" spans="2:17" x14ac:dyDescent="0.2"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</row>
    <row r="124" spans="2:17" x14ac:dyDescent="0.2"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</row>
    <row r="125" spans="2:17" x14ac:dyDescent="0.2"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</row>
    <row r="126" spans="2:17" x14ac:dyDescent="0.2"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</row>
    <row r="127" spans="2:17" x14ac:dyDescent="0.2"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</row>
    <row r="128" spans="2:17" x14ac:dyDescent="0.2"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</row>
    <row r="129" spans="2:17" x14ac:dyDescent="0.2"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</row>
    <row r="130" spans="2:17" x14ac:dyDescent="0.2"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</row>
    <row r="131" spans="2:17" x14ac:dyDescent="0.2"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</row>
    <row r="132" spans="2:17" x14ac:dyDescent="0.2"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</row>
    <row r="133" spans="2:17" x14ac:dyDescent="0.2"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</row>
    <row r="134" spans="2:17" x14ac:dyDescent="0.2"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</row>
    <row r="135" spans="2:17" x14ac:dyDescent="0.2"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</row>
    <row r="136" spans="2:17" x14ac:dyDescent="0.2"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</row>
    <row r="137" spans="2:17" x14ac:dyDescent="0.2"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</row>
    <row r="138" spans="2:17" x14ac:dyDescent="0.2"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</row>
    <row r="139" spans="2:17" x14ac:dyDescent="0.2"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</row>
    <row r="140" spans="2:17" x14ac:dyDescent="0.2"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</row>
    <row r="141" spans="2:17" x14ac:dyDescent="0.2"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</row>
    <row r="142" spans="2:17" x14ac:dyDescent="0.2"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</row>
    <row r="143" spans="2:17" x14ac:dyDescent="0.2"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</row>
    <row r="144" spans="2:17" x14ac:dyDescent="0.2"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</row>
    <row r="145" spans="2:17" x14ac:dyDescent="0.2"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</row>
    <row r="146" spans="2:17" x14ac:dyDescent="0.2"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</row>
    <row r="147" spans="2:17" x14ac:dyDescent="0.2"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</row>
    <row r="148" spans="2:17" x14ac:dyDescent="0.2"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</row>
    <row r="149" spans="2:17" x14ac:dyDescent="0.2"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</row>
    <row r="150" spans="2:17" x14ac:dyDescent="0.2"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</row>
    <row r="151" spans="2:17" x14ac:dyDescent="0.2"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</row>
    <row r="152" spans="2:17" x14ac:dyDescent="0.2"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</row>
    <row r="153" spans="2:17" x14ac:dyDescent="0.2"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</row>
    <row r="154" spans="2:17" x14ac:dyDescent="0.2"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</row>
    <row r="155" spans="2:17" x14ac:dyDescent="0.2"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</row>
    <row r="156" spans="2:17" x14ac:dyDescent="0.2"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</row>
    <row r="157" spans="2:17" x14ac:dyDescent="0.2"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</row>
    <row r="158" spans="2:17" x14ac:dyDescent="0.2"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</row>
    <row r="159" spans="2:17" x14ac:dyDescent="0.2"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</row>
    <row r="160" spans="2:17" x14ac:dyDescent="0.2"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</row>
    <row r="161" spans="2:17" x14ac:dyDescent="0.2"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</row>
    <row r="162" spans="2:17" x14ac:dyDescent="0.2"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</row>
    <row r="163" spans="2:17" x14ac:dyDescent="0.2"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</row>
    <row r="164" spans="2:17" x14ac:dyDescent="0.2"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</row>
    <row r="165" spans="2:17" x14ac:dyDescent="0.2"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</row>
    <row r="166" spans="2:17" x14ac:dyDescent="0.2"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</row>
    <row r="167" spans="2:17" x14ac:dyDescent="0.2"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</row>
    <row r="168" spans="2:17" x14ac:dyDescent="0.2"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</row>
    <row r="169" spans="2:17" x14ac:dyDescent="0.2"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</row>
    <row r="170" spans="2:17" x14ac:dyDescent="0.2"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</row>
    <row r="171" spans="2:17" x14ac:dyDescent="0.2"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</row>
    <row r="172" spans="2:17" x14ac:dyDescent="0.2"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</row>
    <row r="173" spans="2:17" x14ac:dyDescent="0.2"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</row>
    <row r="174" spans="2:17" x14ac:dyDescent="0.2"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</row>
    <row r="175" spans="2:17" x14ac:dyDescent="0.2"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</row>
    <row r="176" spans="2:17" x14ac:dyDescent="0.2"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</row>
    <row r="177" spans="2:17" x14ac:dyDescent="0.2"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</row>
    <row r="178" spans="2:17" x14ac:dyDescent="0.2"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</row>
    <row r="179" spans="2:17" x14ac:dyDescent="0.2"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</row>
    <row r="180" spans="2:17" x14ac:dyDescent="0.2"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</row>
    <row r="181" spans="2:17" x14ac:dyDescent="0.2"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</row>
    <row r="182" spans="2:17" x14ac:dyDescent="0.2"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</row>
    <row r="183" spans="2:17" x14ac:dyDescent="0.2"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</row>
    <row r="184" spans="2:17" x14ac:dyDescent="0.2"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</row>
    <row r="185" spans="2:17" x14ac:dyDescent="0.2"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</row>
    <row r="186" spans="2:17" x14ac:dyDescent="0.2"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</row>
    <row r="187" spans="2:17" x14ac:dyDescent="0.2"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</row>
    <row r="188" spans="2:17" x14ac:dyDescent="0.2"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</row>
    <row r="189" spans="2:17" x14ac:dyDescent="0.2"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</row>
    <row r="190" spans="2:17" x14ac:dyDescent="0.2"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</row>
    <row r="191" spans="2:17" x14ac:dyDescent="0.2"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</row>
    <row r="192" spans="2:17" x14ac:dyDescent="0.2"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</row>
    <row r="193" spans="2:17" x14ac:dyDescent="0.2"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</row>
    <row r="194" spans="2:17" x14ac:dyDescent="0.2"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</row>
    <row r="195" spans="2:17" x14ac:dyDescent="0.2"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</row>
    <row r="196" spans="2:17" x14ac:dyDescent="0.2"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</row>
    <row r="197" spans="2:17" x14ac:dyDescent="0.2"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</row>
    <row r="198" spans="2:17" x14ac:dyDescent="0.2"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</row>
    <row r="199" spans="2:17" x14ac:dyDescent="0.2"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</row>
    <row r="200" spans="2:17" x14ac:dyDescent="0.2"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</row>
    <row r="201" spans="2:17" x14ac:dyDescent="0.2"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</row>
    <row r="202" spans="2:17" x14ac:dyDescent="0.2"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</row>
    <row r="203" spans="2:17" x14ac:dyDescent="0.2"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</row>
    <row r="204" spans="2:17" x14ac:dyDescent="0.2"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</row>
    <row r="205" spans="2:17" x14ac:dyDescent="0.2"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</row>
    <row r="206" spans="2:17" x14ac:dyDescent="0.2"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</row>
    <row r="207" spans="2:17" x14ac:dyDescent="0.2"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</row>
    <row r="208" spans="2:17" x14ac:dyDescent="0.2"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</row>
    <row r="209" spans="2:17" x14ac:dyDescent="0.2"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</row>
    <row r="210" spans="2:17" x14ac:dyDescent="0.2"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</row>
    <row r="211" spans="2:17" x14ac:dyDescent="0.2"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</row>
    <row r="212" spans="2:17" x14ac:dyDescent="0.2"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</row>
    <row r="213" spans="2:17" x14ac:dyDescent="0.2"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</row>
    <row r="214" spans="2:17" x14ac:dyDescent="0.2"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</row>
    <row r="215" spans="2:17" x14ac:dyDescent="0.2"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</row>
    <row r="216" spans="2:17" x14ac:dyDescent="0.2"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</row>
    <row r="217" spans="2:17" x14ac:dyDescent="0.2"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</row>
    <row r="218" spans="2:17" x14ac:dyDescent="0.2"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</row>
    <row r="219" spans="2:17" x14ac:dyDescent="0.2"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</row>
    <row r="220" spans="2:17" x14ac:dyDescent="0.2"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</row>
    <row r="221" spans="2:17" x14ac:dyDescent="0.2"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</row>
    <row r="222" spans="2:17" x14ac:dyDescent="0.2"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</row>
    <row r="223" spans="2:17" x14ac:dyDescent="0.2"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</row>
    <row r="224" spans="2:17" x14ac:dyDescent="0.2"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</row>
    <row r="225" spans="2:17" x14ac:dyDescent="0.2"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</row>
    <row r="226" spans="2:17" x14ac:dyDescent="0.2"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</row>
    <row r="227" spans="2:17" x14ac:dyDescent="0.2"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</row>
    <row r="228" spans="2:17" x14ac:dyDescent="0.2"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</row>
    <row r="229" spans="2:17" x14ac:dyDescent="0.2"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</row>
    <row r="230" spans="2:17" x14ac:dyDescent="0.2"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</row>
    <row r="231" spans="2:17" x14ac:dyDescent="0.2"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</row>
    <row r="232" spans="2:17" x14ac:dyDescent="0.2"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</row>
    <row r="233" spans="2:17" x14ac:dyDescent="0.2"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</row>
    <row r="234" spans="2:17" x14ac:dyDescent="0.2"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</row>
    <row r="235" spans="2:17" x14ac:dyDescent="0.2"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</row>
    <row r="236" spans="2:17" x14ac:dyDescent="0.2"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</row>
    <row r="237" spans="2:17" x14ac:dyDescent="0.2"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</row>
    <row r="238" spans="2:17" x14ac:dyDescent="0.2"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</row>
    <row r="239" spans="2:17" x14ac:dyDescent="0.2"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</row>
    <row r="240" spans="2:17" x14ac:dyDescent="0.2"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</row>
    <row r="241" spans="2:17" x14ac:dyDescent="0.2"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</row>
    <row r="242" spans="2:17" x14ac:dyDescent="0.2"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</row>
    <row r="243" spans="2:17" x14ac:dyDescent="0.2"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</row>
    <row r="244" spans="2:17" x14ac:dyDescent="0.2"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</row>
    <row r="245" spans="2:17" x14ac:dyDescent="0.2"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</row>
    <row r="246" spans="2:17" x14ac:dyDescent="0.2"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</row>
    <row r="247" spans="2:17" x14ac:dyDescent="0.2"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</row>
    <row r="248" spans="2:17" x14ac:dyDescent="0.2"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D5" sqref="D5"/>
    </sheetView>
  </sheetViews>
  <sheetFormatPr defaultRowHeight="12.75" x14ac:dyDescent="0.2"/>
  <cols>
    <col min="1" max="1" width="66" style="158" bestFit="1" customWidth="1"/>
    <col min="2" max="2" width="18" style="89" customWidth="1"/>
    <col min="3" max="3" width="17.42578125" style="89" customWidth="1"/>
    <col min="4" max="4" width="11.42578125" style="198" bestFit="1" customWidth="1"/>
    <col min="5" max="16384" width="9.140625" style="15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28.02.2018</v>
      </c>
      <c r="B2" s="3"/>
      <c r="C2" s="3"/>
      <c r="D2" s="3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18.75" x14ac:dyDescent="0.3">
      <c r="A3" s="2" t="s">
        <v>80</v>
      </c>
      <c r="B3" s="2"/>
      <c r="C3" s="2"/>
      <c r="D3" s="2"/>
    </row>
    <row r="4" spans="1:19" x14ac:dyDescent="0.2">
      <c r="B4" s="103"/>
      <c r="C4" s="103"/>
      <c r="D4" s="22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19" s="136" customFormat="1" x14ac:dyDescent="0.2">
      <c r="B5" s="70"/>
      <c r="C5" s="70"/>
      <c r="D5" s="136" t="str">
        <f>VALVAL</f>
        <v>млрд. одиниць</v>
      </c>
    </row>
    <row r="6" spans="1:19" s="97" customFormat="1" x14ac:dyDescent="0.2">
      <c r="A6" s="110"/>
      <c r="B6" s="141" t="s">
        <v>202</v>
      </c>
      <c r="C6" s="141" t="s">
        <v>9</v>
      </c>
      <c r="D6" s="247" t="s">
        <v>78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19" s="107" customFormat="1" ht="15.75" x14ac:dyDescent="0.2">
      <c r="A7" s="112" t="s">
        <v>201</v>
      </c>
      <c r="B7" s="243">
        <f t="shared" ref="B7:D7" si="0">SUM(B8:B19)</f>
        <v>76.762659424779997</v>
      </c>
      <c r="C7" s="243">
        <f t="shared" si="0"/>
        <v>2068.6143472716399</v>
      </c>
      <c r="D7" s="76">
        <f t="shared" si="0"/>
        <v>1.0000010000000001</v>
      </c>
    </row>
    <row r="8" spans="1:19" s="26" customFormat="1" x14ac:dyDescent="0.2">
      <c r="A8" s="230" t="s">
        <v>145</v>
      </c>
      <c r="B8" s="213">
        <v>8.7887646695299999</v>
      </c>
      <c r="C8" s="213">
        <v>236.84125623576</v>
      </c>
      <c r="D8" s="114">
        <v>0.114493</v>
      </c>
    </row>
    <row r="9" spans="1:19" s="26" customFormat="1" x14ac:dyDescent="0.2">
      <c r="A9" s="230" t="s">
        <v>48</v>
      </c>
      <c r="B9" s="213">
        <v>5.38711364048</v>
      </c>
      <c r="C9" s="213">
        <v>145.172935</v>
      </c>
      <c r="D9" s="114">
        <v>7.0179000000000005E-2</v>
      </c>
    </row>
    <row r="10" spans="1:19" s="26" customFormat="1" x14ac:dyDescent="0.2">
      <c r="A10" s="230" t="s">
        <v>65</v>
      </c>
      <c r="B10" s="213">
        <v>13.84334046429</v>
      </c>
      <c r="C10" s="213">
        <v>373.05289984975002</v>
      </c>
      <c r="D10" s="114">
        <v>0.18034</v>
      </c>
    </row>
    <row r="11" spans="1:19" x14ac:dyDescent="0.2">
      <c r="A11" s="202" t="s">
        <v>112</v>
      </c>
      <c r="B11" s="32">
        <v>48.743440650479997</v>
      </c>
      <c r="C11" s="32">
        <v>1313.54725618613</v>
      </c>
      <c r="D11" s="145">
        <v>0.63498900000000003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</row>
    <row r="12" spans="1:19" x14ac:dyDescent="0.2">
      <c r="B12" s="103"/>
      <c r="C12" s="103"/>
      <c r="D12" s="22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</row>
    <row r="13" spans="1:19" x14ac:dyDescent="0.2">
      <c r="B13" s="103"/>
      <c r="C13" s="103"/>
      <c r="D13" s="22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9" x14ac:dyDescent="0.2">
      <c r="B14" s="103"/>
      <c r="C14" s="103"/>
      <c r="D14" s="22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</row>
    <row r="15" spans="1:19" x14ac:dyDescent="0.2">
      <c r="B15" s="103"/>
      <c r="C15" s="103"/>
      <c r="D15" s="22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</row>
    <row r="16" spans="1:19" x14ac:dyDescent="0.2">
      <c r="B16" s="103"/>
      <c r="C16" s="103"/>
      <c r="D16" s="22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</row>
    <row r="17" spans="2:17" x14ac:dyDescent="0.2">
      <c r="B17" s="103"/>
      <c r="C17" s="103"/>
      <c r="D17" s="22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2:17" x14ac:dyDescent="0.2">
      <c r="B18" s="103"/>
      <c r="C18" s="103"/>
      <c r="D18" s="22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</row>
    <row r="19" spans="2:17" x14ac:dyDescent="0.2">
      <c r="B19" s="103"/>
      <c r="C19" s="103"/>
      <c r="D19" s="22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</row>
    <row r="20" spans="2:17" x14ac:dyDescent="0.2">
      <c r="B20" s="103"/>
      <c r="C20" s="103"/>
      <c r="D20" s="22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</row>
    <row r="21" spans="2:17" x14ac:dyDescent="0.2">
      <c r="B21" s="103"/>
      <c r="C21" s="103"/>
      <c r="D21" s="22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</row>
    <row r="22" spans="2:17" x14ac:dyDescent="0.2">
      <c r="B22" s="103"/>
      <c r="C22" s="103"/>
      <c r="D22" s="22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2:17" x14ac:dyDescent="0.2">
      <c r="B23" s="103"/>
      <c r="C23" s="103"/>
      <c r="D23" s="22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</row>
    <row r="24" spans="2:17" x14ac:dyDescent="0.2">
      <c r="B24" s="103"/>
      <c r="C24" s="103"/>
      <c r="D24" s="22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</row>
    <row r="25" spans="2:17" x14ac:dyDescent="0.2">
      <c r="B25" s="103"/>
      <c r="C25" s="103"/>
      <c r="D25" s="22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</row>
    <row r="26" spans="2:17" x14ac:dyDescent="0.2">
      <c r="B26" s="103"/>
      <c r="C26" s="103"/>
      <c r="D26" s="22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</row>
    <row r="27" spans="2:17" x14ac:dyDescent="0.2">
      <c r="B27" s="103"/>
      <c r="C27" s="103"/>
      <c r="D27" s="22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</row>
    <row r="28" spans="2:17" x14ac:dyDescent="0.2">
      <c r="B28" s="103"/>
      <c r="C28" s="103"/>
      <c r="D28" s="22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</row>
    <row r="29" spans="2:17" x14ac:dyDescent="0.2">
      <c r="B29" s="103"/>
      <c r="C29" s="103"/>
      <c r="D29" s="22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spans="2:17" x14ac:dyDescent="0.2">
      <c r="B30" s="103"/>
      <c r="C30" s="103"/>
      <c r="D30" s="22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</row>
    <row r="31" spans="2:17" x14ac:dyDescent="0.2">
      <c r="B31" s="103"/>
      <c r="C31" s="103"/>
      <c r="D31" s="22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</row>
    <row r="32" spans="2:17" x14ac:dyDescent="0.2">
      <c r="B32" s="103"/>
      <c r="C32" s="103"/>
      <c r="D32" s="22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</row>
    <row r="33" spans="2:17" x14ac:dyDescent="0.2">
      <c r="B33" s="103"/>
      <c r="C33" s="103"/>
      <c r="D33" s="22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</row>
    <row r="34" spans="2:17" x14ac:dyDescent="0.2">
      <c r="B34" s="103"/>
      <c r="C34" s="103"/>
      <c r="D34" s="22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2:17" x14ac:dyDescent="0.2">
      <c r="B35" s="103"/>
      <c r="C35" s="103"/>
      <c r="D35" s="22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2:17" x14ac:dyDescent="0.2">
      <c r="B36" s="103"/>
      <c r="C36" s="103"/>
      <c r="D36" s="22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</row>
    <row r="37" spans="2:17" x14ac:dyDescent="0.2">
      <c r="B37" s="103"/>
      <c r="C37" s="103"/>
      <c r="D37" s="22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</row>
    <row r="38" spans="2:17" x14ac:dyDescent="0.2">
      <c r="B38" s="103"/>
      <c r="C38" s="103"/>
      <c r="D38" s="22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</row>
    <row r="39" spans="2:17" x14ac:dyDescent="0.2">
      <c r="B39" s="103"/>
      <c r="C39" s="103"/>
      <c r="D39" s="22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2:17" x14ac:dyDescent="0.2">
      <c r="B40" s="103"/>
      <c r="C40" s="103"/>
      <c r="D40" s="22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2:17" x14ac:dyDescent="0.2">
      <c r="B41" s="103"/>
      <c r="C41" s="103"/>
      <c r="D41" s="22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</row>
    <row r="42" spans="2:17" x14ac:dyDescent="0.2">
      <c r="B42" s="103"/>
      <c r="C42" s="103"/>
      <c r="D42" s="22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2:17" x14ac:dyDescent="0.2">
      <c r="B43" s="103"/>
      <c r="C43" s="103"/>
      <c r="D43" s="22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</row>
    <row r="44" spans="2:17" x14ac:dyDescent="0.2">
      <c r="B44" s="103"/>
      <c r="C44" s="103"/>
      <c r="D44" s="22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</row>
    <row r="45" spans="2:17" x14ac:dyDescent="0.2">
      <c r="B45" s="103"/>
      <c r="C45" s="103"/>
      <c r="D45" s="22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2:17" x14ac:dyDescent="0.2">
      <c r="B46" s="103"/>
      <c r="C46" s="103"/>
      <c r="D46" s="22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</row>
    <row r="47" spans="2:17" x14ac:dyDescent="0.2">
      <c r="B47" s="103"/>
      <c r="C47" s="103"/>
      <c r="D47" s="22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2:17" x14ac:dyDescent="0.2">
      <c r="B48" s="103"/>
      <c r="C48" s="103"/>
      <c r="D48" s="22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</row>
    <row r="49" spans="2:17" x14ac:dyDescent="0.2">
      <c r="B49" s="103"/>
      <c r="C49" s="103"/>
      <c r="D49" s="22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</row>
    <row r="50" spans="2:17" x14ac:dyDescent="0.2">
      <c r="B50" s="103"/>
      <c r="C50" s="103"/>
      <c r="D50" s="22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</row>
    <row r="51" spans="2:17" x14ac:dyDescent="0.2">
      <c r="B51" s="103"/>
      <c r="C51" s="103"/>
      <c r="D51" s="22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</row>
    <row r="52" spans="2:17" x14ac:dyDescent="0.2">
      <c r="B52" s="103"/>
      <c r="C52" s="103"/>
      <c r="D52" s="22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</row>
    <row r="53" spans="2:17" x14ac:dyDescent="0.2">
      <c r="B53" s="103"/>
      <c r="C53" s="103"/>
      <c r="D53" s="22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</row>
    <row r="54" spans="2:17" x14ac:dyDescent="0.2">
      <c r="B54" s="103"/>
      <c r="C54" s="103"/>
      <c r="D54" s="22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</row>
    <row r="55" spans="2:17" x14ac:dyDescent="0.2">
      <c r="B55" s="103"/>
      <c r="C55" s="103"/>
      <c r="D55" s="22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</row>
    <row r="56" spans="2:17" x14ac:dyDescent="0.2">
      <c r="B56" s="103"/>
      <c r="C56" s="103"/>
      <c r="D56" s="22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</row>
    <row r="57" spans="2:17" x14ac:dyDescent="0.2">
      <c r="B57" s="103"/>
      <c r="C57" s="103"/>
      <c r="D57" s="22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</row>
    <row r="58" spans="2:17" x14ac:dyDescent="0.2">
      <c r="B58" s="103"/>
      <c r="C58" s="103"/>
      <c r="D58" s="22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</row>
    <row r="59" spans="2:17" x14ac:dyDescent="0.2">
      <c r="B59" s="103"/>
      <c r="C59" s="103"/>
      <c r="D59" s="22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</row>
    <row r="60" spans="2:17" x14ac:dyDescent="0.2">
      <c r="B60" s="103"/>
      <c r="C60" s="103"/>
      <c r="D60" s="22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</row>
    <row r="61" spans="2:17" x14ac:dyDescent="0.2">
      <c r="B61" s="103"/>
      <c r="C61" s="103"/>
      <c r="D61" s="22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</row>
    <row r="62" spans="2:17" x14ac:dyDescent="0.2">
      <c r="B62" s="103"/>
      <c r="C62" s="103"/>
      <c r="D62" s="22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</row>
    <row r="63" spans="2:17" x14ac:dyDescent="0.2">
      <c r="B63" s="103"/>
      <c r="C63" s="103"/>
      <c r="D63" s="22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</row>
    <row r="64" spans="2:17" x14ac:dyDescent="0.2">
      <c r="B64" s="103"/>
      <c r="C64" s="103"/>
      <c r="D64" s="22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</row>
    <row r="65" spans="2:17" x14ac:dyDescent="0.2">
      <c r="B65" s="103"/>
      <c r="C65" s="103"/>
      <c r="D65" s="22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</row>
    <row r="66" spans="2:17" x14ac:dyDescent="0.2">
      <c r="B66" s="103"/>
      <c r="C66" s="103"/>
      <c r="D66" s="22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</row>
    <row r="67" spans="2:17" x14ac:dyDescent="0.2">
      <c r="B67" s="103"/>
      <c r="C67" s="103"/>
      <c r="D67" s="22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</row>
    <row r="68" spans="2:17" x14ac:dyDescent="0.2">
      <c r="B68" s="103"/>
      <c r="C68" s="103"/>
      <c r="D68" s="22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</row>
    <row r="69" spans="2:17" x14ac:dyDescent="0.2">
      <c r="B69" s="103"/>
      <c r="C69" s="103"/>
      <c r="D69" s="22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</row>
    <row r="70" spans="2:17" x14ac:dyDescent="0.2">
      <c r="B70" s="103"/>
      <c r="C70" s="103"/>
      <c r="D70" s="22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</row>
    <row r="71" spans="2:17" x14ac:dyDescent="0.2">
      <c r="B71" s="103"/>
      <c r="C71" s="103"/>
      <c r="D71" s="22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</row>
    <row r="72" spans="2:17" x14ac:dyDescent="0.2">
      <c r="B72" s="103"/>
      <c r="C72" s="103"/>
      <c r="D72" s="22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</row>
    <row r="73" spans="2:17" x14ac:dyDescent="0.2">
      <c r="B73" s="103"/>
      <c r="C73" s="103"/>
      <c r="D73" s="22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</row>
    <row r="74" spans="2:17" x14ac:dyDescent="0.2">
      <c r="B74" s="103"/>
      <c r="C74" s="103"/>
      <c r="D74" s="22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</row>
    <row r="75" spans="2:17" x14ac:dyDescent="0.2">
      <c r="B75" s="103"/>
      <c r="C75" s="103"/>
      <c r="D75" s="22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</row>
    <row r="76" spans="2:17" x14ac:dyDescent="0.2">
      <c r="B76" s="103"/>
      <c r="C76" s="103"/>
      <c r="D76" s="22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</row>
    <row r="77" spans="2:17" x14ac:dyDescent="0.2">
      <c r="B77" s="103"/>
      <c r="C77" s="103"/>
      <c r="D77" s="22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</row>
    <row r="78" spans="2:17" x14ac:dyDescent="0.2">
      <c r="B78" s="103"/>
      <c r="C78" s="103"/>
      <c r="D78" s="22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</row>
    <row r="79" spans="2:17" x14ac:dyDescent="0.2">
      <c r="B79" s="103"/>
      <c r="C79" s="103"/>
      <c r="D79" s="22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</row>
    <row r="80" spans="2:17" x14ac:dyDescent="0.2">
      <c r="B80" s="103"/>
      <c r="C80" s="103"/>
      <c r="D80" s="22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</row>
    <row r="81" spans="2:17" x14ac:dyDescent="0.2">
      <c r="B81" s="103"/>
      <c r="C81" s="103"/>
      <c r="D81" s="22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</row>
    <row r="82" spans="2:17" x14ac:dyDescent="0.2">
      <c r="B82" s="103"/>
      <c r="C82" s="103"/>
      <c r="D82" s="22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</row>
    <row r="83" spans="2:17" x14ac:dyDescent="0.2">
      <c r="B83" s="103"/>
      <c r="C83" s="103"/>
      <c r="D83" s="22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</row>
    <row r="84" spans="2:17" x14ac:dyDescent="0.2">
      <c r="B84" s="103"/>
      <c r="C84" s="103"/>
      <c r="D84" s="22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</row>
    <row r="85" spans="2:17" x14ac:dyDescent="0.2">
      <c r="B85" s="103"/>
      <c r="C85" s="103"/>
      <c r="D85" s="22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</row>
    <row r="86" spans="2:17" x14ac:dyDescent="0.2">
      <c r="B86" s="103"/>
      <c r="C86" s="103"/>
      <c r="D86" s="22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</row>
    <row r="87" spans="2:17" x14ac:dyDescent="0.2">
      <c r="B87" s="103"/>
      <c r="C87" s="103"/>
      <c r="D87" s="22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</row>
    <row r="88" spans="2:17" x14ac:dyDescent="0.2">
      <c r="B88" s="103"/>
      <c r="C88" s="103"/>
      <c r="D88" s="22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</row>
    <row r="89" spans="2:17" x14ac:dyDescent="0.2">
      <c r="B89" s="103"/>
      <c r="C89" s="103"/>
      <c r="D89" s="22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</row>
    <row r="90" spans="2:17" x14ac:dyDescent="0.2">
      <c r="B90" s="103"/>
      <c r="C90" s="103"/>
      <c r="D90" s="22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</row>
    <row r="91" spans="2:17" x14ac:dyDescent="0.2">
      <c r="B91" s="103"/>
      <c r="C91" s="103"/>
      <c r="D91" s="22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</row>
    <row r="92" spans="2:17" x14ac:dyDescent="0.2">
      <c r="B92" s="103"/>
      <c r="C92" s="103"/>
      <c r="D92" s="22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</row>
    <row r="93" spans="2:17" x14ac:dyDescent="0.2">
      <c r="B93" s="103"/>
      <c r="C93" s="103"/>
      <c r="D93" s="22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</row>
    <row r="94" spans="2:17" x14ac:dyDescent="0.2">
      <c r="B94" s="103"/>
      <c r="C94" s="103"/>
      <c r="D94" s="22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</row>
    <row r="95" spans="2:17" x14ac:dyDescent="0.2">
      <c r="B95" s="103"/>
      <c r="C95" s="103"/>
      <c r="D95" s="22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</row>
    <row r="96" spans="2:17" x14ac:dyDescent="0.2">
      <c r="B96" s="103"/>
      <c r="C96" s="103"/>
      <c r="D96" s="22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</row>
    <row r="97" spans="2:17" x14ac:dyDescent="0.2">
      <c r="B97" s="103"/>
      <c r="C97" s="103"/>
      <c r="D97" s="22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</row>
    <row r="98" spans="2:17" x14ac:dyDescent="0.2">
      <c r="B98" s="103"/>
      <c r="C98" s="103"/>
      <c r="D98" s="22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</row>
    <row r="99" spans="2:17" x14ac:dyDescent="0.2">
      <c r="B99" s="103"/>
      <c r="C99" s="103"/>
      <c r="D99" s="22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</row>
    <row r="100" spans="2:17" x14ac:dyDescent="0.2">
      <c r="B100" s="103"/>
      <c r="C100" s="103"/>
      <c r="D100" s="22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</row>
    <row r="101" spans="2:17" x14ac:dyDescent="0.2">
      <c r="B101" s="103"/>
      <c r="C101" s="103"/>
      <c r="D101" s="22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</row>
    <row r="102" spans="2:17" x14ac:dyDescent="0.2">
      <c r="B102" s="103"/>
      <c r="C102" s="103"/>
      <c r="D102" s="22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</row>
    <row r="103" spans="2:17" x14ac:dyDescent="0.2">
      <c r="B103" s="103"/>
      <c r="C103" s="103"/>
      <c r="D103" s="22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</row>
    <row r="104" spans="2:17" x14ac:dyDescent="0.2">
      <c r="B104" s="103"/>
      <c r="C104" s="103"/>
      <c r="D104" s="22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</row>
    <row r="105" spans="2:17" x14ac:dyDescent="0.2">
      <c r="B105" s="103"/>
      <c r="C105" s="103"/>
      <c r="D105" s="22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</row>
    <row r="106" spans="2:17" x14ac:dyDescent="0.2">
      <c r="B106" s="103"/>
      <c r="C106" s="103"/>
      <c r="D106" s="22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</row>
    <row r="107" spans="2:17" x14ac:dyDescent="0.2">
      <c r="B107" s="103"/>
      <c r="C107" s="103"/>
      <c r="D107" s="22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</row>
    <row r="108" spans="2:17" x14ac:dyDescent="0.2">
      <c r="B108" s="103"/>
      <c r="C108" s="103"/>
      <c r="D108" s="22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</row>
    <row r="109" spans="2:17" x14ac:dyDescent="0.2">
      <c r="B109" s="103"/>
      <c r="C109" s="103"/>
      <c r="D109" s="22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</row>
    <row r="110" spans="2:17" x14ac:dyDescent="0.2">
      <c r="B110" s="103"/>
      <c r="C110" s="103"/>
      <c r="D110" s="22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</row>
    <row r="111" spans="2:17" x14ac:dyDescent="0.2">
      <c r="B111" s="103"/>
      <c r="C111" s="103"/>
      <c r="D111" s="22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</row>
    <row r="112" spans="2:17" x14ac:dyDescent="0.2">
      <c r="B112" s="103"/>
      <c r="C112" s="103"/>
      <c r="D112" s="22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</row>
    <row r="113" spans="2:17" x14ac:dyDescent="0.2">
      <c r="B113" s="103"/>
      <c r="C113" s="103"/>
      <c r="D113" s="22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</row>
    <row r="114" spans="2:17" x14ac:dyDescent="0.2">
      <c r="B114" s="103"/>
      <c r="C114" s="103"/>
      <c r="D114" s="22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</row>
    <row r="115" spans="2:17" x14ac:dyDescent="0.2">
      <c r="B115" s="103"/>
      <c r="C115" s="103"/>
      <c r="D115" s="22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</row>
    <row r="116" spans="2:17" x14ac:dyDescent="0.2">
      <c r="B116" s="103"/>
      <c r="C116" s="103"/>
      <c r="D116" s="22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</row>
    <row r="117" spans="2:17" x14ac:dyDescent="0.2">
      <c r="B117" s="103"/>
      <c r="C117" s="103"/>
      <c r="D117" s="22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</row>
    <row r="118" spans="2:17" x14ac:dyDescent="0.2">
      <c r="B118" s="103"/>
      <c r="C118" s="103"/>
      <c r="D118" s="22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</row>
    <row r="119" spans="2:17" x14ac:dyDescent="0.2">
      <c r="B119" s="103"/>
      <c r="C119" s="103"/>
      <c r="D119" s="22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</row>
    <row r="120" spans="2:17" x14ac:dyDescent="0.2">
      <c r="B120" s="103"/>
      <c r="C120" s="103"/>
      <c r="D120" s="22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</row>
    <row r="121" spans="2:17" x14ac:dyDescent="0.2">
      <c r="B121" s="103"/>
      <c r="C121" s="103"/>
      <c r="D121" s="22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</row>
    <row r="122" spans="2:17" x14ac:dyDescent="0.2">
      <c r="B122" s="103"/>
      <c r="C122" s="103"/>
      <c r="D122" s="22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</row>
    <row r="123" spans="2:17" x14ac:dyDescent="0.2">
      <c r="B123" s="103"/>
      <c r="C123" s="103"/>
      <c r="D123" s="22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</row>
    <row r="124" spans="2:17" x14ac:dyDescent="0.2">
      <c r="B124" s="103"/>
      <c r="C124" s="103"/>
      <c r="D124" s="22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</row>
    <row r="125" spans="2:17" x14ac:dyDescent="0.2">
      <c r="B125" s="103"/>
      <c r="C125" s="103"/>
      <c r="D125" s="22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</row>
    <row r="126" spans="2:17" x14ac:dyDescent="0.2">
      <c r="B126" s="103"/>
      <c r="C126" s="103"/>
      <c r="D126" s="22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</row>
    <row r="127" spans="2:17" x14ac:dyDescent="0.2">
      <c r="B127" s="103"/>
      <c r="C127" s="103"/>
      <c r="D127" s="22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</row>
    <row r="128" spans="2:17" x14ac:dyDescent="0.2">
      <c r="B128" s="103"/>
      <c r="C128" s="103"/>
      <c r="D128" s="22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</row>
    <row r="129" spans="2:17" x14ac:dyDescent="0.2">
      <c r="B129" s="103"/>
      <c r="C129" s="103"/>
      <c r="D129" s="22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</row>
    <row r="130" spans="2:17" x14ac:dyDescent="0.2">
      <c r="B130" s="103"/>
      <c r="C130" s="103"/>
      <c r="D130" s="22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</row>
    <row r="131" spans="2:17" x14ac:dyDescent="0.2">
      <c r="B131" s="103"/>
      <c r="C131" s="103"/>
      <c r="D131" s="22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</row>
    <row r="132" spans="2:17" x14ac:dyDescent="0.2">
      <c r="B132" s="103"/>
      <c r="C132" s="103"/>
      <c r="D132" s="22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</row>
    <row r="133" spans="2:17" x14ac:dyDescent="0.2">
      <c r="B133" s="103"/>
      <c r="C133" s="103"/>
      <c r="D133" s="22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</row>
    <row r="134" spans="2:17" x14ac:dyDescent="0.2">
      <c r="B134" s="103"/>
      <c r="C134" s="103"/>
      <c r="D134" s="22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</row>
    <row r="135" spans="2:17" x14ac:dyDescent="0.2">
      <c r="B135" s="103"/>
      <c r="C135" s="103"/>
      <c r="D135" s="22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</row>
    <row r="136" spans="2:17" x14ac:dyDescent="0.2">
      <c r="B136" s="103"/>
      <c r="C136" s="103"/>
      <c r="D136" s="22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</row>
    <row r="137" spans="2:17" x14ac:dyDescent="0.2">
      <c r="B137" s="103"/>
      <c r="C137" s="103"/>
      <c r="D137" s="22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</row>
    <row r="138" spans="2:17" x14ac:dyDescent="0.2">
      <c r="B138" s="103"/>
      <c r="C138" s="103"/>
      <c r="D138" s="22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</row>
    <row r="139" spans="2:17" x14ac:dyDescent="0.2">
      <c r="B139" s="103"/>
      <c r="C139" s="103"/>
      <c r="D139" s="22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</row>
    <row r="140" spans="2:17" x14ac:dyDescent="0.2">
      <c r="B140" s="103"/>
      <c r="C140" s="103"/>
      <c r="D140" s="22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</row>
    <row r="141" spans="2:17" x14ac:dyDescent="0.2">
      <c r="B141" s="103"/>
      <c r="C141" s="103"/>
      <c r="D141" s="22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</row>
    <row r="142" spans="2:17" x14ac:dyDescent="0.2">
      <c r="B142" s="103"/>
      <c r="C142" s="103"/>
      <c r="D142" s="22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</row>
    <row r="143" spans="2:17" x14ac:dyDescent="0.2">
      <c r="B143" s="103"/>
      <c r="C143" s="103"/>
      <c r="D143" s="22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</row>
    <row r="144" spans="2:17" x14ac:dyDescent="0.2">
      <c r="B144" s="103"/>
      <c r="C144" s="103"/>
      <c r="D144" s="22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</row>
    <row r="145" spans="2:17" x14ac:dyDescent="0.2">
      <c r="B145" s="103"/>
      <c r="C145" s="103"/>
      <c r="D145" s="22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</row>
    <row r="146" spans="2:17" x14ac:dyDescent="0.2">
      <c r="B146" s="103"/>
      <c r="C146" s="103"/>
      <c r="D146" s="22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</row>
    <row r="147" spans="2:17" x14ac:dyDescent="0.2">
      <c r="B147" s="103"/>
      <c r="C147" s="103"/>
      <c r="D147" s="22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</row>
    <row r="148" spans="2:17" x14ac:dyDescent="0.2">
      <c r="B148" s="103"/>
      <c r="C148" s="103"/>
      <c r="D148" s="22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</row>
    <row r="149" spans="2:17" x14ac:dyDescent="0.2">
      <c r="B149" s="103"/>
      <c r="C149" s="103"/>
      <c r="D149" s="22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</row>
    <row r="150" spans="2:17" x14ac:dyDescent="0.2">
      <c r="B150" s="103"/>
      <c r="C150" s="103"/>
      <c r="D150" s="22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</row>
    <row r="151" spans="2:17" x14ac:dyDescent="0.2">
      <c r="B151" s="103"/>
      <c r="C151" s="103"/>
      <c r="D151" s="22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</row>
    <row r="152" spans="2:17" x14ac:dyDescent="0.2">
      <c r="B152" s="103"/>
      <c r="C152" s="103"/>
      <c r="D152" s="22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</row>
    <row r="153" spans="2:17" x14ac:dyDescent="0.2">
      <c r="B153" s="103"/>
      <c r="C153" s="103"/>
      <c r="D153" s="22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</row>
    <row r="154" spans="2:17" x14ac:dyDescent="0.2">
      <c r="B154" s="103"/>
      <c r="C154" s="103"/>
      <c r="D154" s="22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</row>
    <row r="155" spans="2:17" x14ac:dyDescent="0.2">
      <c r="B155" s="103"/>
      <c r="C155" s="103"/>
      <c r="D155" s="22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</row>
    <row r="156" spans="2:17" x14ac:dyDescent="0.2">
      <c r="B156" s="103"/>
      <c r="C156" s="103"/>
      <c r="D156" s="22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</row>
    <row r="157" spans="2:17" x14ac:dyDescent="0.2">
      <c r="B157" s="103"/>
      <c r="C157" s="103"/>
      <c r="D157" s="22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</row>
    <row r="158" spans="2:17" x14ac:dyDescent="0.2">
      <c r="B158" s="103"/>
      <c r="C158" s="103"/>
      <c r="D158" s="22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</row>
    <row r="159" spans="2:17" x14ac:dyDescent="0.2">
      <c r="B159" s="103"/>
      <c r="C159" s="103"/>
      <c r="D159" s="22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</row>
    <row r="160" spans="2:17" x14ac:dyDescent="0.2">
      <c r="B160" s="103"/>
      <c r="C160" s="103"/>
      <c r="D160" s="22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</row>
    <row r="161" spans="2:17" x14ac:dyDescent="0.2">
      <c r="B161" s="103"/>
      <c r="C161" s="103"/>
      <c r="D161" s="22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</row>
    <row r="162" spans="2:17" x14ac:dyDescent="0.2">
      <c r="B162" s="103"/>
      <c r="C162" s="103"/>
      <c r="D162" s="22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</row>
    <row r="163" spans="2:17" x14ac:dyDescent="0.2">
      <c r="B163" s="103"/>
      <c r="C163" s="103"/>
      <c r="D163" s="22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</row>
    <row r="164" spans="2:17" x14ac:dyDescent="0.2">
      <c r="B164" s="103"/>
      <c r="C164" s="103"/>
      <c r="D164" s="22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</row>
    <row r="165" spans="2:17" x14ac:dyDescent="0.2">
      <c r="B165" s="103"/>
      <c r="C165" s="103"/>
      <c r="D165" s="22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</row>
    <row r="166" spans="2:17" x14ac:dyDescent="0.2">
      <c r="B166" s="103"/>
      <c r="C166" s="103"/>
      <c r="D166" s="22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</row>
    <row r="167" spans="2:17" x14ac:dyDescent="0.2">
      <c r="B167" s="103"/>
      <c r="C167" s="103"/>
      <c r="D167" s="22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</row>
    <row r="168" spans="2:17" x14ac:dyDescent="0.2">
      <c r="B168" s="103"/>
      <c r="C168" s="103"/>
      <c r="D168" s="22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</row>
    <row r="169" spans="2:17" x14ac:dyDescent="0.2">
      <c r="B169" s="103"/>
      <c r="C169" s="103"/>
      <c r="D169" s="22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</row>
    <row r="170" spans="2:17" x14ac:dyDescent="0.2">
      <c r="B170" s="103"/>
      <c r="C170" s="103"/>
      <c r="D170" s="22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</row>
    <row r="171" spans="2:17" x14ac:dyDescent="0.2">
      <c r="B171" s="103"/>
      <c r="C171" s="103"/>
      <c r="D171" s="22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</row>
    <row r="172" spans="2:17" x14ac:dyDescent="0.2">
      <c r="B172" s="103"/>
      <c r="C172" s="103"/>
      <c r="D172" s="22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</row>
    <row r="173" spans="2:17" x14ac:dyDescent="0.2">
      <c r="B173" s="103"/>
      <c r="C173" s="103"/>
      <c r="D173" s="22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</row>
    <row r="174" spans="2:17" x14ac:dyDescent="0.2">
      <c r="B174" s="103"/>
      <c r="C174" s="103"/>
      <c r="D174" s="22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</row>
    <row r="175" spans="2:17" x14ac:dyDescent="0.2">
      <c r="B175" s="103"/>
      <c r="C175" s="103"/>
      <c r="D175" s="22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</row>
    <row r="176" spans="2:17" x14ac:dyDescent="0.2">
      <c r="B176" s="103"/>
      <c r="C176" s="103"/>
      <c r="D176" s="22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</row>
    <row r="177" spans="2:17" x14ac:dyDescent="0.2">
      <c r="B177" s="103"/>
      <c r="C177" s="103"/>
      <c r="D177" s="22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</row>
    <row r="178" spans="2:17" x14ac:dyDescent="0.2">
      <c r="B178" s="103"/>
      <c r="C178" s="103"/>
      <c r="D178" s="22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</row>
    <row r="179" spans="2:17" x14ac:dyDescent="0.2">
      <c r="B179" s="103"/>
      <c r="C179" s="103"/>
      <c r="D179" s="22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</row>
    <row r="180" spans="2:17" x14ac:dyDescent="0.2">
      <c r="B180" s="103"/>
      <c r="C180" s="103"/>
      <c r="D180" s="22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</row>
    <row r="181" spans="2:17" x14ac:dyDescent="0.2">
      <c r="B181" s="103"/>
      <c r="C181" s="103"/>
      <c r="D181" s="22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</row>
    <row r="182" spans="2:17" x14ac:dyDescent="0.2">
      <c r="B182" s="103"/>
      <c r="C182" s="103"/>
      <c r="D182" s="22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</row>
    <row r="183" spans="2:17" x14ac:dyDescent="0.2">
      <c r="B183" s="103"/>
      <c r="C183" s="103"/>
      <c r="D183" s="22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</row>
    <row r="184" spans="2:17" x14ac:dyDescent="0.2">
      <c r="B184" s="103"/>
      <c r="C184" s="103"/>
      <c r="D184" s="22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</row>
    <row r="185" spans="2:17" x14ac:dyDescent="0.2">
      <c r="B185" s="103"/>
      <c r="C185" s="103"/>
      <c r="D185" s="22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</row>
    <row r="186" spans="2:17" x14ac:dyDescent="0.2">
      <c r="B186" s="103"/>
      <c r="C186" s="103"/>
      <c r="D186" s="22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</row>
    <row r="187" spans="2:17" x14ac:dyDescent="0.2">
      <c r="B187" s="103"/>
      <c r="C187" s="103"/>
      <c r="D187" s="22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</row>
    <row r="188" spans="2:17" x14ac:dyDescent="0.2">
      <c r="B188" s="103"/>
      <c r="C188" s="103"/>
      <c r="D188" s="22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</row>
    <row r="189" spans="2:17" x14ac:dyDescent="0.2">
      <c r="B189" s="103"/>
      <c r="C189" s="103"/>
      <c r="D189" s="22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</row>
    <row r="190" spans="2:17" x14ac:dyDescent="0.2">
      <c r="B190" s="103"/>
      <c r="C190" s="103"/>
      <c r="D190" s="22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</row>
    <row r="191" spans="2:17" x14ac:dyDescent="0.2">
      <c r="B191" s="103"/>
      <c r="C191" s="103"/>
      <c r="D191" s="22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</row>
    <row r="192" spans="2:17" x14ac:dyDescent="0.2">
      <c r="B192" s="103"/>
      <c r="C192" s="103"/>
      <c r="D192" s="22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</row>
    <row r="193" spans="2:17" x14ac:dyDescent="0.2">
      <c r="B193" s="103"/>
      <c r="C193" s="103"/>
      <c r="D193" s="22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</row>
    <row r="194" spans="2:17" x14ac:dyDescent="0.2">
      <c r="B194" s="103"/>
      <c r="C194" s="103"/>
      <c r="D194" s="22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</row>
    <row r="195" spans="2:17" x14ac:dyDescent="0.2">
      <c r="B195" s="103"/>
      <c r="C195" s="103"/>
      <c r="D195" s="22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</row>
    <row r="196" spans="2:17" x14ac:dyDescent="0.2">
      <c r="B196" s="103"/>
      <c r="C196" s="103"/>
      <c r="D196" s="22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</row>
    <row r="197" spans="2:17" x14ac:dyDescent="0.2">
      <c r="B197" s="103"/>
      <c r="C197" s="103"/>
      <c r="D197" s="22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</row>
    <row r="198" spans="2:17" x14ac:dyDescent="0.2">
      <c r="B198" s="103"/>
      <c r="C198" s="103"/>
      <c r="D198" s="22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</row>
    <row r="199" spans="2:17" x14ac:dyDescent="0.2">
      <c r="B199" s="103"/>
      <c r="C199" s="103"/>
      <c r="D199" s="22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</row>
    <row r="200" spans="2:17" x14ac:dyDescent="0.2">
      <c r="B200" s="103"/>
      <c r="C200" s="103"/>
      <c r="D200" s="22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</row>
    <row r="201" spans="2:17" x14ac:dyDescent="0.2">
      <c r="B201" s="103"/>
      <c r="C201" s="103"/>
      <c r="D201" s="22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</row>
    <row r="202" spans="2:17" x14ac:dyDescent="0.2">
      <c r="B202" s="103"/>
      <c r="C202" s="103"/>
      <c r="D202" s="22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</row>
    <row r="203" spans="2:17" x14ac:dyDescent="0.2">
      <c r="B203" s="103"/>
      <c r="C203" s="103"/>
      <c r="D203" s="22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</row>
    <row r="204" spans="2:17" x14ac:dyDescent="0.2">
      <c r="B204" s="103"/>
      <c r="C204" s="103"/>
      <c r="D204" s="22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</row>
    <row r="205" spans="2:17" x14ac:dyDescent="0.2">
      <c r="B205" s="103"/>
      <c r="C205" s="103"/>
      <c r="D205" s="22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</row>
    <row r="206" spans="2:17" x14ac:dyDescent="0.2">
      <c r="B206" s="103"/>
      <c r="C206" s="103"/>
      <c r="D206" s="22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</row>
    <row r="207" spans="2:17" x14ac:dyDescent="0.2">
      <c r="B207" s="103"/>
      <c r="C207" s="103"/>
      <c r="D207" s="22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</row>
    <row r="208" spans="2:17" x14ac:dyDescent="0.2">
      <c r="B208" s="103"/>
      <c r="C208" s="103"/>
      <c r="D208" s="22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</row>
    <row r="209" spans="2:17" x14ac:dyDescent="0.2">
      <c r="B209" s="103"/>
      <c r="C209" s="103"/>
      <c r="D209" s="22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</row>
    <row r="210" spans="2:17" x14ac:dyDescent="0.2">
      <c r="B210" s="103"/>
      <c r="C210" s="103"/>
      <c r="D210" s="22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</row>
    <row r="211" spans="2:17" x14ac:dyDescent="0.2">
      <c r="B211" s="103"/>
      <c r="C211" s="103"/>
      <c r="D211" s="22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</row>
    <row r="212" spans="2:17" x14ac:dyDescent="0.2">
      <c r="B212" s="103"/>
      <c r="C212" s="103"/>
      <c r="D212" s="22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</row>
    <row r="213" spans="2:17" x14ac:dyDescent="0.2">
      <c r="B213" s="103"/>
      <c r="C213" s="103"/>
      <c r="D213" s="22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</row>
    <row r="214" spans="2:17" x14ac:dyDescent="0.2">
      <c r="B214" s="103"/>
      <c r="C214" s="103"/>
      <c r="D214" s="22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</row>
    <row r="215" spans="2:17" x14ac:dyDescent="0.2">
      <c r="B215" s="103"/>
      <c r="C215" s="103"/>
      <c r="D215" s="22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</row>
    <row r="216" spans="2:17" x14ac:dyDescent="0.2">
      <c r="B216" s="103"/>
      <c r="C216" s="103"/>
      <c r="D216" s="22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</row>
    <row r="217" spans="2:17" x14ac:dyDescent="0.2">
      <c r="B217" s="103"/>
      <c r="C217" s="103"/>
      <c r="D217" s="22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</row>
    <row r="218" spans="2:17" x14ac:dyDescent="0.2">
      <c r="B218" s="103"/>
      <c r="C218" s="103"/>
      <c r="D218" s="22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</row>
    <row r="219" spans="2:17" x14ac:dyDescent="0.2">
      <c r="B219" s="103"/>
      <c r="C219" s="103"/>
      <c r="D219" s="22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</row>
    <row r="220" spans="2:17" x14ac:dyDescent="0.2">
      <c r="B220" s="103"/>
      <c r="C220" s="103"/>
      <c r="D220" s="22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</row>
    <row r="221" spans="2:17" x14ac:dyDescent="0.2">
      <c r="B221" s="103"/>
      <c r="C221" s="103"/>
      <c r="D221" s="22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</row>
    <row r="222" spans="2:17" x14ac:dyDescent="0.2">
      <c r="B222" s="103"/>
      <c r="C222" s="103"/>
      <c r="D222" s="22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</row>
    <row r="223" spans="2:17" x14ac:dyDescent="0.2">
      <c r="B223" s="103"/>
      <c r="C223" s="103"/>
      <c r="D223" s="22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</row>
    <row r="224" spans="2:17" x14ac:dyDescent="0.2">
      <c r="B224" s="103"/>
      <c r="C224" s="103"/>
      <c r="D224" s="22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</row>
    <row r="225" spans="2:17" x14ac:dyDescent="0.2">
      <c r="B225" s="103"/>
      <c r="C225" s="103"/>
      <c r="D225" s="22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</row>
    <row r="226" spans="2:17" x14ac:dyDescent="0.2">
      <c r="B226" s="103"/>
      <c r="C226" s="103"/>
      <c r="D226" s="22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</row>
    <row r="227" spans="2:17" x14ac:dyDescent="0.2">
      <c r="B227" s="103"/>
      <c r="C227" s="103"/>
      <c r="D227" s="22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</row>
    <row r="228" spans="2:17" x14ac:dyDescent="0.2">
      <c r="B228" s="103"/>
      <c r="C228" s="103"/>
      <c r="D228" s="22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</row>
    <row r="229" spans="2:17" x14ac:dyDescent="0.2">
      <c r="B229" s="103"/>
      <c r="C229" s="103"/>
      <c r="D229" s="22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</row>
    <row r="230" spans="2:17" x14ac:dyDescent="0.2">
      <c r="B230" s="103"/>
      <c r="C230" s="103"/>
      <c r="D230" s="22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</row>
    <row r="231" spans="2:17" x14ac:dyDescent="0.2">
      <c r="B231" s="103"/>
      <c r="C231" s="103"/>
      <c r="D231" s="22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</row>
    <row r="232" spans="2:17" x14ac:dyDescent="0.2">
      <c r="B232" s="103"/>
      <c r="C232" s="103"/>
      <c r="D232" s="22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</row>
    <row r="233" spans="2:17" x14ac:dyDescent="0.2">
      <c r="B233" s="103"/>
      <c r="C233" s="103"/>
      <c r="D233" s="22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</row>
    <row r="234" spans="2:17" x14ac:dyDescent="0.2">
      <c r="B234" s="103"/>
      <c r="C234" s="103"/>
      <c r="D234" s="22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</row>
    <row r="235" spans="2:17" x14ac:dyDescent="0.2">
      <c r="B235" s="103"/>
      <c r="C235" s="103"/>
      <c r="D235" s="22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</row>
    <row r="236" spans="2:17" x14ac:dyDescent="0.2">
      <c r="B236" s="103"/>
      <c r="C236" s="103"/>
      <c r="D236" s="22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</row>
    <row r="237" spans="2:17" x14ac:dyDescent="0.2">
      <c r="B237" s="103"/>
      <c r="C237" s="103"/>
      <c r="D237" s="22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</row>
    <row r="238" spans="2:17" x14ac:dyDescent="0.2">
      <c r="B238" s="103"/>
      <c r="C238" s="103"/>
      <c r="D238" s="22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</row>
    <row r="239" spans="2:17" x14ac:dyDescent="0.2">
      <c r="B239" s="103"/>
      <c r="C239" s="103"/>
      <c r="D239" s="22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</row>
    <row r="240" spans="2:17" x14ac:dyDescent="0.2">
      <c r="B240" s="103"/>
      <c r="C240" s="103"/>
      <c r="D240" s="22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</row>
    <row r="241" spans="2:17" x14ac:dyDescent="0.2">
      <c r="B241" s="103"/>
      <c r="C241" s="103"/>
      <c r="D241" s="22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</row>
    <row r="242" spans="2:17" x14ac:dyDescent="0.2">
      <c r="B242" s="103"/>
      <c r="C242" s="103"/>
      <c r="D242" s="22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</row>
    <row r="243" spans="2:17" x14ac:dyDescent="0.2">
      <c r="B243" s="103"/>
      <c r="C243" s="103"/>
      <c r="D243" s="22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</row>
    <row r="244" spans="2:17" x14ac:dyDescent="0.2">
      <c r="B244" s="103"/>
      <c r="C244" s="103"/>
      <c r="D244" s="22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</row>
    <row r="245" spans="2:17" x14ac:dyDescent="0.2">
      <c r="B245" s="103"/>
      <c r="C245" s="103"/>
      <c r="D245" s="22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158" bestFit="1" customWidth="1"/>
    <col min="2" max="2" width="17.7109375" style="89" customWidth="1"/>
    <col min="3" max="3" width="17.85546875" style="89" customWidth="1"/>
    <col min="4" max="4" width="11.42578125" style="198" bestFit="1" customWidth="1"/>
    <col min="5" max="16384" width="9.140625" style="15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28.02.2018</v>
      </c>
      <c r="B2" s="3"/>
      <c r="C2" s="3"/>
      <c r="D2" s="3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18.75" x14ac:dyDescent="0.3">
      <c r="A3" s="2" t="s">
        <v>80</v>
      </c>
      <c r="B3" s="2"/>
      <c r="C3" s="2"/>
      <c r="D3" s="2"/>
    </row>
    <row r="4" spans="1:19" x14ac:dyDescent="0.2">
      <c r="B4" s="103"/>
      <c r="C4" s="103"/>
      <c r="D4" s="22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19" s="136" customFormat="1" x14ac:dyDescent="0.2">
      <c r="A5" s="93"/>
      <c r="B5" s="70"/>
      <c r="C5" s="70"/>
      <c r="D5" s="136" t="str">
        <f>VALVAL</f>
        <v>млрд. одиниць</v>
      </c>
    </row>
    <row r="6" spans="1:19" s="47" customFormat="1" x14ac:dyDescent="0.2">
      <c r="A6" s="183"/>
      <c r="B6" s="141" t="s">
        <v>202</v>
      </c>
      <c r="C6" s="141" t="s">
        <v>9</v>
      </c>
      <c r="D6" s="247" t="s">
        <v>78</v>
      </c>
    </row>
    <row r="7" spans="1:19" s="65" customFormat="1" ht="15.75" x14ac:dyDescent="0.2">
      <c r="A7" s="112" t="s">
        <v>201</v>
      </c>
      <c r="B7" s="243">
        <f t="shared" ref="B7:D7" si="0">SUM(B8:B18)</f>
        <v>76.762659424779997</v>
      </c>
      <c r="C7" s="243">
        <f t="shared" si="0"/>
        <v>2068.6143472716399</v>
      </c>
      <c r="D7" s="76">
        <f t="shared" si="0"/>
        <v>1.0000010000000001</v>
      </c>
    </row>
    <row r="8" spans="1:19" s="235" customFormat="1" x14ac:dyDescent="0.2">
      <c r="A8" s="60" t="s">
        <v>145</v>
      </c>
      <c r="B8" s="86">
        <v>8.7887646695299999</v>
      </c>
      <c r="C8" s="86">
        <v>236.84125623576</v>
      </c>
      <c r="D8" s="193">
        <v>0.114493</v>
      </c>
    </row>
    <row r="9" spans="1:19" s="235" customFormat="1" x14ac:dyDescent="0.2">
      <c r="A9" s="60" t="s">
        <v>48</v>
      </c>
      <c r="B9" s="86">
        <v>5.38711364048</v>
      </c>
      <c r="C9" s="86">
        <v>145.172935</v>
      </c>
      <c r="D9" s="193">
        <v>7.0179000000000005E-2</v>
      </c>
    </row>
    <row r="10" spans="1:19" s="235" customFormat="1" x14ac:dyDescent="0.2">
      <c r="A10" s="60" t="s">
        <v>65</v>
      </c>
      <c r="B10" s="86">
        <v>13.84334046429</v>
      </c>
      <c r="C10" s="86">
        <v>373.05289984975002</v>
      </c>
      <c r="D10" s="193">
        <v>0.18034</v>
      </c>
    </row>
    <row r="11" spans="1:19" x14ac:dyDescent="0.2">
      <c r="A11" s="202" t="s">
        <v>112</v>
      </c>
      <c r="B11" s="32">
        <v>48.743440650479997</v>
      </c>
      <c r="C11" s="32">
        <v>1313.54725618613</v>
      </c>
      <c r="D11" s="145">
        <v>0.63498900000000003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</row>
    <row r="12" spans="1:19" x14ac:dyDescent="0.2">
      <c r="A12" s="55"/>
      <c r="B12" s="103"/>
      <c r="C12" s="103"/>
      <c r="D12" s="22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</row>
    <row r="13" spans="1:19" x14ac:dyDescent="0.2">
      <c r="A13" s="55"/>
      <c r="B13" s="103"/>
      <c r="C13" s="103"/>
      <c r="D13" s="22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9" x14ac:dyDescent="0.2">
      <c r="A14" s="55"/>
      <c r="B14" s="103"/>
      <c r="C14" s="103"/>
      <c r="D14" s="22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</row>
    <row r="15" spans="1:19" x14ac:dyDescent="0.2">
      <c r="A15" s="55"/>
      <c r="B15" s="103"/>
      <c r="C15" s="103"/>
      <c r="D15" s="22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</row>
    <row r="16" spans="1:19" x14ac:dyDescent="0.2">
      <c r="A16" s="55"/>
      <c r="B16" s="103"/>
      <c r="C16" s="103"/>
      <c r="D16" s="22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</row>
    <row r="17" spans="1:19" x14ac:dyDescent="0.2">
      <c r="A17" s="55"/>
      <c r="B17" s="103"/>
      <c r="C17" s="103"/>
      <c r="D17" s="22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9" x14ac:dyDescent="0.2">
      <c r="A18" s="55"/>
      <c r="B18" s="103"/>
      <c r="C18" s="103"/>
      <c r="D18" s="22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</row>
    <row r="19" spans="1:19" x14ac:dyDescent="0.2">
      <c r="A19" s="84" t="s">
        <v>118</v>
      </c>
      <c r="B19" s="103"/>
      <c r="C19" s="103"/>
      <c r="D19" s="22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</row>
    <row r="20" spans="1:19" x14ac:dyDescent="0.2">
      <c r="B20" s="144" t="str">
        <f>"Державний борг України за станом на " &amp; TEXT(DREPORTDATE,"dd.MM.yyyy")</f>
        <v>Державний борг України за станом на 28.02.2018</v>
      </c>
      <c r="C20" s="103"/>
      <c r="D20" s="136" t="str">
        <f>VALVAL</f>
        <v>млрд. одиниць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</row>
    <row r="21" spans="1:19" s="111" customFormat="1" x14ac:dyDescent="0.2">
      <c r="A21" s="183"/>
      <c r="B21" s="141" t="s">
        <v>202</v>
      </c>
      <c r="C21" s="141" t="s">
        <v>9</v>
      </c>
      <c r="D21" s="247" t="s">
        <v>78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1:19" s="169" customFormat="1" ht="15" x14ac:dyDescent="0.25">
      <c r="A22" s="159" t="s">
        <v>201</v>
      </c>
      <c r="B22" s="42">
        <f t="shared" ref="B22:C22" si="1">B$23+B$28</f>
        <v>76.762659424779997</v>
      </c>
      <c r="C22" s="42">
        <f t="shared" si="1"/>
        <v>2068.6143472716399</v>
      </c>
      <c r="D22" s="165">
        <v>1</v>
      </c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</row>
    <row r="23" spans="1:19" s="95" customFormat="1" ht="15" x14ac:dyDescent="0.25">
      <c r="A23" s="234" t="s">
        <v>85</v>
      </c>
      <c r="B23" s="150">
        <f t="shared" ref="B23:C23" si="2">SUM(B$24:B$27)</f>
        <v>66.102213505649999</v>
      </c>
      <c r="C23" s="150">
        <f t="shared" si="2"/>
        <v>1781.3346784606599</v>
      </c>
      <c r="D23" s="29">
        <v>0.86112500000000003</v>
      </c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</row>
    <row r="24" spans="1:19" s="95" customFormat="1" outlineLevel="1" x14ac:dyDescent="0.2">
      <c r="A24" s="194" t="s">
        <v>145</v>
      </c>
      <c r="B24" s="213">
        <v>6.5489100172699999</v>
      </c>
      <c r="C24" s="213">
        <v>176.48123869349999</v>
      </c>
      <c r="D24" s="114">
        <v>8.5314000000000001E-2</v>
      </c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</row>
    <row r="25" spans="1:19" s="95" customFormat="1" outlineLevel="1" x14ac:dyDescent="0.2">
      <c r="A25" s="194" t="s">
        <v>48</v>
      </c>
      <c r="B25" s="146">
        <v>5.38711364048</v>
      </c>
      <c r="C25" s="146">
        <v>145.172935</v>
      </c>
      <c r="D25" s="187">
        <v>7.0179000000000005E-2</v>
      </c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</row>
    <row r="26" spans="1:19" s="95" customFormat="1" outlineLevel="1" x14ac:dyDescent="0.2">
      <c r="A26" s="117" t="s">
        <v>65</v>
      </c>
      <c r="B26" s="32">
        <v>6.53235818957</v>
      </c>
      <c r="C26" s="32">
        <v>176.03519697881001</v>
      </c>
      <c r="D26" s="145">
        <v>8.5097999999999993E-2</v>
      </c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</row>
    <row r="27" spans="1:19" s="95" customFormat="1" outlineLevel="1" x14ac:dyDescent="0.2">
      <c r="A27" s="117" t="s">
        <v>112</v>
      </c>
      <c r="B27" s="32">
        <v>47.633831658330003</v>
      </c>
      <c r="C27" s="32">
        <v>1283.64530778835</v>
      </c>
      <c r="D27" s="145">
        <v>0.62053400000000003</v>
      </c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</row>
    <row r="28" spans="1:19" s="186" customFormat="1" ht="15" x14ac:dyDescent="0.25">
      <c r="A28" s="41" t="s">
        <v>129</v>
      </c>
      <c r="B28" s="129">
        <f t="shared" ref="B28:C28" si="3">SUM(B$29:B$31)</f>
        <v>10.660445919130002</v>
      </c>
      <c r="C28" s="129">
        <f t="shared" si="3"/>
        <v>287.27966881098001</v>
      </c>
      <c r="D28" s="240">
        <v>0.138875</v>
      </c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</row>
    <row r="29" spans="1:19" s="95" customFormat="1" outlineLevel="1" x14ac:dyDescent="0.2">
      <c r="A29" s="117" t="s">
        <v>145</v>
      </c>
      <c r="B29" s="32">
        <v>2.23985465226</v>
      </c>
      <c r="C29" s="32">
        <v>60.360017542260003</v>
      </c>
      <c r="D29" s="145">
        <v>2.9179E-2</v>
      </c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</row>
    <row r="30" spans="1:19" s="95" customFormat="1" outlineLevel="1" x14ac:dyDescent="0.2">
      <c r="A30" s="117" t="s">
        <v>65</v>
      </c>
      <c r="B30" s="32">
        <v>7.3109822747199997</v>
      </c>
      <c r="C30" s="32">
        <v>197.01770287094001</v>
      </c>
      <c r="D30" s="145">
        <v>9.5241000000000006E-2</v>
      </c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</row>
    <row r="31" spans="1:19" s="95" customFormat="1" outlineLevel="1" x14ac:dyDescent="0.2">
      <c r="A31" s="117" t="s">
        <v>112</v>
      </c>
      <c r="B31" s="32">
        <v>1.1096089921500001</v>
      </c>
      <c r="C31" s="32">
        <v>29.90194839778</v>
      </c>
      <c r="D31" s="145">
        <v>1.4455000000000001E-2</v>
      </c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</row>
    <row r="32" spans="1:19" s="95" customFormat="1" x14ac:dyDescent="0.2">
      <c r="A32" s="55"/>
      <c r="B32" s="103"/>
      <c r="C32" s="103"/>
      <c r="D32" s="220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</row>
    <row r="33" spans="1:17" x14ac:dyDescent="0.2">
      <c r="A33" s="55"/>
      <c r="B33" s="103"/>
      <c r="C33" s="103"/>
      <c r="D33" s="22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</row>
    <row r="34" spans="1:17" x14ac:dyDescent="0.2">
      <c r="A34" s="55"/>
      <c r="B34" s="103"/>
      <c r="C34" s="103"/>
      <c r="D34" s="22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1:17" x14ac:dyDescent="0.2">
      <c r="A35" s="55"/>
      <c r="B35" s="103"/>
      <c r="C35" s="103"/>
      <c r="D35" s="22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1:17" x14ac:dyDescent="0.2">
      <c r="A36" s="55"/>
      <c r="B36" s="103"/>
      <c r="C36" s="103"/>
      <c r="D36" s="22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</row>
    <row r="37" spans="1:17" x14ac:dyDescent="0.2">
      <c r="A37" s="55"/>
      <c r="B37" s="103"/>
      <c r="C37" s="103"/>
      <c r="D37" s="22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</row>
    <row r="38" spans="1:17" x14ac:dyDescent="0.2">
      <c r="A38" s="55"/>
      <c r="B38" s="103"/>
      <c r="C38" s="103"/>
      <c r="D38" s="22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</row>
    <row r="39" spans="1:17" x14ac:dyDescent="0.2">
      <c r="B39" s="103"/>
      <c r="C39" s="103"/>
      <c r="D39" s="22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1:17" x14ac:dyDescent="0.2">
      <c r="B40" s="103"/>
      <c r="C40" s="103"/>
      <c r="D40" s="22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1:17" x14ac:dyDescent="0.2">
      <c r="B41" s="103"/>
      <c r="C41" s="103"/>
      <c r="D41" s="22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</row>
    <row r="42" spans="1:17" x14ac:dyDescent="0.2">
      <c r="B42" s="103"/>
      <c r="C42" s="103"/>
      <c r="D42" s="22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1:17" x14ac:dyDescent="0.2">
      <c r="B43" s="103"/>
      <c r="C43" s="103"/>
      <c r="D43" s="22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</row>
    <row r="44" spans="1:17" x14ac:dyDescent="0.2">
      <c r="B44" s="103"/>
      <c r="C44" s="103"/>
      <c r="D44" s="22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</row>
    <row r="45" spans="1:17" x14ac:dyDescent="0.2">
      <c r="B45" s="103"/>
      <c r="C45" s="103"/>
      <c r="D45" s="22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1:17" x14ac:dyDescent="0.2">
      <c r="B46" s="103"/>
      <c r="C46" s="103"/>
      <c r="D46" s="22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</row>
    <row r="47" spans="1:17" x14ac:dyDescent="0.2">
      <c r="B47" s="103"/>
      <c r="C47" s="103"/>
      <c r="D47" s="22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1:17" x14ac:dyDescent="0.2">
      <c r="B48" s="103"/>
      <c r="C48" s="103"/>
      <c r="D48" s="22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</row>
    <row r="49" spans="2:17" x14ac:dyDescent="0.2">
      <c r="B49" s="103"/>
      <c r="C49" s="103"/>
      <c r="D49" s="22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</row>
    <row r="50" spans="2:17" x14ac:dyDescent="0.2">
      <c r="B50" s="103"/>
      <c r="C50" s="103"/>
      <c r="D50" s="22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</row>
    <row r="51" spans="2:17" x14ac:dyDescent="0.2">
      <c r="B51" s="103"/>
      <c r="C51" s="103"/>
      <c r="D51" s="22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</row>
    <row r="52" spans="2:17" x14ac:dyDescent="0.2">
      <c r="B52" s="103"/>
      <c r="C52" s="103"/>
      <c r="D52" s="22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</row>
    <row r="53" spans="2:17" x14ac:dyDescent="0.2">
      <c r="B53" s="103"/>
      <c r="C53" s="103"/>
      <c r="D53" s="22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</row>
    <row r="54" spans="2:17" x14ac:dyDescent="0.2">
      <c r="B54" s="103"/>
      <c r="C54" s="103"/>
      <c r="D54" s="22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</row>
    <row r="55" spans="2:17" x14ac:dyDescent="0.2">
      <c r="B55" s="103"/>
      <c r="C55" s="103"/>
      <c r="D55" s="22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</row>
    <row r="56" spans="2:17" x14ac:dyDescent="0.2">
      <c r="B56" s="103"/>
      <c r="C56" s="103"/>
      <c r="D56" s="22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</row>
    <row r="57" spans="2:17" x14ac:dyDescent="0.2">
      <c r="B57" s="103"/>
      <c r="C57" s="103"/>
      <c r="D57" s="22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</row>
    <row r="58" spans="2:17" x14ac:dyDescent="0.2">
      <c r="B58" s="103"/>
      <c r="C58" s="103"/>
      <c r="D58" s="22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</row>
    <row r="59" spans="2:17" x14ac:dyDescent="0.2">
      <c r="B59" s="103"/>
      <c r="C59" s="103"/>
      <c r="D59" s="22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</row>
    <row r="60" spans="2:17" x14ac:dyDescent="0.2">
      <c r="B60" s="103"/>
      <c r="C60" s="103"/>
      <c r="D60" s="22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</row>
    <row r="61" spans="2:17" x14ac:dyDescent="0.2">
      <c r="B61" s="103"/>
      <c r="C61" s="103"/>
      <c r="D61" s="22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</row>
    <row r="62" spans="2:17" x14ac:dyDescent="0.2">
      <c r="B62" s="103"/>
      <c r="C62" s="103"/>
      <c r="D62" s="22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</row>
    <row r="63" spans="2:17" x14ac:dyDescent="0.2">
      <c r="B63" s="103"/>
      <c r="C63" s="103"/>
      <c r="D63" s="22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</row>
    <row r="64" spans="2:17" x14ac:dyDescent="0.2">
      <c r="B64" s="103"/>
      <c r="C64" s="103"/>
      <c r="D64" s="22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</row>
    <row r="65" spans="2:17" x14ac:dyDescent="0.2">
      <c r="B65" s="103"/>
      <c r="C65" s="103"/>
      <c r="D65" s="22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</row>
    <row r="66" spans="2:17" x14ac:dyDescent="0.2">
      <c r="B66" s="103"/>
      <c r="C66" s="103"/>
      <c r="D66" s="22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</row>
    <row r="67" spans="2:17" x14ac:dyDescent="0.2">
      <c r="B67" s="103"/>
      <c r="C67" s="103"/>
      <c r="D67" s="22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</row>
    <row r="68" spans="2:17" x14ac:dyDescent="0.2">
      <c r="B68" s="103"/>
      <c r="C68" s="103"/>
      <c r="D68" s="22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</row>
    <row r="69" spans="2:17" x14ac:dyDescent="0.2">
      <c r="B69" s="103"/>
      <c r="C69" s="103"/>
      <c r="D69" s="22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</row>
    <row r="70" spans="2:17" x14ac:dyDescent="0.2">
      <c r="B70" s="103"/>
      <c r="C70" s="103"/>
      <c r="D70" s="22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</row>
    <row r="71" spans="2:17" x14ac:dyDescent="0.2">
      <c r="B71" s="103"/>
      <c r="C71" s="103"/>
      <c r="D71" s="22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</row>
    <row r="72" spans="2:17" x14ac:dyDescent="0.2">
      <c r="B72" s="103"/>
      <c r="C72" s="103"/>
      <c r="D72" s="22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</row>
    <row r="73" spans="2:17" x14ac:dyDescent="0.2">
      <c r="B73" s="103"/>
      <c r="C73" s="103"/>
      <c r="D73" s="22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</row>
    <row r="74" spans="2:17" x14ac:dyDescent="0.2">
      <c r="B74" s="103"/>
      <c r="C74" s="103"/>
      <c r="D74" s="22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</row>
    <row r="75" spans="2:17" x14ac:dyDescent="0.2">
      <c r="B75" s="103"/>
      <c r="C75" s="103"/>
      <c r="D75" s="22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</row>
    <row r="76" spans="2:17" x14ac:dyDescent="0.2">
      <c r="B76" s="103"/>
      <c r="C76" s="103"/>
      <c r="D76" s="22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</row>
    <row r="77" spans="2:17" x14ac:dyDescent="0.2">
      <c r="B77" s="103"/>
      <c r="C77" s="103"/>
      <c r="D77" s="22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</row>
    <row r="78" spans="2:17" x14ac:dyDescent="0.2">
      <c r="B78" s="103"/>
      <c r="C78" s="103"/>
      <c r="D78" s="22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</row>
    <row r="79" spans="2:17" x14ac:dyDescent="0.2">
      <c r="B79" s="103"/>
      <c r="C79" s="103"/>
      <c r="D79" s="22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</row>
    <row r="80" spans="2:17" x14ac:dyDescent="0.2">
      <c r="B80" s="103"/>
      <c r="C80" s="103"/>
      <c r="D80" s="22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</row>
    <row r="81" spans="2:17" x14ac:dyDescent="0.2">
      <c r="B81" s="103"/>
      <c r="C81" s="103"/>
      <c r="D81" s="22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</row>
    <row r="82" spans="2:17" x14ac:dyDescent="0.2">
      <c r="B82" s="103"/>
      <c r="C82" s="103"/>
      <c r="D82" s="22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</row>
    <row r="83" spans="2:17" x14ac:dyDescent="0.2">
      <c r="B83" s="103"/>
      <c r="C83" s="103"/>
      <c r="D83" s="22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</row>
    <row r="84" spans="2:17" x14ac:dyDescent="0.2">
      <c r="B84" s="103"/>
      <c r="C84" s="103"/>
      <c r="D84" s="22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</row>
    <row r="85" spans="2:17" x14ac:dyDescent="0.2">
      <c r="B85" s="103"/>
      <c r="C85" s="103"/>
      <c r="D85" s="22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</row>
    <row r="86" spans="2:17" x14ac:dyDescent="0.2">
      <c r="B86" s="103"/>
      <c r="C86" s="103"/>
      <c r="D86" s="22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</row>
    <row r="87" spans="2:17" x14ac:dyDescent="0.2">
      <c r="B87" s="103"/>
      <c r="C87" s="103"/>
      <c r="D87" s="22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</row>
    <row r="88" spans="2:17" x14ac:dyDescent="0.2">
      <c r="B88" s="103"/>
      <c r="C88" s="103"/>
      <c r="D88" s="22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</row>
    <row r="89" spans="2:17" x14ac:dyDescent="0.2">
      <c r="B89" s="103"/>
      <c r="C89" s="103"/>
      <c r="D89" s="22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</row>
    <row r="90" spans="2:17" x14ac:dyDescent="0.2">
      <c r="B90" s="103"/>
      <c r="C90" s="103"/>
      <c r="D90" s="22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</row>
    <row r="91" spans="2:17" x14ac:dyDescent="0.2">
      <c r="B91" s="103"/>
      <c r="C91" s="103"/>
      <c r="D91" s="22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</row>
    <row r="92" spans="2:17" x14ac:dyDescent="0.2">
      <c r="B92" s="103"/>
      <c r="C92" s="103"/>
      <c r="D92" s="22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</row>
    <row r="93" spans="2:17" x14ac:dyDescent="0.2">
      <c r="B93" s="103"/>
      <c r="C93" s="103"/>
      <c r="D93" s="22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</row>
    <row r="94" spans="2:17" x14ac:dyDescent="0.2">
      <c r="B94" s="103"/>
      <c r="C94" s="103"/>
      <c r="D94" s="22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</row>
    <row r="95" spans="2:17" x14ac:dyDescent="0.2">
      <c r="B95" s="103"/>
      <c r="C95" s="103"/>
      <c r="D95" s="22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</row>
    <row r="96" spans="2:17" x14ac:dyDescent="0.2">
      <c r="B96" s="103"/>
      <c r="C96" s="103"/>
      <c r="D96" s="22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</row>
    <row r="97" spans="2:17" x14ac:dyDescent="0.2">
      <c r="B97" s="103"/>
      <c r="C97" s="103"/>
      <c r="D97" s="22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</row>
    <row r="98" spans="2:17" x14ac:dyDescent="0.2">
      <c r="B98" s="103"/>
      <c r="C98" s="103"/>
      <c r="D98" s="22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</row>
    <row r="99" spans="2:17" x14ac:dyDescent="0.2">
      <c r="B99" s="103"/>
      <c r="C99" s="103"/>
      <c r="D99" s="22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</row>
    <row r="100" spans="2:17" x14ac:dyDescent="0.2">
      <c r="B100" s="103"/>
      <c r="C100" s="103"/>
      <c r="D100" s="22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</row>
    <row r="101" spans="2:17" x14ac:dyDescent="0.2">
      <c r="B101" s="103"/>
      <c r="C101" s="103"/>
      <c r="D101" s="22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</row>
    <row r="102" spans="2:17" x14ac:dyDescent="0.2">
      <c r="B102" s="103"/>
      <c r="C102" s="103"/>
      <c r="D102" s="22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</row>
    <row r="103" spans="2:17" x14ac:dyDescent="0.2">
      <c r="B103" s="103"/>
      <c r="C103" s="103"/>
      <c r="D103" s="22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</row>
    <row r="104" spans="2:17" x14ac:dyDescent="0.2">
      <c r="B104" s="103"/>
      <c r="C104" s="103"/>
      <c r="D104" s="22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</row>
    <row r="105" spans="2:17" x14ac:dyDescent="0.2">
      <c r="B105" s="103"/>
      <c r="C105" s="103"/>
      <c r="D105" s="22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</row>
    <row r="106" spans="2:17" x14ac:dyDescent="0.2">
      <c r="B106" s="103"/>
      <c r="C106" s="103"/>
      <c r="D106" s="22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</row>
    <row r="107" spans="2:17" x14ac:dyDescent="0.2">
      <c r="B107" s="103"/>
      <c r="C107" s="103"/>
      <c r="D107" s="22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</row>
    <row r="108" spans="2:17" x14ac:dyDescent="0.2">
      <c r="B108" s="103"/>
      <c r="C108" s="103"/>
      <c r="D108" s="22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</row>
    <row r="109" spans="2:17" x14ac:dyDescent="0.2">
      <c r="B109" s="103"/>
      <c r="C109" s="103"/>
      <c r="D109" s="22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</row>
    <row r="110" spans="2:17" x14ac:dyDescent="0.2">
      <c r="B110" s="103"/>
      <c r="C110" s="103"/>
      <c r="D110" s="22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</row>
    <row r="111" spans="2:17" x14ac:dyDescent="0.2">
      <c r="B111" s="103"/>
      <c r="C111" s="103"/>
      <c r="D111" s="22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</row>
    <row r="112" spans="2:17" x14ac:dyDescent="0.2">
      <c r="B112" s="103"/>
      <c r="C112" s="103"/>
      <c r="D112" s="22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</row>
    <row r="113" spans="2:17" x14ac:dyDescent="0.2">
      <c r="B113" s="103"/>
      <c r="C113" s="103"/>
      <c r="D113" s="22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</row>
    <row r="114" spans="2:17" x14ac:dyDescent="0.2">
      <c r="B114" s="103"/>
      <c r="C114" s="103"/>
      <c r="D114" s="22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</row>
    <row r="115" spans="2:17" x14ac:dyDescent="0.2">
      <c r="B115" s="103"/>
      <c r="C115" s="103"/>
      <c r="D115" s="22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</row>
    <row r="116" spans="2:17" x14ac:dyDescent="0.2">
      <c r="B116" s="103"/>
      <c r="C116" s="103"/>
      <c r="D116" s="22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</row>
    <row r="117" spans="2:17" x14ac:dyDescent="0.2">
      <c r="B117" s="103"/>
      <c r="C117" s="103"/>
      <c r="D117" s="22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</row>
    <row r="118" spans="2:17" x14ac:dyDescent="0.2">
      <c r="B118" s="103"/>
      <c r="C118" s="103"/>
      <c r="D118" s="22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</row>
    <row r="119" spans="2:17" x14ac:dyDescent="0.2">
      <c r="B119" s="103"/>
      <c r="C119" s="103"/>
      <c r="D119" s="22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</row>
    <row r="120" spans="2:17" x14ac:dyDescent="0.2">
      <c r="B120" s="103"/>
      <c r="C120" s="103"/>
      <c r="D120" s="22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</row>
    <row r="121" spans="2:17" x14ac:dyDescent="0.2">
      <c r="B121" s="103"/>
      <c r="C121" s="103"/>
      <c r="D121" s="22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</row>
    <row r="122" spans="2:17" x14ac:dyDescent="0.2">
      <c r="B122" s="103"/>
      <c r="C122" s="103"/>
      <c r="D122" s="22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</row>
    <row r="123" spans="2:17" x14ac:dyDescent="0.2">
      <c r="B123" s="103"/>
      <c r="C123" s="103"/>
      <c r="D123" s="22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</row>
    <row r="124" spans="2:17" x14ac:dyDescent="0.2">
      <c r="B124" s="103"/>
      <c r="C124" s="103"/>
      <c r="D124" s="22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</row>
    <row r="125" spans="2:17" x14ac:dyDescent="0.2">
      <c r="B125" s="103"/>
      <c r="C125" s="103"/>
      <c r="D125" s="22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</row>
    <row r="126" spans="2:17" x14ac:dyDescent="0.2">
      <c r="B126" s="103"/>
      <c r="C126" s="103"/>
      <c r="D126" s="22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</row>
    <row r="127" spans="2:17" x14ac:dyDescent="0.2">
      <c r="B127" s="103"/>
      <c r="C127" s="103"/>
      <c r="D127" s="22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</row>
    <row r="128" spans="2:17" x14ac:dyDescent="0.2">
      <c r="B128" s="103"/>
      <c r="C128" s="103"/>
      <c r="D128" s="22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</row>
    <row r="129" spans="2:17" x14ac:dyDescent="0.2">
      <c r="B129" s="103"/>
      <c r="C129" s="103"/>
      <c r="D129" s="22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</row>
    <row r="130" spans="2:17" x14ac:dyDescent="0.2">
      <c r="B130" s="103"/>
      <c r="C130" s="103"/>
      <c r="D130" s="22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</row>
    <row r="131" spans="2:17" x14ac:dyDescent="0.2">
      <c r="B131" s="103"/>
      <c r="C131" s="103"/>
      <c r="D131" s="22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</row>
    <row r="132" spans="2:17" x14ac:dyDescent="0.2">
      <c r="B132" s="103"/>
      <c r="C132" s="103"/>
      <c r="D132" s="22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</row>
    <row r="133" spans="2:17" x14ac:dyDescent="0.2">
      <c r="B133" s="103"/>
      <c r="C133" s="103"/>
      <c r="D133" s="22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</row>
    <row r="134" spans="2:17" x14ac:dyDescent="0.2">
      <c r="B134" s="103"/>
      <c r="C134" s="103"/>
      <c r="D134" s="22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</row>
    <row r="135" spans="2:17" x14ac:dyDescent="0.2">
      <c r="B135" s="103"/>
      <c r="C135" s="103"/>
      <c r="D135" s="22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</row>
    <row r="136" spans="2:17" x14ac:dyDescent="0.2">
      <c r="B136" s="103"/>
      <c r="C136" s="103"/>
      <c r="D136" s="22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</row>
    <row r="137" spans="2:17" x14ac:dyDescent="0.2">
      <c r="B137" s="103"/>
      <c r="C137" s="103"/>
      <c r="D137" s="22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</row>
    <row r="138" spans="2:17" x14ac:dyDescent="0.2">
      <c r="B138" s="103"/>
      <c r="C138" s="103"/>
      <c r="D138" s="22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</row>
    <row r="139" spans="2:17" x14ac:dyDescent="0.2">
      <c r="B139" s="103"/>
      <c r="C139" s="103"/>
      <c r="D139" s="22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</row>
    <row r="140" spans="2:17" x14ac:dyDescent="0.2">
      <c r="B140" s="103"/>
      <c r="C140" s="103"/>
      <c r="D140" s="22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</row>
    <row r="141" spans="2:17" x14ac:dyDescent="0.2">
      <c r="B141" s="103"/>
      <c r="C141" s="103"/>
      <c r="D141" s="22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</row>
    <row r="142" spans="2:17" x14ac:dyDescent="0.2">
      <c r="B142" s="103"/>
      <c r="C142" s="103"/>
      <c r="D142" s="22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</row>
    <row r="143" spans="2:17" x14ac:dyDescent="0.2">
      <c r="B143" s="103"/>
      <c r="C143" s="103"/>
      <c r="D143" s="22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</row>
    <row r="144" spans="2:17" x14ac:dyDescent="0.2">
      <c r="B144" s="103"/>
      <c r="C144" s="103"/>
      <c r="D144" s="22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</row>
    <row r="145" spans="2:17" x14ac:dyDescent="0.2">
      <c r="B145" s="103"/>
      <c r="C145" s="103"/>
      <c r="D145" s="22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</row>
    <row r="146" spans="2:17" x14ac:dyDescent="0.2">
      <c r="B146" s="103"/>
      <c r="C146" s="103"/>
      <c r="D146" s="22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</row>
    <row r="147" spans="2:17" x14ac:dyDescent="0.2">
      <c r="B147" s="103"/>
      <c r="C147" s="103"/>
      <c r="D147" s="22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</row>
    <row r="148" spans="2:17" x14ac:dyDescent="0.2">
      <c r="B148" s="103"/>
      <c r="C148" s="103"/>
      <c r="D148" s="22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</row>
    <row r="149" spans="2:17" x14ac:dyDescent="0.2">
      <c r="B149" s="103"/>
      <c r="C149" s="103"/>
      <c r="D149" s="22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</row>
    <row r="150" spans="2:17" x14ac:dyDescent="0.2">
      <c r="B150" s="103"/>
      <c r="C150" s="103"/>
      <c r="D150" s="22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</row>
    <row r="151" spans="2:17" x14ac:dyDescent="0.2">
      <c r="B151" s="103"/>
      <c r="C151" s="103"/>
      <c r="D151" s="22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</row>
    <row r="152" spans="2:17" x14ac:dyDescent="0.2">
      <c r="B152" s="103"/>
      <c r="C152" s="103"/>
      <c r="D152" s="22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</row>
    <row r="153" spans="2:17" x14ac:dyDescent="0.2">
      <c r="B153" s="103"/>
      <c r="C153" s="103"/>
      <c r="D153" s="22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</row>
    <row r="154" spans="2:17" x14ac:dyDescent="0.2">
      <c r="B154" s="103"/>
      <c r="C154" s="103"/>
      <c r="D154" s="22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</row>
    <row r="155" spans="2:17" x14ac:dyDescent="0.2">
      <c r="B155" s="103"/>
      <c r="C155" s="103"/>
      <c r="D155" s="22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</row>
    <row r="156" spans="2:17" x14ac:dyDescent="0.2">
      <c r="B156" s="103"/>
      <c r="C156" s="103"/>
      <c r="D156" s="22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</row>
    <row r="157" spans="2:17" x14ac:dyDescent="0.2">
      <c r="B157" s="103"/>
      <c r="C157" s="103"/>
      <c r="D157" s="22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</row>
    <row r="158" spans="2:17" x14ac:dyDescent="0.2">
      <c r="B158" s="103"/>
      <c r="C158" s="103"/>
      <c r="D158" s="22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</row>
    <row r="159" spans="2:17" x14ac:dyDescent="0.2">
      <c r="B159" s="103"/>
      <c r="C159" s="103"/>
      <c r="D159" s="22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</row>
    <row r="160" spans="2:17" x14ac:dyDescent="0.2">
      <c r="B160" s="103"/>
      <c r="C160" s="103"/>
      <c r="D160" s="22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</row>
    <row r="161" spans="2:17" x14ac:dyDescent="0.2">
      <c r="B161" s="103"/>
      <c r="C161" s="103"/>
      <c r="D161" s="22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</row>
    <row r="162" spans="2:17" x14ac:dyDescent="0.2">
      <c r="B162" s="103"/>
      <c r="C162" s="103"/>
      <c r="D162" s="22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</row>
    <row r="163" spans="2:17" x14ac:dyDescent="0.2">
      <c r="B163" s="103"/>
      <c r="C163" s="103"/>
      <c r="D163" s="22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</row>
    <row r="164" spans="2:17" x14ac:dyDescent="0.2">
      <c r="B164" s="103"/>
      <c r="C164" s="103"/>
      <c r="D164" s="22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</row>
    <row r="165" spans="2:17" x14ac:dyDescent="0.2">
      <c r="B165" s="103"/>
      <c r="C165" s="103"/>
      <c r="D165" s="22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</row>
    <row r="166" spans="2:17" x14ac:dyDescent="0.2">
      <c r="B166" s="103"/>
      <c r="C166" s="103"/>
      <c r="D166" s="22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</row>
    <row r="167" spans="2:17" x14ac:dyDescent="0.2">
      <c r="B167" s="103"/>
      <c r="C167" s="103"/>
      <c r="D167" s="22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</row>
    <row r="168" spans="2:17" x14ac:dyDescent="0.2">
      <c r="B168" s="103"/>
      <c r="C168" s="103"/>
      <c r="D168" s="22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</row>
    <row r="169" spans="2:17" x14ac:dyDescent="0.2">
      <c r="B169" s="103"/>
      <c r="C169" s="103"/>
      <c r="D169" s="22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</row>
    <row r="170" spans="2:17" x14ac:dyDescent="0.2">
      <c r="B170" s="103"/>
      <c r="C170" s="103"/>
      <c r="D170" s="22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</row>
    <row r="171" spans="2:17" x14ac:dyDescent="0.2">
      <c r="B171" s="103"/>
      <c r="C171" s="103"/>
      <c r="D171" s="22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</row>
    <row r="172" spans="2:17" x14ac:dyDescent="0.2">
      <c r="B172" s="103"/>
      <c r="C172" s="103"/>
      <c r="D172" s="22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</row>
    <row r="173" spans="2:17" x14ac:dyDescent="0.2">
      <c r="B173" s="103"/>
      <c r="C173" s="103"/>
      <c r="D173" s="22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</row>
    <row r="174" spans="2:17" x14ac:dyDescent="0.2">
      <c r="B174" s="103"/>
      <c r="C174" s="103"/>
      <c r="D174" s="22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</row>
    <row r="175" spans="2:17" x14ac:dyDescent="0.2">
      <c r="B175" s="103"/>
      <c r="C175" s="103"/>
      <c r="D175" s="22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</row>
    <row r="176" spans="2:17" x14ac:dyDescent="0.2">
      <c r="B176" s="103"/>
      <c r="C176" s="103"/>
      <c r="D176" s="22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</row>
    <row r="177" spans="2:17" x14ac:dyDescent="0.2">
      <c r="B177" s="103"/>
      <c r="C177" s="103"/>
      <c r="D177" s="22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</row>
    <row r="178" spans="2:17" x14ac:dyDescent="0.2">
      <c r="B178" s="103"/>
      <c r="C178" s="103"/>
      <c r="D178" s="22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</row>
    <row r="179" spans="2:17" x14ac:dyDescent="0.2">
      <c r="B179" s="103"/>
      <c r="C179" s="103"/>
      <c r="D179" s="22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</row>
    <row r="180" spans="2:17" x14ac:dyDescent="0.2">
      <c r="B180" s="103"/>
      <c r="C180" s="103"/>
      <c r="D180" s="22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</row>
    <row r="181" spans="2:17" x14ac:dyDescent="0.2">
      <c r="B181" s="103"/>
      <c r="C181" s="103"/>
      <c r="D181" s="22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</row>
    <row r="182" spans="2:17" x14ac:dyDescent="0.2">
      <c r="B182" s="103"/>
      <c r="C182" s="103"/>
      <c r="D182" s="22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</row>
    <row r="183" spans="2:17" x14ac:dyDescent="0.2">
      <c r="B183" s="103"/>
      <c r="C183" s="103"/>
      <c r="D183" s="22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</row>
    <row r="184" spans="2:17" x14ac:dyDescent="0.2">
      <c r="B184" s="103"/>
      <c r="C184" s="103"/>
      <c r="D184" s="22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</row>
    <row r="185" spans="2:17" x14ac:dyDescent="0.2">
      <c r="B185" s="103"/>
      <c r="C185" s="103"/>
      <c r="D185" s="22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</row>
    <row r="186" spans="2:17" x14ac:dyDescent="0.2">
      <c r="B186" s="103"/>
      <c r="C186" s="103"/>
      <c r="D186" s="22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</row>
    <row r="187" spans="2:17" x14ac:dyDescent="0.2">
      <c r="B187" s="103"/>
      <c r="C187" s="103"/>
      <c r="D187" s="22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</row>
    <row r="188" spans="2:17" x14ac:dyDescent="0.2">
      <c r="B188" s="103"/>
      <c r="C188" s="103"/>
      <c r="D188" s="22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</row>
    <row r="189" spans="2:17" x14ac:dyDescent="0.2">
      <c r="B189" s="103"/>
      <c r="C189" s="103"/>
      <c r="D189" s="22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</row>
    <row r="190" spans="2:17" x14ac:dyDescent="0.2">
      <c r="B190" s="103"/>
      <c r="C190" s="103"/>
      <c r="D190" s="22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</row>
    <row r="191" spans="2:17" x14ac:dyDescent="0.2">
      <c r="B191" s="103"/>
      <c r="C191" s="103"/>
      <c r="D191" s="22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</row>
    <row r="192" spans="2:17" x14ac:dyDescent="0.2">
      <c r="B192" s="103"/>
      <c r="C192" s="103"/>
      <c r="D192" s="22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</row>
    <row r="193" spans="2:17" x14ac:dyDescent="0.2">
      <c r="B193" s="103"/>
      <c r="C193" s="103"/>
      <c r="D193" s="22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</row>
    <row r="194" spans="2:17" x14ac:dyDescent="0.2">
      <c r="B194" s="103"/>
      <c r="C194" s="103"/>
      <c r="D194" s="22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</row>
    <row r="195" spans="2:17" x14ac:dyDescent="0.2">
      <c r="B195" s="103"/>
      <c r="C195" s="103"/>
      <c r="D195" s="22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</row>
    <row r="196" spans="2:17" x14ac:dyDescent="0.2">
      <c r="B196" s="103"/>
      <c r="C196" s="103"/>
      <c r="D196" s="22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</row>
    <row r="197" spans="2:17" x14ac:dyDescent="0.2">
      <c r="B197" s="103"/>
      <c r="C197" s="103"/>
      <c r="D197" s="22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</row>
    <row r="198" spans="2:17" x14ac:dyDescent="0.2">
      <c r="B198" s="103"/>
      <c r="C198" s="103"/>
      <c r="D198" s="22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</row>
    <row r="199" spans="2:17" x14ac:dyDescent="0.2">
      <c r="B199" s="103"/>
      <c r="C199" s="103"/>
      <c r="D199" s="22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</row>
    <row r="200" spans="2:17" x14ac:dyDescent="0.2">
      <c r="B200" s="103"/>
      <c r="C200" s="103"/>
      <c r="D200" s="22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</row>
    <row r="201" spans="2:17" x14ac:dyDescent="0.2">
      <c r="B201" s="103"/>
      <c r="C201" s="103"/>
      <c r="D201" s="22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</row>
    <row r="202" spans="2:17" x14ac:dyDescent="0.2">
      <c r="B202" s="103"/>
      <c r="C202" s="103"/>
      <c r="D202" s="22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</row>
    <row r="203" spans="2:17" x14ac:dyDescent="0.2">
      <c r="B203" s="103"/>
      <c r="C203" s="103"/>
      <c r="D203" s="22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</row>
    <row r="204" spans="2:17" x14ac:dyDescent="0.2">
      <c r="B204" s="103"/>
      <c r="C204" s="103"/>
      <c r="D204" s="22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</row>
    <row r="205" spans="2:17" x14ac:dyDescent="0.2">
      <c r="B205" s="103"/>
      <c r="C205" s="103"/>
      <c r="D205" s="22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</row>
    <row r="206" spans="2:17" x14ac:dyDescent="0.2">
      <c r="B206" s="103"/>
      <c r="C206" s="103"/>
      <c r="D206" s="22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</row>
    <row r="207" spans="2:17" x14ac:dyDescent="0.2">
      <c r="B207" s="103"/>
      <c r="C207" s="103"/>
      <c r="D207" s="22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</row>
    <row r="208" spans="2:17" x14ac:dyDescent="0.2">
      <c r="B208" s="103"/>
      <c r="C208" s="103"/>
      <c r="D208" s="22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</row>
    <row r="209" spans="2:17" x14ac:dyDescent="0.2">
      <c r="B209" s="103"/>
      <c r="C209" s="103"/>
      <c r="D209" s="22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</row>
    <row r="210" spans="2:17" x14ac:dyDescent="0.2">
      <c r="B210" s="103"/>
      <c r="C210" s="103"/>
      <c r="D210" s="22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</row>
    <row r="211" spans="2:17" x14ac:dyDescent="0.2">
      <c r="B211" s="103"/>
      <c r="C211" s="103"/>
      <c r="D211" s="22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</row>
    <row r="212" spans="2:17" x14ac:dyDescent="0.2">
      <c r="B212" s="103"/>
      <c r="C212" s="103"/>
      <c r="D212" s="22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</row>
    <row r="213" spans="2:17" x14ac:dyDescent="0.2">
      <c r="B213" s="103"/>
      <c r="C213" s="103"/>
      <c r="D213" s="22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</row>
    <row r="214" spans="2:17" x14ac:dyDescent="0.2">
      <c r="B214" s="103"/>
      <c r="C214" s="103"/>
      <c r="D214" s="22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</row>
    <row r="215" spans="2:17" x14ac:dyDescent="0.2">
      <c r="B215" s="103"/>
      <c r="C215" s="103"/>
      <c r="D215" s="22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</row>
    <row r="216" spans="2:17" x14ac:dyDescent="0.2">
      <c r="B216" s="103"/>
      <c r="C216" s="103"/>
      <c r="D216" s="22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</row>
    <row r="217" spans="2:17" x14ac:dyDescent="0.2">
      <c r="B217" s="103"/>
      <c r="C217" s="103"/>
      <c r="D217" s="22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</row>
    <row r="218" spans="2:17" x14ac:dyDescent="0.2">
      <c r="B218" s="103"/>
      <c r="C218" s="103"/>
      <c r="D218" s="22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</row>
    <row r="219" spans="2:17" x14ac:dyDescent="0.2">
      <c r="B219" s="103"/>
      <c r="C219" s="103"/>
      <c r="D219" s="22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</row>
    <row r="220" spans="2:17" x14ac:dyDescent="0.2">
      <c r="B220" s="103"/>
      <c r="C220" s="103"/>
      <c r="D220" s="22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</row>
    <row r="221" spans="2:17" x14ac:dyDescent="0.2">
      <c r="B221" s="103"/>
      <c r="C221" s="103"/>
      <c r="D221" s="22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</row>
    <row r="222" spans="2:17" x14ac:dyDescent="0.2">
      <c r="B222" s="103"/>
      <c r="C222" s="103"/>
      <c r="D222" s="22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</row>
    <row r="223" spans="2:17" x14ac:dyDescent="0.2">
      <c r="B223" s="103"/>
      <c r="C223" s="103"/>
      <c r="D223" s="22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</row>
    <row r="224" spans="2:17" x14ac:dyDescent="0.2">
      <c r="B224" s="103"/>
      <c r="C224" s="103"/>
      <c r="D224" s="22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</row>
    <row r="225" spans="2:17" x14ac:dyDescent="0.2">
      <c r="B225" s="103"/>
      <c r="C225" s="103"/>
      <c r="D225" s="22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</row>
    <row r="226" spans="2:17" x14ac:dyDescent="0.2">
      <c r="B226" s="103"/>
      <c r="C226" s="103"/>
      <c r="D226" s="22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</row>
    <row r="227" spans="2:17" x14ac:dyDescent="0.2">
      <c r="B227" s="103"/>
      <c r="C227" s="103"/>
      <c r="D227" s="22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</row>
    <row r="228" spans="2:17" x14ac:dyDescent="0.2">
      <c r="B228" s="103"/>
      <c r="C228" s="103"/>
      <c r="D228" s="22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</row>
    <row r="229" spans="2:17" x14ac:dyDescent="0.2">
      <c r="B229" s="103"/>
      <c r="C229" s="103"/>
      <c r="D229" s="22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</row>
    <row r="230" spans="2:17" x14ac:dyDescent="0.2">
      <c r="B230" s="103"/>
      <c r="C230" s="103"/>
      <c r="D230" s="22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</row>
    <row r="231" spans="2:17" x14ac:dyDescent="0.2">
      <c r="B231" s="103"/>
      <c r="C231" s="103"/>
      <c r="D231" s="22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</row>
    <row r="232" spans="2:17" x14ac:dyDescent="0.2">
      <c r="B232" s="103"/>
      <c r="C232" s="103"/>
      <c r="D232" s="22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</row>
    <row r="233" spans="2:17" x14ac:dyDescent="0.2">
      <c r="B233" s="103"/>
      <c r="C233" s="103"/>
      <c r="D233" s="22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</row>
    <row r="234" spans="2:17" x14ac:dyDescent="0.2">
      <c r="B234" s="103"/>
      <c r="C234" s="103"/>
      <c r="D234" s="22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</row>
    <row r="235" spans="2:17" x14ac:dyDescent="0.2">
      <c r="B235" s="103"/>
      <c r="C235" s="103"/>
      <c r="D235" s="22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</row>
    <row r="236" spans="2:17" x14ac:dyDescent="0.2">
      <c r="B236" s="103"/>
      <c r="C236" s="103"/>
      <c r="D236" s="22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</row>
    <row r="237" spans="2:17" x14ac:dyDescent="0.2">
      <c r="B237" s="103"/>
      <c r="C237" s="103"/>
      <c r="D237" s="22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</row>
    <row r="238" spans="2:17" x14ac:dyDescent="0.2">
      <c r="B238" s="103"/>
      <c r="C238" s="103"/>
      <c r="D238" s="22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</row>
    <row r="239" spans="2:17" x14ac:dyDescent="0.2">
      <c r="B239" s="103"/>
      <c r="C239" s="103"/>
      <c r="D239" s="22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</row>
    <row r="240" spans="2:17" x14ac:dyDescent="0.2">
      <c r="B240" s="103"/>
      <c r="C240" s="103"/>
      <c r="D240" s="22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</row>
    <row r="241" spans="2:17" x14ac:dyDescent="0.2">
      <c r="B241" s="103"/>
      <c r="C241" s="103"/>
      <c r="D241" s="22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</row>
    <row r="242" spans="2:17" x14ac:dyDescent="0.2">
      <c r="B242" s="103"/>
      <c r="C242" s="103"/>
      <c r="D242" s="22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</row>
    <row r="243" spans="2:17" x14ac:dyDescent="0.2">
      <c r="B243" s="103"/>
      <c r="C243" s="103"/>
      <c r="D243" s="22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</row>
    <row r="244" spans="2:17" x14ac:dyDescent="0.2"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</row>
    <row r="245" spans="2:17" x14ac:dyDescent="0.2"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</row>
    <row r="246" spans="2:17" x14ac:dyDescent="0.2"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</row>
    <row r="247" spans="2:17" x14ac:dyDescent="0.2"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</row>
    <row r="248" spans="2:17" x14ac:dyDescent="0.2"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</row>
    <row r="249" spans="2:17" x14ac:dyDescent="0.2"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</row>
    <row r="250" spans="2:17" x14ac:dyDescent="0.2"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</row>
    <row r="251" spans="2:17" x14ac:dyDescent="0.2"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158" bestFit="1" customWidth="1"/>
    <col min="2" max="2" width="17.42578125" style="89" customWidth="1"/>
    <col min="3" max="3" width="18.140625" style="89" customWidth="1"/>
    <col min="4" max="4" width="11.42578125" style="198" bestFit="1" customWidth="1"/>
    <col min="5" max="5" width="17.140625" style="89" customWidth="1"/>
    <col min="6" max="6" width="17.5703125" style="89" customWidth="1"/>
    <col min="7" max="7" width="11.42578125" style="198" bestFit="1" customWidth="1"/>
    <col min="8" max="8" width="16.140625" style="89" bestFit="1" customWidth="1"/>
    <col min="9" max="16384" width="9.140625" style="158"/>
  </cols>
  <sheetData>
    <row r="2" spans="1:19" ht="18.75" x14ac:dyDescent="0.3">
      <c r="A2" s="5" t="s">
        <v>71</v>
      </c>
      <c r="B2" s="3"/>
      <c r="C2" s="3"/>
      <c r="D2" s="3"/>
      <c r="E2" s="3"/>
      <c r="F2" s="3"/>
      <c r="G2" s="3"/>
      <c r="H2" s="3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x14ac:dyDescent="0.2">
      <c r="A3" s="241"/>
    </row>
    <row r="4" spans="1:19" s="136" customFormat="1" x14ac:dyDescent="0.2">
      <c r="B4" s="70"/>
      <c r="C4" s="70"/>
      <c r="D4" s="226"/>
      <c r="E4" s="70"/>
      <c r="F4" s="70"/>
      <c r="G4" s="226"/>
      <c r="H4" s="136" t="str">
        <f>VALVAL</f>
        <v>млрд. одиниць</v>
      </c>
    </row>
    <row r="5" spans="1:19" s="54" customFormat="1" x14ac:dyDescent="0.2">
      <c r="A5" s="51"/>
      <c r="B5" s="266">
        <v>43100</v>
      </c>
      <c r="C5" s="267"/>
      <c r="D5" s="268"/>
      <c r="E5" s="266">
        <v>43159</v>
      </c>
      <c r="F5" s="267"/>
      <c r="G5" s="268"/>
      <c r="H5" s="151"/>
    </row>
    <row r="6" spans="1:19" s="231" customFormat="1" x14ac:dyDescent="0.2">
      <c r="A6" s="110"/>
      <c r="B6" s="141" t="s">
        <v>202</v>
      </c>
      <c r="C6" s="141" t="s">
        <v>9</v>
      </c>
      <c r="D6" s="247" t="s">
        <v>78</v>
      </c>
      <c r="E6" s="141" t="s">
        <v>202</v>
      </c>
      <c r="F6" s="141" t="s">
        <v>9</v>
      </c>
      <c r="G6" s="247" t="s">
        <v>78</v>
      </c>
      <c r="H6" s="141" t="s">
        <v>171</v>
      </c>
    </row>
    <row r="7" spans="1:19" s="65" customFormat="1" ht="15.75" x14ac:dyDescent="0.2">
      <c r="A7" s="112" t="s">
        <v>201</v>
      </c>
      <c r="B7" s="56">
        <f t="shared" ref="B7:H7" si="0">SUM(B8:B15)</f>
        <v>76.305177725150003</v>
      </c>
      <c r="C7" s="56">
        <f t="shared" si="0"/>
        <v>2141.6744392656601</v>
      </c>
      <c r="D7" s="216">
        <f t="shared" si="0"/>
        <v>1</v>
      </c>
      <c r="E7" s="56">
        <f t="shared" si="0"/>
        <v>76.762659424779997</v>
      </c>
      <c r="F7" s="56">
        <f t="shared" si="0"/>
        <v>2068.6143472716399</v>
      </c>
      <c r="G7" s="216">
        <f t="shared" si="0"/>
        <v>1.0000010000000001</v>
      </c>
      <c r="H7" s="56">
        <f t="shared" si="0"/>
        <v>0</v>
      </c>
    </row>
    <row r="8" spans="1:19" s="235" customFormat="1" x14ac:dyDescent="0.2">
      <c r="A8" s="60" t="s">
        <v>145</v>
      </c>
      <c r="B8" s="86">
        <v>9.1677842017100009</v>
      </c>
      <c r="C8" s="86">
        <v>257.31424360517002</v>
      </c>
      <c r="D8" s="193">
        <v>0.120146</v>
      </c>
      <c r="E8" s="86">
        <v>8.7887646695299999</v>
      </c>
      <c r="F8" s="86">
        <v>236.84125623576</v>
      </c>
      <c r="G8" s="193">
        <v>0.114493</v>
      </c>
      <c r="H8" s="86">
        <v>-5.6540000000000002E-3</v>
      </c>
    </row>
    <row r="9" spans="1:19" s="235" customFormat="1" x14ac:dyDescent="0.2">
      <c r="A9" s="60" t="s">
        <v>48</v>
      </c>
      <c r="B9" s="86">
        <v>5.1723298382799996</v>
      </c>
      <c r="C9" s="86">
        <v>145.172935</v>
      </c>
      <c r="D9" s="193">
        <v>6.7784999999999998E-2</v>
      </c>
      <c r="E9" s="86">
        <v>5.38711364048</v>
      </c>
      <c r="F9" s="86">
        <v>145.172935</v>
      </c>
      <c r="G9" s="193">
        <v>7.0179000000000005E-2</v>
      </c>
      <c r="H9" s="86">
        <v>2.3939999999999999E-3</v>
      </c>
    </row>
    <row r="10" spans="1:19" s="235" customFormat="1" x14ac:dyDescent="0.2">
      <c r="A10" s="60" t="s">
        <v>65</v>
      </c>
      <c r="B10" s="86">
        <v>14.00143215376</v>
      </c>
      <c r="C10" s="86">
        <v>392.981318579</v>
      </c>
      <c r="D10" s="193">
        <v>0.18349299999999999</v>
      </c>
      <c r="E10" s="86">
        <v>13.84334046429</v>
      </c>
      <c r="F10" s="86">
        <v>373.05289984975002</v>
      </c>
      <c r="G10" s="193">
        <v>0.18034</v>
      </c>
      <c r="H10" s="86">
        <v>-3.153E-3</v>
      </c>
    </row>
    <row r="11" spans="1:19" s="235" customFormat="1" x14ac:dyDescent="0.2">
      <c r="A11" s="60" t="s">
        <v>112</v>
      </c>
      <c r="B11" s="86">
        <v>47.963631531399997</v>
      </c>
      <c r="C11" s="86">
        <v>1346.2059420814901</v>
      </c>
      <c r="D11" s="193">
        <v>0.62857600000000002</v>
      </c>
      <c r="E11" s="86">
        <v>48.743440650479997</v>
      </c>
      <c r="F11" s="86">
        <v>1313.54725618613</v>
      </c>
      <c r="G11" s="193">
        <v>0.63498900000000003</v>
      </c>
      <c r="H11" s="86">
        <v>6.4130000000000003E-3</v>
      </c>
    </row>
    <row r="12" spans="1:19" s="235" customFormat="1" x14ac:dyDescent="0.2">
      <c r="A12" s="60"/>
      <c r="B12" s="86"/>
      <c r="C12" s="86"/>
      <c r="D12" s="193"/>
      <c r="E12" s="86"/>
      <c r="F12" s="86"/>
      <c r="G12" s="193"/>
      <c r="H12" s="86">
        <f t="shared" ref="H12:H13" si="1">G12-D12</f>
        <v>0</v>
      </c>
    </row>
    <row r="13" spans="1:19" s="235" customFormat="1" x14ac:dyDescent="0.2">
      <c r="A13" s="60"/>
      <c r="B13" s="86"/>
      <c r="C13" s="86"/>
      <c r="D13" s="193"/>
      <c r="E13" s="86"/>
      <c r="F13" s="86"/>
      <c r="G13" s="193"/>
      <c r="H13" s="239">
        <f t="shared" si="1"/>
        <v>0</v>
      </c>
    </row>
    <row r="14" spans="1:19" x14ac:dyDescent="0.2">
      <c r="B14" s="103"/>
      <c r="C14" s="103"/>
      <c r="D14" s="220"/>
      <c r="E14" s="103"/>
      <c r="F14" s="103"/>
      <c r="G14" s="220"/>
      <c r="H14" s="228"/>
      <c r="I14" s="130"/>
      <c r="J14" s="130"/>
      <c r="K14" s="130"/>
      <c r="L14" s="130"/>
      <c r="M14" s="130"/>
      <c r="N14" s="130"/>
      <c r="O14" s="130"/>
      <c r="P14" s="130"/>
      <c r="Q14" s="130"/>
    </row>
    <row r="15" spans="1:19" x14ac:dyDescent="0.2">
      <c r="B15" s="103"/>
      <c r="C15" s="103"/>
      <c r="D15" s="220"/>
      <c r="E15" s="103"/>
      <c r="F15" s="103"/>
      <c r="G15" s="220"/>
      <c r="H15" s="228"/>
      <c r="I15" s="130"/>
      <c r="J15" s="130"/>
      <c r="K15" s="130"/>
      <c r="L15" s="130"/>
      <c r="M15" s="130"/>
      <c r="N15" s="130"/>
      <c r="O15" s="130"/>
      <c r="P15" s="130"/>
      <c r="Q15" s="130"/>
    </row>
    <row r="16" spans="1:19" x14ac:dyDescent="0.2">
      <c r="B16" s="103"/>
      <c r="C16" s="103"/>
      <c r="D16" s="220"/>
      <c r="E16" s="103"/>
      <c r="F16" s="103"/>
      <c r="G16" s="220"/>
      <c r="H16" s="171"/>
      <c r="I16" s="130"/>
      <c r="J16" s="130"/>
      <c r="K16" s="130"/>
      <c r="L16" s="130"/>
      <c r="M16" s="130"/>
      <c r="N16" s="130"/>
      <c r="O16" s="130"/>
      <c r="P16" s="130"/>
      <c r="Q16" s="130"/>
    </row>
    <row r="17" spans="1:19" x14ac:dyDescent="0.2">
      <c r="B17" s="103"/>
      <c r="C17" s="103"/>
      <c r="D17" s="220"/>
      <c r="E17" s="103"/>
      <c r="F17" s="103"/>
      <c r="G17" s="220"/>
      <c r="H17" s="136" t="str">
        <f>VALVAL</f>
        <v>млрд. одиниць</v>
      </c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9" x14ac:dyDescent="0.2">
      <c r="A18" s="51"/>
      <c r="B18" s="266">
        <v>43100</v>
      </c>
      <c r="C18" s="267"/>
      <c r="D18" s="268"/>
      <c r="E18" s="266">
        <v>43159</v>
      </c>
      <c r="F18" s="267"/>
      <c r="G18" s="268"/>
      <c r="H18" s="151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s="38" customFormat="1" x14ac:dyDescent="0.2">
      <c r="A19" s="184"/>
      <c r="B19" s="225" t="s">
        <v>202</v>
      </c>
      <c r="C19" s="225" t="s">
        <v>9</v>
      </c>
      <c r="D19" s="124" t="s">
        <v>78</v>
      </c>
      <c r="E19" s="225" t="s">
        <v>202</v>
      </c>
      <c r="F19" s="225" t="s">
        <v>9</v>
      </c>
      <c r="G19" s="124" t="s">
        <v>78</v>
      </c>
      <c r="H19" s="225" t="s">
        <v>171</v>
      </c>
      <c r="I19" s="61"/>
      <c r="J19" s="61"/>
      <c r="K19" s="61"/>
      <c r="L19" s="61"/>
      <c r="M19" s="61"/>
      <c r="N19" s="61"/>
      <c r="O19" s="61"/>
      <c r="P19" s="61"/>
      <c r="Q19" s="61"/>
    </row>
    <row r="20" spans="1:19" s="169" customFormat="1" ht="15" x14ac:dyDescent="0.25">
      <c r="A20" s="159" t="s">
        <v>201</v>
      </c>
      <c r="B20" s="105">
        <f t="shared" ref="B20:G20" si="2">B$21+B$26</f>
        <v>76.305177725150003</v>
      </c>
      <c r="C20" s="105">
        <f t="shared" si="2"/>
        <v>2141.6744392656601</v>
      </c>
      <c r="D20" s="10">
        <f t="shared" si="2"/>
        <v>1</v>
      </c>
      <c r="E20" s="105">
        <f t="shared" si="2"/>
        <v>76.762659424779997</v>
      </c>
      <c r="F20" s="105">
        <f t="shared" si="2"/>
        <v>2068.6143472716399</v>
      </c>
      <c r="G20" s="10">
        <f t="shared" si="2"/>
        <v>1</v>
      </c>
      <c r="H20" s="105">
        <v>9.9999999999999995E-7</v>
      </c>
      <c r="I20" s="185"/>
      <c r="J20" s="185"/>
      <c r="K20" s="185"/>
      <c r="L20" s="185"/>
      <c r="M20" s="185"/>
      <c r="N20" s="185"/>
      <c r="O20" s="185"/>
      <c r="P20" s="185"/>
      <c r="Q20" s="185"/>
    </row>
    <row r="21" spans="1:19" s="186" customFormat="1" ht="15" x14ac:dyDescent="0.25">
      <c r="A21" s="234" t="s">
        <v>85</v>
      </c>
      <c r="B21" s="218">
        <f t="shared" ref="B21:G21" si="3">SUM(B$22:B$25)</f>
        <v>65.33278567664</v>
      </c>
      <c r="C21" s="218">
        <f t="shared" si="3"/>
        <v>1833.7098647964799</v>
      </c>
      <c r="D21" s="119">
        <f t="shared" si="3"/>
        <v>0.85620399999999997</v>
      </c>
      <c r="E21" s="218">
        <f t="shared" si="3"/>
        <v>66.102213505649999</v>
      </c>
      <c r="F21" s="218">
        <f t="shared" si="3"/>
        <v>1781.3346784606599</v>
      </c>
      <c r="G21" s="119">
        <f t="shared" si="3"/>
        <v>0.86112500000000003</v>
      </c>
      <c r="H21" s="218">
        <v>4.921E-3</v>
      </c>
      <c r="I21" s="210"/>
      <c r="J21" s="210"/>
      <c r="K21" s="210"/>
      <c r="L21" s="210"/>
      <c r="M21" s="210"/>
      <c r="N21" s="210"/>
      <c r="O21" s="210"/>
      <c r="P21" s="210"/>
      <c r="Q21" s="210"/>
    </row>
    <row r="22" spans="1:19" s="95" customFormat="1" outlineLevel="1" x14ac:dyDescent="0.2">
      <c r="A22" s="194" t="s">
        <v>145</v>
      </c>
      <c r="B22" s="213">
        <v>6.57071038632</v>
      </c>
      <c r="C22" s="213">
        <v>184.42159368129001</v>
      </c>
      <c r="D22" s="114">
        <v>8.6110999999999993E-2</v>
      </c>
      <c r="E22" s="213">
        <v>6.5489100172699999</v>
      </c>
      <c r="F22" s="213">
        <v>176.48123869349999</v>
      </c>
      <c r="G22" s="114">
        <v>8.5314000000000001E-2</v>
      </c>
      <c r="H22" s="213">
        <v>-7.9699999999999997E-4</v>
      </c>
      <c r="I22" s="109"/>
      <c r="J22" s="109"/>
      <c r="K22" s="109"/>
      <c r="L22" s="109"/>
      <c r="M22" s="109"/>
      <c r="N22" s="109"/>
      <c r="O22" s="109"/>
      <c r="P22" s="109"/>
      <c r="Q22" s="109"/>
    </row>
    <row r="23" spans="1:19" outlineLevel="1" x14ac:dyDescent="0.2">
      <c r="A23" s="117" t="s">
        <v>48</v>
      </c>
      <c r="B23" s="32">
        <v>5.1723298382799996</v>
      </c>
      <c r="C23" s="32">
        <v>145.172935</v>
      </c>
      <c r="D23" s="145">
        <v>6.7784999999999998E-2</v>
      </c>
      <c r="E23" s="32">
        <v>5.38711364048</v>
      </c>
      <c r="F23" s="32">
        <v>145.172935</v>
      </c>
      <c r="G23" s="145">
        <v>7.0179000000000005E-2</v>
      </c>
      <c r="H23" s="32">
        <v>2.3939999999999999E-3</v>
      </c>
      <c r="I23" s="130"/>
      <c r="J23" s="130"/>
      <c r="K23" s="130"/>
      <c r="L23" s="130"/>
      <c r="M23" s="130"/>
      <c r="N23" s="130"/>
      <c r="O23" s="130"/>
      <c r="P23" s="130"/>
      <c r="Q23" s="130"/>
    </row>
    <row r="24" spans="1:19" outlineLevel="1" x14ac:dyDescent="0.2">
      <c r="A24" s="117" t="s">
        <v>65</v>
      </c>
      <c r="B24" s="32">
        <v>6.6637234384099999</v>
      </c>
      <c r="C24" s="32">
        <v>187.03221175601999</v>
      </c>
      <c r="D24" s="145">
        <v>8.7330000000000005E-2</v>
      </c>
      <c r="E24" s="32">
        <v>6.53235818957</v>
      </c>
      <c r="F24" s="32">
        <v>176.03519697881001</v>
      </c>
      <c r="G24" s="145">
        <v>8.5097999999999993E-2</v>
      </c>
      <c r="H24" s="32">
        <v>-2.232E-3</v>
      </c>
      <c r="I24" s="130"/>
      <c r="J24" s="130"/>
      <c r="K24" s="130"/>
      <c r="L24" s="130"/>
      <c r="M24" s="130"/>
      <c r="N24" s="130"/>
      <c r="O24" s="130"/>
      <c r="P24" s="130"/>
      <c r="Q24" s="130"/>
    </row>
    <row r="25" spans="1:19" outlineLevel="1" x14ac:dyDescent="0.2">
      <c r="A25" s="117" t="s">
        <v>112</v>
      </c>
      <c r="B25" s="32">
        <v>46.926022013630003</v>
      </c>
      <c r="C25" s="32">
        <v>1317.0831243591699</v>
      </c>
      <c r="D25" s="145">
        <v>0.61497800000000002</v>
      </c>
      <c r="E25" s="32">
        <v>47.633831658330003</v>
      </c>
      <c r="F25" s="32">
        <v>1283.64530778835</v>
      </c>
      <c r="G25" s="145">
        <v>0.62053400000000003</v>
      </c>
      <c r="H25" s="32">
        <v>5.5560000000000002E-3</v>
      </c>
      <c r="I25" s="130"/>
      <c r="J25" s="130"/>
      <c r="K25" s="130"/>
      <c r="L25" s="130"/>
      <c r="M25" s="130"/>
      <c r="N25" s="130"/>
      <c r="O25" s="130"/>
      <c r="P25" s="130"/>
      <c r="Q25" s="130"/>
    </row>
    <row r="26" spans="1:19" ht="15" x14ac:dyDescent="0.25">
      <c r="A26" s="41" t="s">
        <v>129</v>
      </c>
      <c r="B26" s="129">
        <f t="shared" ref="B26:G26" si="4">SUM(B$27:B$29)</f>
        <v>10.972392048509999</v>
      </c>
      <c r="C26" s="129">
        <f t="shared" si="4"/>
        <v>307.96457446918004</v>
      </c>
      <c r="D26" s="240">
        <f t="shared" si="4"/>
        <v>0.14379600000000001</v>
      </c>
      <c r="E26" s="129">
        <f t="shared" si="4"/>
        <v>10.660445919130002</v>
      </c>
      <c r="F26" s="129">
        <f t="shared" si="4"/>
        <v>287.27966881098001</v>
      </c>
      <c r="G26" s="240">
        <f t="shared" si="4"/>
        <v>0.138875</v>
      </c>
      <c r="H26" s="129">
        <v>-4.9199999999999999E-3</v>
      </c>
      <c r="I26" s="130"/>
      <c r="J26" s="130"/>
      <c r="K26" s="130"/>
      <c r="L26" s="130"/>
      <c r="M26" s="130"/>
      <c r="N26" s="130"/>
      <c r="O26" s="130"/>
      <c r="P26" s="130"/>
      <c r="Q26" s="130"/>
    </row>
    <row r="27" spans="1:19" outlineLevel="1" x14ac:dyDescent="0.2">
      <c r="A27" s="117" t="s">
        <v>145</v>
      </c>
      <c r="B27" s="32">
        <v>2.5970738153899999</v>
      </c>
      <c r="C27" s="32">
        <v>72.892649923880001</v>
      </c>
      <c r="D27" s="145">
        <v>3.4035000000000003E-2</v>
      </c>
      <c r="E27" s="32">
        <v>2.23985465226</v>
      </c>
      <c r="F27" s="32">
        <v>60.360017542260003</v>
      </c>
      <c r="G27" s="145">
        <v>2.9179E-2</v>
      </c>
      <c r="H27" s="32">
        <v>-4.8560000000000001E-3</v>
      </c>
      <c r="I27" s="130"/>
      <c r="J27" s="130"/>
      <c r="K27" s="130"/>
      <c r="L27" s="130"/>
      <c r="M27" s="130"/>
      <c r="N27" s="130"/>
      <c r="O27" s="130"/>
      <c r="P27" s="130"/>
      <c r="Q27" s="130"/>
    </row>
    <row r="28" spans="1:19" outlineLevel="1" x14ac:dyDescent="0.2">
      <c r="A28" s="117" t="s">
        <v>65</v>
      </c>
      <c r="B28" s="32">
        <v>7.3377087153499998</v>
      </c>
      <c r="C28" s="32">
        <v>205.94910682298001</v>
      </c>
      <c r="D28" s="145">
        <v>9.6162999999999998E-2</v>
      </c>
      <c r="E28" s="32">
        <v>7.3109822747199997</v>
      </c>
      <c r="F28" s="32">
        <v>197.01770287094001</v>
      </c>
      <c r="G28" s="145">
        <v>9.5241000000000006E-2</v>
      </c>
      <c r="H28" s="32">
        <v>-9.2100000000000005E-4</v>
      </c>
      <c r="I28" s="130"/>
      <c r="J28" s="130"/>
      <c r="K28" s="130"/>
      <c r="L28" s="130"/>
      <c r="M28" s="130"/>
      <c r="N28" s="130"/>
      <c r="O28" s="130"/>
      <c r="P28" s="130"/>
      <c r="Q28" s="130"/>
    </row>
    <row r="29" spans="1:19" outlineLevel="1" x14ac:dyDescent="0.2">
      <c r="A29" s="117" t="s">
        <v>112</v>
      </c>
      <c r="B29" s="32">
        <v>1.03760951777</v>
      </c>
      <c r="C29" s="32">
        <v>29.122817722320001</v>
      </c>
      <c r="D29" s="145">
        <v>1.3598000000000001E-2</v>
      </c>
      <c r="E29" s="32">
        <v>1.1096089921500001</v>
      </c>
      <c r="F29" s="32">
        <v>29.90194839778</v>
      </c>
      <c r="G29" s="145">
        <v>1.4455000000000001E-2</v>
      </c>
      <c r="H29" s="32">
        <v>8.5700000000000001E-4</v>
      </c>
      <c r="I29" s="130"/>
      <c r="J29" s="130"/>
      <c r="K29" s="130"/>
      <c r="L29" s="130"/>
      <c r="M29" s="130"/>
      <c r="N29" s="130"/>
      <c r="O29" s="130"/>
      <c r="P29" s="130"/>
      <c r="Q29" s="130"/>
    </row>
    <row r="30" spans="1:19" x14ac:dyDescent="0.2">
      <c r="B30" s="103"/>
      <c r="C30" s="103"/>
      <c r="D30" s="220"/>
      <c r="E30" s="103"/>
      <c r="F30" s="103"/>
      <c r="G30" s="220"/>
      <c r="H30" s="103"/>
      <c r="I30" s="130"/>
      <c r="J30" s="130"/>
      <c r="K30" s="130"/>
      <c r="L30" s="130"/>
      <c r="M30" s="130"/>
      <c r="N30" s="130"/>
      <c r="O30" s="130"/>
      <c r="P30" s="130"/>
      <c r="Q30" s="130"/>
    </row>
    <row r="31" spans="1:19" x14ac:dyDescent="0.2">
      <c r="B31" s="103"/>
      <c r="C31" s="103"/>
      <c r="D31" s="220"/>
      <c r="E31" s="103"/>
      <c r="F31" s="103"/>
      <c r="G31" s="220"/>
      <c r="H31" s="103"/>
      <c r="I31" s="130"/>
      <c r="J31" s="130"/>
      <c r="K31" s="130"/>
      <c r="L31" s="130"/>
      <c r="M31" s="130"/>
      <c r="N31" s="130"/>
      <c r="O31" s="130"/>
      <c r="P31" s="130"/>
      <c r="Q31" s="130"/>
    </row>
    <row r="32" spans="1:19" x14ac:dyDescent="0.2">
      <c r="B32" s="103"/>
      <c r="C32" s="103"/>
      <c r="D32" s="220"/>
      <c r="E32" s="103"/>
      <c r="F32" s="103"/>
      <c r="G32" s="220"/>
      <c r="H32" s="103"/>
      <c r="I32" s="130"/>
      <c r="J32" s="130"/>
      <c r="K32" s="130"/>
      <c r="L32" s="130"/>
      <c r="M32" s="130"/>
      <c r="N32" s="130"/>
      <c r="O32" s="130"/>
      <c r="P32" s="130"/>
      <c r="Q32" s="130"/>
    </row>
    <row r="33" spans="2:17" x14ac:dyDescent="0.2">
      <c r="B33" s="103"/>
      <c r="C33" s="103"/>
      <c r="D33" s="220"/>
      <c r="E33" s="103"/>
      <c r="F33" s="103"/>
      <c r="G33" s="220"/>
      <c r="H33" s="103"/>
      <c r="I33" s="130"/>
      <c r="J33" s="130"/>
      <c r="K33" s="130"/>
      <c r="L33" s="130"/>
      <c r="M33" s="130"/>
      <c r="N33" s="130"/>
      <c r="O33" s="130"/>
      <c r="P33" s="130"/>
      <c r="Q33" s="130"/>
    </row>
    <row r="34" spans="2:17" x14ac:dyDescent="0.2">
      <c r="B34" s="103"/>
      <c r="C34" s="103"/>
      <c r="D34" s="220"/>
      <c r="E34" s="103"/>
      <c r="F34" s="103"/>
      <c r="G34" s="220"/>
      <c r="H34" s="103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2:17" x14ac:dyDescent="0.2">
      <c r="B35" s="103"/>
      <c r="C35" s="103"/>
      <c r="D35" s="220"/>
      <c r="E35" s="103"/>
      <c r="F35" s="103"/>
      <c r="G35" s="220"/>
      <c r="H35" s="103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2:17" x14ac:dyDescent="0.2">
      <c r="B36" s="103"/>
      <c r="C36" s="103"/>
      <c r="D36" s="220"/>
      <c r="E36" s="103"/>
      <c r="F36" s="103"/>
      <c r="G36" s="220"/>
      <c r="H36" s="103"/>
      <c r="I36" s="130"/>
      <c r="J36" s="130"/>
      <c r="K36" s="130"/>
      <c r="L36" s="130"/>
      <c r="M36" s="130"/>
      <c r="N36" s="130"/>
      <c r="O36" s="130"/>
      <c r="P36" s="130"/>
      <c r="Q36" s="130"/>
    </row>
    <row r="37" spans="2:17" x14ac:dyDescent="0.2">
      <c r="B37" s="103"/>
      <c r="C37" s="103"/>
      <c r="D37" s="220"/>
      <c r="E37" s="103"/>
      <c r="F37" s="103"/>
      <c r="G37" s="220"/>
      <c r="H37" s="103"/>
      <c r="I37" s="130"/>
      <c r="J37" s="130"/>
      <c r="K37" s="130"/>
      <c r="L37" s="130"/>
      <c r="M37" s="130"/>
      <c r="N37" s="130"/>
      <c r="O37" s="130"/>
      <c r="P37" s="130"/>
      <c r="Q37" s="130"/>
    </row>
    <row r="38" spans="2:17" x14ac:dyDescent="0.2">
      <c r="B38" s="103"/>
      <c r="C38" s="103"/>
      <c r="D38" s="220"/>
      <c r="E38" s="103"/>
      <c r="F38" s="103"/>
      <c r="G38" s="220"/>
      <c r="H38" s="103"/>
      <c r="I38" s="130"/>
      <c r="J38" s="130"/>
      <c r="K38" s="130"/>
      <c r="L38" s="130"/>
      <c r="M38" s="130"/>
      <c r="N38" s="130"/>
      <c r="O38" s="130"/>
      <c r="P38" s="130"/>
      <c r="Q38" s="130"/>
    </row>
    <row r="39" spans="2:17" x14ac:dyDescent="0.2">
      <c r="B39" s="103"/>
      <c r="C39" s="103"/>
      <c r="D39" s="220"/>
      <c r="E39" s="103"/>
      <c r="F39" s="103"/>
      <c r="G39" s="220"/>
      <c r="H39" s="103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2:17" x14ac:dyDescent="0.2">
      <c r="B40" s="103"/>
      <c r="C40" s="103"/>
      <c r="D40" s="220"/>
      <c r="E40" s="103"/>
      <c r="F40" s="103"/>
      <c r="G40" s="220"/>
      <c r="H40" s="103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2:17" x14ac:dyDescent="0.2">
      <c r="B41" s="103"/>
      <c r="C41" s="103"/>
      <c r="D41" s="220"/>
      <c r="E41" s="103"/>
      <c r="F41" s="103"/>
      <c r="G41" s="220"/>
      <c r="H41" s="103"/>
      <c r="I41" s="130"/>
      <c r="J41" s="130"/>
      <c r="K41" s="130"/>
      <c r="L41" s="130"/>
      <c r="M41" s="130"/>
      <c r="N41" s="130"/>
      <c r="O41" s="130"/>
      <c r="P41" s="130"/>
      <c r="Q41" s="130"/>
    </row>
    <row r="42" spans="2:17" x14ac:dyDescent="0.2">
      <c r="B42" s="103"/>
      <c r="C42" s="103"/>
      <c r="D42" s="220"/>
      <c r="E42" s="103"/>
      <c r="F42" s="103"/>
      <c r="G42" s="220"/>
      <c r="H42" s="103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2:17" x14ac:dyDescent="0.2">
      <c r="B43" s="103"/>
      <c r="C43" s="103"/>
      <c r="D43" s="220"/>
      <c r="E43" s="103"/>
      <c r="F43" s="103"/>
      <c r="G43" s="220"/>
      <c r="H43" s="103"/>
      <c r="I43" s="130"/>
      <c r="J43" s="130"/>
      <c r="K43" s="130"/>
      <c r="L43" s="130"/>
      <c r="M43" s="130"/>
      <c r="N43" s="130"/>
      <c r="O43" s="130"/>
      <c r="P43" s="130"/>
      <c r="Q43" s="130"/>
    </row>
    <row r="44" spans="2:17" x14ac:dyDescent="0.2">
      <c r="B44" s="103"/>
      <c r="C44" s="103"/>
      <c r="D44" s="220"/>
      <c r="E44" s="103"/>
      <c r="F44" s="103"/>
      <c r="G44" s="220"/>
      <c r="H44" s="103"/>
      <c r="I44" s="130"/>
      <c r="J44" s="130"/>
      <c r="K44" s="130"/>
      <c r="L44" s="130"/>
      <c r="M44" s="130"/>
      <c r="N44" s="130"/>
      <c r="O44" s="130"/>
      <c r="P44" s="130"/>
      <c r="Q44" s="130"/>
    </row>
    <row r="45" spans="2:17" x14ac:dyDescent="0.2">
      <c r="B45" s="103"/>
      <c r="C45" s="103"/>
      <c r="D45" s="220"/>
      <c r="E45" s="103"/>
      <c r="F45" s="103"/>
      <c r="G45" s="220"/>
      <c r="H45" s="103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2:17" x14ac:dyDescent="0.2">
      <c r="B46" s="103"/>
      <c r="C46" s="103"/>
      <c r="D46" s="220"/>
      <c r="E46" s="103"/>
      <c r="F46" s="103"/>
      <c r="G46" s="220"/>
      <c r="H46" s="103"/>
      <c r="I46" s="130"/>
      <c r="J46" s="130"/>
      <c r="K46" s="130"/>
      <c r="L46" s="130"/>
      <c r="M46" s="130"/>
      <c r="N46" s="130"/>
      <c r="O46" s="130"/>
      <c r="P46" s="130"/>
      <c r="Q46" s="130"/>
    </row>
    <row r="47" spans="2:17" x14ac:dyDescent="0.2">
      <c r="B47" s="103"/>
      <c r="C47" s="103"/>
      <c r="D47" s="220"/>
      <c r="E47" s="103"/>
      <c r="F47" s="103"/>
      <c r="G47" s="220"/>
      <c r="H47" s="103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2:17" x14ac:dyDescent="0.2">
      <c r="B48" s="103"/>
      <c r="C48" s="103"/>
      <c r="D48" s="220"/>
      <c r="E48" s="103"/>
      <c r="F48" s="103"/>
      <c r="G48" s="220"/>
      <c r="H48" s="103"/>
      <c r="I48" s="130"/>
      <c r="J48" s="130"/>
      <c r="K48" s="130"/>
      <c r="L48" s="130"/>
      <c r="M48" s="130"/>
      <c r="N48" s="130"/>
      <c r="O48" s="130"/>
      <c r="P48" s="130"/>
      <c r="Q48" s="130"/>
    </row>
    <row r="49" spans="2:17" x14ac:dyDescent="0.2">
      <c r="B49" s="103"/>
      <c r="C49" s="103"/>
      <c r="D49" s="220"/>
      <c r="E49" s="103"/>
      <c r="F49" s="103"/>
      <c r="G49" s="220"/>
      <c r="H49" s="103"/>
      <c r="I49" s="130"/>
      <c r="J49" s="130"/>
      <c r="K49" s="130"/>
      <c r="L49" s="130"/>
      <c r="M49" s="130"/>
      <c r="N49" s="130"/>
      <c r="O49" s="130"/>
      <c r="P49" s="130"/>
      <c r="Q49" s="130"/>
    </row>
    <row r="50" spans="2:17" x14ac:dyDescent="0.2">
      <c r="B50" s="103"/>
      <c r="C50" s="103"/>
      <c r="D50" s="220"/>
      <c r="E50" s="103"/>
      <c r="F50" s="103"/>
      <c r="G50" s="220"/>
      <c r="H50" s="103"/>
      <c r="I50" s="130"/>
      <c r="J50" s="130"/>
      <c r="K50" s="130"/>
      <c r="L50" s="130"/>
      <c r="M50" s="130"/>
      <c r="N50" s="130"/>
      <c r="O50" s="130"/>
      <c r="P50" s="130"/>
      <c r="Q50" s="130"/>
    </row>
    <row r="51" spans="2:17" x14ac:dyDescent="0.2">
      <c r="B51" s="103"/>
      <c r="C51" s="103"/>
      <c r="D51" s="220"/>
      <c r="E51" s="103"/>
      <c r="F51" s="103"/>
      <c r="G51" s="220"/>
      <c r="H51" s="103"/>
      <c r="I51" s="130"/>
      <c r="J51" s="130"/>
      <c r="K51" s="130"/>
      <c r="L51" s="130"/>
      <c r="M51" s="130"/>
      <c r="N51" s="130"/>
      <c r="O51" s="130"/>
      <c r="P51" s="130"/>
      <c r="Q51" s="130"/>
    </row>
    <row r="52" spans="2:17" x14ac:dyDescent="0.2">
      <c r="B52" s="103"/>
      <c r="C52" s="103"/>
      <c r="D52" s="220"/>
      <c r="E52" s="103"/>
      <c r="F52" s="103"/>
      <c r="G52" s="220"/>
      <c r="H52" s="103"/>
      <c r="I52" s="130"/>
      <c r="J52" s="130"/>
      <c r="K52" s="130"/>
      <c r="L52" s="130"/>
      <c r="M52" s="130"/>
      <c r="N52" s="130"/>
      <c r="O52" s="130"/>
      <c r="P52" s="130"/>
      <c r="Q52" s="130"/>
    </row>
    <row r="53" spans="2:17" x14ac:dyDescent="0.2">
      <c r="B53" s="103"/>
      <c r="C53" s="103"/>
      <c r="D53" s="220"/>
      <c r="E53" s="103"/>
      <c r="F53" s="103"/>
      <c r="G53" s="220"/>
      <c r="H53" s="103"/>
      <c r="I53" s="130"/>
      <c r="J53" s="130"/>
      <c r="K53" s="130"/>
      <c r="L53" s="130"/>
      <c r="M53" s="130"/>
      <c r="N53" s="130"/>
      <c r="O53" s="130"/>
      <c r="P53" s="130"/>
      <c r="Q53" s="130"/>
    </row>
    <row r="54" spans="2:17" x14ac:dyDescent="0.2">
      <c r="B54" s="103"/>
      <c r="C54" s="103"/>
      <c r="D54" s="220"/>
      <c r="E54" s="103"/>
      <c r="F54" s="103"/>
      <c r="G54" s="220"/>
      <c r="H54" s="103"/>
      <c r="I54" s="130"/>
      <c r="J54" s="130"/>
      <c r="K54" s="130"/>
      <c r="L54" s="130"/>
      <c r="M54" s="130"/>
      <c r="N54" s="130"/>
      <c r="O54" s="130"/>
      <c r="P54" s="130"/>
      <c r="Q54" s="130"/>
    </row>
    <row r="55" spans="2:17" x14ac:dyDescent="0.2">
      <c r="B55" s="103"/>
      <c r="C55" s="103"/>
      <c r="D55" s="220"/>
      <c r="E55" s="103"/>
      <c r="F55" s="103"/>
      <c r="G55" s="220"/>
      <c r="H55" s="103"/>
      <c r="I55" s="130"/>
      <c r="J55" s="130"/>
      <c r="K55" s="130"/>
      <c r="L55" s="130"/>
      <c r="M55" s="130"/>
      <c r="N55" s="130"/>
      <c r="O55" s="130"/>
      <c r="P55" s="130"/>
      <c r="Q55" s="130"/>
    </row>
    <row r="56" spans="2:17" x14ac:dyDescent="0.2">
      <c r="B56" s="103"/>
      <c r="C56" s="103"/>
      <c r="D56" s="220"/>
      <c r="E56" s="103"/>
      <c r="F56" s="103"/>
      <c r="G56" s="220"/>
      <c r="H56" s="103"/>
      <c r="I56" s="130"/>
      <c r="J56" s="130"/>
      <c r="K56" s="130"/>
      <c r="L56" s="130"/>
      <c r="M56" s="130"/>
      <c r="N56" s="130"/>
      <c r="O56" s="130"/>
      <c r="P56" s="130"/>
      <c r="Q56" s="130"/>
    </row>
    <row r="57" spans="2:17" x14ac:dyDescent="0.2">
      <c r="B57" s="103"/>
      <c r="C57" s="103"/>
      <c r="D57" s="220"/>
      <c r="E57" s="103"/>
      <c r="F57" s="103"/>
      <c r="G57" s="220"/>
      <c r="H57" s="103"/>
      <c r="I57" s="130"/>
      <c r="J57" s="130"/>
      <c r="K57" s="130"/>
      <c r="L57" s="130"/>
      <c r="M57" s="130"/>
      <c r="N57" s="130"/>
      <c r="O57" s="130"/>
      <c r="P57" s="130"/>
      <c r="Q57" s="130"/>
    </row>
    <row r="58" spans="2:17" x14ac:dyDescent="0.2">
      <c r="B58" s="103"/>
      <c r="C58" s="103"/>
      <c r="D58" s="220"/>
      <c r="E58" s="103"/>
      <c r="F58" s="103"/>
      <c r="G58" s="220"/>
      <c r="H58" s="103"/>
      <c r="I58" s="130"/>
      <c r="J58" s="130"/>
      <c r="K58" s="130"/>
      <c r="L58" s="130"/>
      <c r="M58" s="130"/>
      <c r="N58" s="130"/>
      <c r="O58" s="130"/>
      <c r="P58" s="130"/>
      <c r="Q58" s="130"/>
    </row>
    <row r="59" spans="2:17" x14ac:dyDescent="0.2">
      <c r="B59" s="103"/>
      <c r="C59" s="103"/>
      <c r="D59" s="220"/>
      <c r="E59" s="103"/>
      <c r="F59" s="103"/>
      <c r="G59" s="220"/>
      <c r="H59" s="103"/>
      <c r="I59" s="130"/>
      <c r="J59" s="130"/>
      <c r="K59" s="130"/>
      <c r="L59" s="130"/>
      <c r="M59" s="130"/>
      <c r="N59" s="130"/>
      <c r="O59" s="130"/>
      <c r="P59" s="130"/>
      <c r="Q59" s="130"/>
    </row>
    <row r="60" spans="2:17" x14ac:dyDescent="0.2">
      <c r="B60" s="103"/>
      <c r="C60" s="103"/>
      <c r="D60" s="220"/>
      <c r="E60" s="103"/>
      <c r="F60" s="103"/>
      <c r="G60" s="220"/>
      <c r="H60" s="103"/>
      <c r="I60" s="130"/>
      <c r="J60" s="130"/>
      <c r="K60" s="130"/>
      <c r="L60" s="130"/>
      <c r="M60" s="130"/>
      <c r="N60" s="130"/>
      <c r="O60" s="130"/>
      <c r="P60" s="130"/>
      <c r="Q60" s="130"/>
    </row>
    <row r="61" spans="2:17" x14ac:dyDescent="0.2">
      <c r="B61" s="103"/>
      <c r="C61" s="103"/>
      <c r="D61" s="220"/>
      <c r="E61" s="103"/>
      <c r="F61" s="103"/>
      <c r="G61" s="220"/>
      <c r="H61" s="103"/>
      <c r="I61" s="130"/>
      <c r="J61" s="130"/>
      <c r="K61" s="130"/>
      <c r="L61" s="130"/>
      <c r="M61" s="130"/>
      <c r="N61" s="130"/>
      <c r="O61" s="130"/>
      <c r="P61" s="130"/>
      <c r="Q61" s="130"/>
    </row>
    <row r="62" spans="2:17" x14ac:dyDescent="0.2">
      <c r="B62" s="103"/>
      <c r="C62" s="103"/>
      <c r="D62" s="220"/>
      <c r="E62" s="103"/>
      <c r="F62" s="103"/>
      <c r="G62" s="220"/>
      <c r="H62" s="103"/>
      <c r="I62" s="130"/>
      <c r="J62" s="130"/>
      <c r="K62" s="130"/>
      <c r="L62" s="130"/>
      <c r="M62" s="130"/>
      <c r="N62" s="130"/>
      <c r="O62" s="130"/>
      <c r="P62" s="130"/>
      <c r="Q62" s="130"/>
    </row>
    <row r="63" spans="2:17" x14ac:dyDescent="0.2">
      <c r="B63" s="103"/>
      <c r="C63" s="103"/>
      <c r="D63" s="220"/>
      <c r="E63" s="103"/>
      <c r="F63" s="103"/>
      <c r="G63" s="220"/>
      <c r="H63" s="103"/>
      <c r="I63" s="130"/>
      <c r="J63" s="130"/>
      <c r="K63" s="130"/>
      <c r="L63" s="130"/>
      <c r="M63" s="130"/>
      <c r="N63" s="130"/>
      <c r="O63" s="130"/>
      <c r="P63" s="130"/>
      <c r="Q63" s="130"/>
    </row>
    <row r="64" spans="2:17" x14ac:dyDescent="0.2">
      <c r="B64" s="103"/>
      <c r="C64" s="103"/>
      <c r="D64" s="220"/>
      <c r="E64" s="103"/>
      <c r="F64" s="103"/>
      <c r="G64" s="220"/>
      <c r="H64" s="103"/>
      <c r="I64" s="130"/>
      <c r="J64" s="130"/>
      <c r="K64" s="130"/>
      <c r="L64" s="130"/>
      <c r="M64" s="130"/>
      <c r="N64" s="130"/>
      <c r="O64" s="130"/>
      <c r="P64" s="130"/>
      <c r="Q64" s="130"/>
    </row>
    <row r="65" spans="2:17" x14ac:dyDescent="0.2">
      <c r="B65" s="103"/>
      <c r="C65" s="103"/>
      <c r="D65" s="220"/>
      <c r="E65" s="103"/>
      <c r="F65" s="103"/>
      <c r="G65" s="220"/>
      <c r="H65" s="103"/>
      <c r="I65" s="130"/>
      <c r="J65" s="130"/>
      <c r="K65" s="130"/>
      <c r="L65" s="130"/>
      <c r="M65" s="130"/>
      <c r="N65" s="130"/>
      <c r="O65" s="130"/>
      <c r="P65" s="130"/>
      <c r="Q65" s="130"/>
    </row>
    <row r="66" spans="2:17" x14ac:dyDescent="0.2">
      <c r="B66" s="103"/>
      <c r="C66" s="103"/>
      <c r="D66" s="220"/>
      <c r="E66" s="103"/>
      <c r="F66" s="103"/>
      <c r="G66" s="220"/>
      <c r="H66" s="103"/>
      <c r="I66" s="130"/>
      <c r="J66" s="130"/>
      <c r="K66" s="130"/>
      <c r="L66" s="130"/>
      <c r="M66" s="130"/>
      <c r="N66" s="130"/>
      <c r="O66" s="130"/>
      <c r="P66" s="130"/>
      <c r="Q66" s="130"/>
    </row>
    <row r="67" spans="2:17" x14ac:dyDescent="0.2">
      <c r="B67" s="103"/>
      <c r="C67" s="103"/>
      <c r="D67" s="220"/>
      <c r="E67" s="103"/>
      <c r="F67" s="103"/>
      <c r="G67" s="220"/>
      <c r="H67" s="103"/>
      <c r="I67" s="130"/>
      <c r="J67" s="130"/>
      <c r="K67" s="130"/>
      <c r="L67" s="130"/>
      <c r="M67" s="130"/>
      <c r="N67" s="130"/>
      <c r="O67" s="130"/>
      <c r="P67" s="130"/>
      <c r="Q67" s="130"/>
    </row>
    <row r="68" spans="2:17" x14ac:dyDescent="0.2">
      <c r="B68" s="103"/>
      <c r="C68" s="103"/>
      <c r="D68" s="220"/>
      <c r="E68" s="103"/>
      <c r="F68" s="103"/>
      <c r="G68" s="220"/>
      <c r="H68" s="103"/>
      <c r="I68" s="130"/>
      <c r="J68" s="130"/>
      <c r="K68" s="130"/>
      <c r="L68" s="130"/>
      <c r="M68" s="130"/>
      <c r="N68" s="130"/>
      <c r="O68" s="130"/>
      <c r="P68" s="130"/>
      <c r="Q68" s="130"/>
    </row>
    <row r="69" spans="2:17" x14ac:dyDescent="0.2">
      <c r="B69" s="103"/>
      <c r="C69" s="103"/>
      <c r="D69" s="220"/>
      <c r="E69" s="103"/>
      <c r="F69" s="103"/>
      <c r="G69" s="220"/>
      <c r="H69" s="103"/>
      <c r="I69" s="130"/>
      <c r="J69" s="130"/>
      <c r="K69" s="130"/>
      <c r="L69" s="130"/>
      <c r="M69" s="130"/>
      <c r="N69" s="130"/>
      <c r="O69" s="130"/>
      <c r="P69" s="130"/>
      <c r="Q69" s="130"/>
    </row>
    <row r="70" spans="2:17" x14ac:dyDescent="0.2">
      <c r="B70" s="103"/>
      <c r="C70" s="103"/>
      <c r="D70" s="220"/>
      <c r="E70" s="103"/>
      <c r="F70" s="103"/>
      <c r="G70" s="220"/>
      <c r="H70" s="103"/>
      <c r="I70" s="130"/>
      <c r="J70" s="130"/>
      <c r="K70" s="130"/>
      <c r="L70" s="130"/>
      <c r="M70" s="130"/>
      <c r="N70" s="130"/>
      <c r="O70" s="130"/>
      <c r="P70" s="130"/>
      <c r="Q70" s="130"/>
    </row>
    <row r="71" spans="2:17" x14ac:dyDescent="0.2">
      <c r="B71" s="103"/>
      <c r="C71" s="103"/>
      <c r="D71" s="220"/>
      <c r="E71" s="103"/>
      <c r="F71" s="103"/>
      <c r="G71" s="220"/>
      <c r="H71" s="103"/>
      <c r="I71" s="130"/>
      <c r="J71" s="130"/>
      <c r="K71" s="130"/>
      <c r="L71" s="130"/>
      <c r="M71" s="130"/>
      <c r="N71" s="130"/>
      <c r="O71" s="130"/>
      <c r="P71" s="130"/>
      <c r="Q71" s="130"/>
    </row>
    <row r="72" spans="2:17" x14ac:dyDescent="0.2">
      <c r="B72" s="103"/>
      <c r="C72" s="103"/>
      <c r="D72" s="220"/>
      <c r="E72" s="103"/>
      <c r="F72" s="103"/>
      <c r="G72" s="220"/>
      <c r="H72" s="103"/>
      <c r="I72" s="130"/>
      <c r="J72" s="130"/>
      <c r="K72" s="130"/>
      <c r="L72" s="130"/>
      <c r="M72" s="130"/>
      <c r="N72" s="130"/>
      <c r="O72" s="130"/>
      <c r="P72" s="130"/>
      <c r="Q72" s="130"/>
    </row>
    <row r="73" spans="2:17" x14ac:dyDescent="0.2">
      <c r="B73" s="103"/>
      <c r="C73" s="103"/>
      <c r="D73" s="220"/>
      <c r="E73" s="103"/>
      <c r="F73" s="103"/>
      <c r="G73" s="220"/>
      <c r="H73" s="103"/>
      <c r="I73" s="130"/>
      <c r="J73" s="130"/>
      <c r="K73" s="130"/>
      <c r="L73" s="130"/>
      <c r="M73" s="130"/>
      <c r="N73" s="130"/>
      <c r="O73" s="130"/>
      <c r="P73" s="130"/>
      <c r="Q73" s="130"/>
    </row>
    <row r="74" spans="2:17" x14ac:dyDescent="0.2">
      <c r="B74" s="103"/>
      <c r="C74" s="103"/>
      <c r="D74" s="220"/>
      <c r="E74" s="103"/>
      <c r="F74" s="103"/>
      <c r="G74" s="220"/>
      <c r="H74" s="103"/>
      <c r="I74" s="130"/>
      <c r="J74" s="130"/>
      <c r="K74" s="130"/>
      <c r="L74" s="130"/>
      <c r="M74" s="130"/>
      <c r="N74" s="130"/>
      <c r="O74" s="130"/>
      <c r="P74" s="130"/>
      <c r="Q74" s="130"/>
    </row>
    <row r="75" spans="2:17" x14ac:dyDescent="0.2">
      <c r="B75" s="103"/>
      <c r="C75" s="103"/>
      <c r="D75" s="220"/>
      <c r="E75" s="103"/>
      <c r="F75" s="103"/>
      <c r="G75" s="220"/>
      <c r="H75" s="103"/>
      <c r="I75" s="130"/>
      <c r="J75" s="130"/>
      <c r="K75" s="130"/>
      <c r="L75" s="130"/>
      <c r="M75" s="130"/>
      <c r="N75" s="130"/>
      <c r="O75" s="130"/>
      <c r="P75" s="130"/>
      <c r="Q75" s="130"/>
    </row>
    <row r="76" spans="2:17" x14ac:dyDescent="0.2">
      <c r="B76" s="103"/>
      <c r="C76" s="103"/>
      <c r="D76" s="220"/>
      <c r="E76" s="103"/>
      <c r="F76" s="103"/>
      <c r="G76" s="220"/>
      <c r="H76" s="103"/>
      <c r="I76" s="130"/>
      <c r="J76" s="130"/>
      <c r="K76" s="130"/>
      <c r="L76" s="130"/>
      <c r="M76" s="130"/>
      <c r="N76" s="130"/>
      <c r="O76" s="130"/>
      <c r="P76" s="130"/>
      <c r="Q76" s="130"/>
    </row>
    <row r="77" spans="2:17" x14ac:dyDescent="0.2">
      <c r="B77" s="103"/>
      <c r="C77" s="103"/>
      <c r="D77" s="220"/>
      <c r="E77" s="103"/>
      <c r="F77" s="103"/>
      <c r="G77" s="220"/>
      <c r="H77" s="103"/>
      <c r="I77" s="130"/>
      <c r="J77" s="130"/>
      <c r="K77" s="130"/>
      <c r="L77" s="130"/>
      <c r="M77" s="130"/>
      <c r="N77" s="130"/>
      <c r="O77" s="130"/>
      <c r="P77" s="130"/>
      <c r="Q77" s="130"/>
    </row>
    <row r="78" spans="2:17" x14ac:dyDescent="0.2">
      <c r="B78" s="103"/>
      <c r="C78" s="103"/>
      <c r="D78" s="220"/>
      <c r="E78" s="103"/>
      <c r="F78" s="103"/>
      <c r="G78" s="220"/>
      <c r="H78" s="103"/>
      <c r="I78" s="130"/>
      <c r="J78" s="130"/>
      <c r="K78" s="130"/>
      <c r="L78" s="130"/>
      <c r="M78" s="130"/>
      <c r="N78" s="130"/>
      <c r="O78" s="130"/>
      <c r="P78" s="130"/>
      <c r="Q78" s="130"/>
    </row>
    <row r="79" spans="2:17" x14ac:dyDescent="0.2">
      <c r="B79" s="103"/>
      <c r="C79" s="103"/>
      <c r="D79" s="220"/>
      <c r="E79" s="103"/>
      <c r="F79" s="103"/>
      <c r="G79" s="220"/>
      <c r="H79" s="103"/>
      <c r="I79" s="130"/>
      <c r="J79" s="130"/>
      <c r="K79" s="130"/>
      <c r="L79" s="130"/>
      <c r="M79" s="130"/>
      <c r="N79" s="130"/>
      <c r="O79" s="130"/>
      <c r="P79" s="130"/>
      <c r="Q79" s="130"/>
    </row>
    <row r="80" spans="2:17" x14ac:dyDescent="0.2">
      <c r="B80" s="103"/>
      <c r="C80" s="103"/>
      <c r="D80" s="220"/>
      <c r="E80" s="103"/>
      <c r="F80" s="103"/>
      <c r="G80" s="220"/>
      <c r="H80" s="103"/>
      <c r="I80" s="130"/>
      <c r="J80" s="130"/>
      <c r="K80" s="130"/>
      <c r="L80" s="130"/>
      <c r="M80" s="130"/>
      <c r="N80" s="130"/>
      <c r="O80" s="130"/>
      <c r="P80" s="130"/>
      <c r="Q80" s="130"/>
    </row>
    <row r="81" spans="2:17" x14ac:dyDescent="0.2">
      <c r="B81" s="103"/>
      <c r="C81" s="103"/>
      <c r="D81" s="220"/>
      <c r="E81" s="103"/>
      <c r="F81" s="103"/>
      <c r="G81" s="220"/>
      <c r="H81" s="103"/>
      <c r="I81" s="130"/>
      <c r="J81" s="130"/>
      <c r="K81" s="130"/>
      <c r="L81" s="130"/>
      <c r="M81" s="130"/>
      <c r="N81" s="130"/>
      <c r="O81" s="130"/>
      <c r="P81" s="130"/>
      <c r="Q81" s="130"/>
    </row>
    <row r="82" spans="2:17" x14ac:dyDescent="0.2">
      <c r="B82" s="103"/>
      <c r="C82" s="103"/>
      <c r="D82" s="220"/>
      <c r="E82" s="103"/>
      <c r="F82" s="103"/>
      <c r="G82" s="220"/>
      <c r="H82" s="103"/>
      <c r="I82" s="130"/>
      <c r="J82" s="130"/>
      <c r="K82" s="130"/>
      <c r="L82" s="130"/>
      <c r="M82" s="130"/>
      <c r="N82" s="130"/>
      <c r="O82" s="130"/>
      <c r="P82" s="130"/>
      <c r="Q82" s="130"/>
    </row>
    <row r="83" spans="2:17" x14ac:dyDescent="0.2">
      <c r="B83" s="103"/>
      <c r="C83" s="103"/>
      <c r="D83" s="220"/>
      <c r="E83" s="103"/>
      <c r="F83" s="103"/>
      <c r="G83" s="220"/>
      <c r="H83" s="103"/>
      <c r="I83" s="130"/>
      <c r="J83" s="130"/>
      <c r="K83" s="130"/>
      <c r="L83" s="130"/>
      <c r="M83" s="130"/>
      <c r="N83" s="130"/>
      <c r="O83" s="130"/>
      <c r="P83" s="130"/>
      <c r="Q83" s="130"/>
    </row>
    <row r="84" spans="2:17" x14ac:dyDescent="0.2">
      <c r="B84" s="103"/>
      <c r="C84" s="103"/>
      <c r="D84" s="220"/>
      <c r="E84" s="103"/>
      <c r="F84" s="103"/>
      <c r="G84" s="220"/>
      <c r="H84" s="103"/>
      <c r="I84" s="130"/>
      <c r="J84" s="130"/>
      <c r="K84" s="130"/>
      <c r="L84" s="130"/>
      <c r="M84" s="130"/>
      <c r="N84" s="130"/>
      <c r="O84" s="130"/>
      <c r="P84" s="130"/>
      <c r="Q84" s="130"/>
    </row>
    <row r="85" spans="2:17" x14ac:dyDescent="0.2">
      <c r="B85" s="103"/>
      <c r="C85" s="103"/>
      <c r="D85" s="220"/>
      <c r="E85" s="103"/>
      <c r="F85" s="103"/>
      <c r="G85" s="220"/>
      <c r="H85" s="103"/>
      <c r="I85" s="130"/>
      <c r="J85" s="130"/>
      <c r="K85" s="130"/>
      <c r="L85" s="130"/>
      <c r="M85" s="130"/>
      <c r="N85" s="130"/>
      <c r="O85" s="130"/>
      <c r="P85" s="130"/>
      <c r="Q85" s="130"/>
    </row>
    <row r="86" spans="2:17" x14ac:dyDescent="0.2">
      <c r="B86" s="103"/>
      <c r="C86" s="103"/>
      <c r="D86" s="220"/>
      <c r="E86" s="103"/>
      <c r="F86" s="103"/>
      <c r="G86" s="220"/>
      <c r="H86" s="103"/>
      <c r="I86" s="130"/>
      <c r="J86" s="130"/>
      <c r="K86" s="130"/>
      <c r="L86" s="130"/>
      <c r="M86" s="130"/>
      <c r="N86" s="130"/>
      <c r="O86" s="130"/>
      <c r="P86" s="130"/>
      <c r="Q86" s="130"/>
    </row>
    <row r="87" spans="2:17" x14ac:dyDescent="0.2">
      <c r="B87" s="103"/>
      <c r="C87" s="103"/>
      <c r="D87" s="220"/>
      <c r="E87" s="103"/>
      <c r="F87" s="103"/>
      <c r="G87" s="220"/>
      <c r="H87" s="103"/>
      <c r="I87" s="130"/>
      <c r="J87" s="130"/>
      <c r="K87" s="130"/>
      <c r="L87" s="130"/>
      <c r="M87" s="130"/>
      <c r="N87" s="130"/>
      <c r="O87" s="130"/>
      <c r="P87" s="130"/>
      <c r="Q87" s="130"/>
    </row>
    <row r="88" spans="2:17" x14ac:dyDescent="0.2">
      <c r="B88" s="103"/>
      <c r="C88" s="103"/>
      <c r="D88" s="220"/>
      <c r="E88" s="103"/>
      <c r="F88" s="103"/>
      <c r="G88" s="220"/>
      <c r="H88" s="103"/>
      <c r="I88" s="130"/>
      <c r="J88" s="130"/>
      <c r="K88" s="130"/>
      <c r="L88" s="130"/>
      <c r="M88" s="130"/>
      <c r="N88" s="130"/>
      <c r="O88" s="130"/>
      <c r="P88" s="130"/>
      <c r="Q88" s="130"/>
    </row>
    <row r="89" spans="2:17" x14ac:dyDescent="0.2">
      <c r="B89" s="103"/>
      <c r="C89" s="103"/>
      <c r="D89" s="220"/>
      <c r="E89" s="103"/>
      <c r="F89" s="103"/>
      <c r="G89" s="220"/>
      <c r="H89" s="103"/>
      <c r="I89" s="130"/>
      <c r="J89" s="130"/>
      <c r="K89" s="130"/>
      <c r="L89" s="130"/>
      <c r="M89" s="130"/>
      <c r="N89" s="130"/>
      <c r="O89" s="130"/>
      <c r="P89" s="130"/>
      <c r="Q89" s="130"/>
    </row>
    <row r="90" spans="2:17" x14ac:dyDescent="0.2">
      <c r="B90" s="103"/>
      <c r="C90" s="103"/>
      <c r="D90" s="220"/>
      <c r="E90" s="103"/>
      <c r="F90" s="103"/>
      <c r="G90" s="220"/>
      <c r="H90" s="103"/>
      <c r="I90" s="130"/>
      <c r="J90" s="130"/>
      <c r="K90" s="130"/>
      <c r="L90" s="130"/>
      <c r="M90" s="130"/>
      <c r="N90" s="130"/>
      <c r="O90" s="130"/>
      <c r="P90" s="130"/>
      <c r="Q90" s="130"/>
    </row>
    <row r="91" spans="2:17" x14ac:dyDescent="0.2">
      <c r="B91" s="103"/>
      <c r="C91" s="103"/>
      <c r="D91" s="220"/>
      <c r="E91" s="103"/>
      <c r="F91" s="103"/>
      <c r="G91" s="220"/>
      <c r="H91" s="103"/>
      <c r="I91" s="130"/>
      <c r="J91" s="130"/>
      <c r="K91" s="130"/>
      <c r="L91" s="130"/>
      <c r="M91" s="130"/>
      <c r="N91" s="130"/>
      <c r="O91" s="130"/>
      <c r="P91" s="130"/>
      <c r="Q91" s="130"/>
    </row>
    <row r="92" spans="2:17" x14ac:dyDescent="0.2">
      <c r="B92" s="103"/>
      <c r="C92" s="103"/>
      <c r="D92" s="220"/>
      <c r="E92" s="103"/>
      <c r="F92" s="103"/>
      <c r="G92" s="220"/>
      <c r="H92" s="103"/>
      <c r="I92" s="130"/>
      <c r="J92" s="130"/>
      <c r="K92" s="130"/>
      <c r="L92" s="130"/>
      <c r="M92" s="130"/>
      <c r="N92" s="130"/>
      <c r="O92" s="130"/>
      <c r="P92" s="130"/>
      <c r="Q92" s="130"/>
    </row>
    <row r="93" spans="2:17" x14ac:dyDescent="0.2">
      <c r="B93" s="103"/>
      <c r="C93" s="103"/>
      <c r="D93" s="220"/>
      <c r="E93" s="103"/>
      <c r="F93" s="103"/>
      <c r="G93" s="220"/>
      <c r="H93" s="103"/>
      <c r="I93" s="130"/>
      <c r="J93" s="130"/>
      <c r="K93" s="130"/>
      <c r="L93" s="130"/>
      <c r="M93" s="130"/>
      <c r="N93" s="130"/>
      <c r="O93" s="130"/>
      <c r="P93" s="130"/>
      <c r="Q93" s="130"/>
    </row>
    <row r="94" spans="2:17" x14ac:dyDescent="0.2">
      <c r="B94" s="103"/>
      <c r="C94" s="103"/>
      <c r="D94" s="220"/>
      <c r="E94" s="103"/>
      <c r="F94" s="103"/>
      <c r="G94" s="220"/>
      <c r="H94" s="103"/>
      <c r="I94" s="130"/>
      <c r="J94" s="130"/>
      <c r="K94" s="130"/>
      <c r="L94" s="130"/>
      <c r="M94" s="130"/>
      <c r="N94" s="130"/>
      <c r="O94" s="130"/>
      <c r="P94" s="130"/>
      <c r="Q94" s="130"/>
    </row>
    <row r="95" spans="2:17" x14ac:dyDescent="0.2">
      <c r="B95" s="103"/>
      <c r="C95" s="103"/>
      <c r="D95" s="220"/>
      <c r="E95" s="103"/>
      <c r="F95" s="103"/>
      <c r="G95" s="220"/>
      <c r="H95" s="103"/>
      <c r="I95" s="130"/>
      <c r="J95" s="130"/>
      <c r="K95" s="130"/>
      <c r="L95" s="130"/>
      <c r="M95" s="130"/>
      <c r="N95" s="130"/>
      <c r="O95" s="130"/>
      <c r="P95" s="130"/>
      <c r="Q95" s="130"/>
    </row>
    <row r="96" spans="2:17" x14ac:dyDescent="0.2">
      <c r="B96" s="103"/>
      <c r="C96" s="103"/>
      <c r="D96" s="220"/>
      <c r="E96" s="103"/>
      <c r="F96" s="103"/>
      <c r="G96" s="220"/>
      <c r="H96" s="103"/>
      <c r="I96" s="130"/>
      <c r="J96" s="130"/>
      <c r="K96" s="130"/>
      <c r="L96" s="130"/>
      <c r="M96" s="130"/>
      <c r="N96" s="130"/>
      <c r="O96" s="130"/>
      <c r="P96" s="130"/>
      <c r="Q96" s="130"/>
    </row>
    <row r="97" spans="2:17" x14ac:dyDescent="0.2">
      <c r="B97" s="103"/>
      <c r="C97" s="103"/>
      <c r="D97" s="220"/>
      <c r="E97" s="103"/>
      <c r="F97" s="103"/>
      <c r="G97" s="220"/>
      <c r="H97" s="103"/>
      <c r="I97" s="130"/>
      <c r="J97" s="130"/>
      <c r="K97" s="130"/>
      <c r="L97" s="130"/>
      <c r="M97" s="130"/>
      <c r="N97" s="130"/>
      <c r="O97" s="130"/>
      <c r="P97" s="130"/>
      <c r="Q97" s="130"/>
    </row>
    <row r="98" spans="2:17" x14ac:dyDescent="0.2">
      <c r="B98" s="103"/>
      <c r="C98" s="103"/>
      <c r="D98" s="220"/>
      <c r="E98" s="103"/>
      <c r="F98" s="103"/>
      <c r="G98" s="220"/>
      <c r="H98" s="103"/>
      <c r="I98" s="130"/>
      <c r="J98" s="130"/>
      <c r="K98" s="130"/>
      <c r="L98" s="130"/>
      <c r="M98" s="130"/>
      <c r="N98" s="130"/>
      <c r="O98" s="130"/>
      <c r="P98" s="130"/>
      <c r="Q98" s="130"/>
    </row>
    <row r="99" spans="2:17" x14ac:dyDescent="0.2">
      <c r="B99" s="103"/>
      <c r="C99" s="103"/>
      <c r="D99" s="220"/>
      <c r="E99" s="103"/>
      <c r="F99" s="103"/>
      <c r="G99" s="220"/>
      <c r="H99" s="103"/>
      <c r="I99" s="130"/>
      <c r="J99" s="130"/>
      <c r="K99" s="130"/>
      <c r="L99" s="130"/>
      <c r="M99" s="130"/>
      <c r="N99" s="130"/>
      <c r="O99" s="130"/>
      <c r="P99" s="130"/>
      <c r="Q99" s="130"/>
    </row>
    <row r="100" spans="2:17" x14ac:dyDescent="0.2">
      <c r="B100" s="103"/>
      <c r="C100" s="103"/>
      <c r="D100" s="220"/>
      <c r="E100" s="103"/>
      <c r="F100" s="103"/>
      <c r="G100" s="220"/>
      <c r="H100" s="103"/>
      <c r="I100" s="130"/>
      <c r="J100" s="130"/>
      <c r="K100" s="130"/>
      <c r="L100" s="130"/>
      <c r="M100" s="130"/>
      <c r="N100" s="130"/>
      <c r="O100" s="130"/>
      <c r="P100" s="130"/>
      <c r="Q100" s="130"/>
    </row>
    <row r="101" spans="2:17" x14ac:dyDescent="0.2">
      <c r="B101" s="103"/>
      <c r="C101" s="103"/>
      <c r="D101" s="220"/>
      <c r="E101" s="103"/>
      <c r="F101" s="103"/>
      <c r="G101" s="220"/>
      <c r="H101" s="103"/>
      <c r="I101" s="130"/>
      <c r="J101" s="130"/>
      <c r="K101" s="130"/>
      <c r="L101" s="130"/>
      <c r="M101" s="130"/>
      <c r="N101" s="130"/>
      <c r="O101" s="130"/>
      <c r="P101" s="130"/>
      <c r="Q101" s="130"/>
    </row>
    <row r="102" spans="2:17" x14ac:dyDescent="0.2">
      <c r="B102" s="103"/>
      <c r="C102" s="103"/>
      <c r="D102" s="220"/>
      <c r="E102" s="103"/>
      <c r="F102" s="103"/>
      <c r="G102" s="220"/>
      <c r="H102" s="103"/>
      <c r="I102" s="130"/>
      <c r="J102" s="130"/>
      <c r="K102" s="130"/>
      <c r="L102" s="130"/>
      <c r="M102" s="130"/>
      <c r="N102" s="130"/>
      <c r="O102" s="130"/>
      <c r="P102" s="130"/>
      <c r="Q102" s="130"/>
    </row>
    <row r="103" spans="2:17" x14ac:dyDescent="0.2">
      <c r="B103" s="103"/>
      <c r="C103" s="103"/>
      <c r="D103" s="220"/>
      <c r="E103" s="103"/>
      <c r="F103" s="103"/>
      <c r="G103" s="220"/>
      <c r="H103" s="103"/>
      <c r="I103" s="130"/>
      <c r="J103" s="130"/>
      <c r="K103" s="130"/>
      <c r="L103" s="130"/>
      <c r="M103" s="130"/>
      <c r="N103" s="130"/>
      <c r="O103" s="130"/>
      <c r="P103" s="130"/>
      <c r="Q103" s="130"/>
    </row>
    <row r="104" spans="2:17" x14ac:dyDescent="0.2">
      <c r="B104" s="103"/>
      <c r="C104" s="103"/>
      <c r="D104" s="220"/>
      <c r="E104" s="103"/>
      <c r="F104" s="103"/>
      <c r="G104" s="220"/>
      <c r="H104" s="103"/>
      <c r="I104" s="130"/>
      <c r="J104" s="130"/>
      <c r="K104" s="130"/>
      <c r="L104" s="130"/>
      <c r="M104" s="130"/>
      <c r="N104" s="130"/>
      <c r="O104" s="130"/>
      <c r="P104" s="130"/>
      <c r="Q104" s="130"/>
    </row>
    <row r="105" spans="2:17" x14ac:dyDescent="0.2">
      <c r="B105" s="103"/>
      <c r="C105" s="103"/>
      <c r="D105" s="220"/>
      <c r="E105" s="103"/>
      <c r="F105" s="103"/>
      <c r="G105" s="220"/>
      <c r="H105" s="103"/>
      <c r="I105" s="130"/>
      <c r="J105" s="130"/>
      <c r="K105" s="130"/>
      <c r="L105" s="130"/>
      <c r="M105" s="130"/>
      <c r="N105" s="130"/>
      <c r="O105" s="130"/>
      <c r="P105" s="130"/>
      <c r="Q105" s="130"/>
    </row>
    <row r="106" spans="2:17" x14ac:dyDescent="0.2">
      <c r="B106" s="103"/>
      <c r="C106" s="103"/>
      <c r="D106" s="220"/>
      <c r="E106" s="103"/>
      <c r="F106" s="103"/>
      <c r="G106" s="220"/>
      <c r="H106" s="103"/>
      <c r="I106" s="130"/>
      <c r="J106" s="130"/>
      <c r="K106" s="130"/>
      <c r="L106" s="130"/>
      <c r="M106" s="130"/>
      <c r="N106" s="130"/>
      <c r="O106" s="130"/>
      <c r="P106" s="130"/>
      <c r="Q106" s="130"/>
    </row>
    <row r="107" spans="2:17" x14ac:dyDescent="0.2">
      <c r="B107" s="103"/>
      <c r="C107" s="103"/>
      <c r="D107" s="220"/>
      <c r="E107" s="103"/>
      <c r="F107" s="103"/>
      <c r="G107" s="220"/>
      <c r="H107" s="103"/>
      <c r="I107" s="130"/>
      <c r="J107" s="130"/>
      <c r="K107" s="130"/>
      <c r="L107" s="130"/>
      <c r="M107" s="130"/>
      <c r="N107" s="130"/>
      <c r="O107" s="130"/>
      <c r="P107" s="130"/>
      <c r="Q107" s="130"/>
    </row>
    <row r="108" spans="2:17" x14ac:dyDescent="0.2">
      <c r="B108" s="103"/>
      <c r="C108" s="103"/>
      <c r="D108" s="220"/>
      <c r="E108" s="103"/>
      <c r="F108" s="103"/>
      <c r="G108" s="220"/>
      <c r="H108" s="103"/>
      <c r="I108" s="130"/>
      <c r="J108" s="130"/>
      <c r="K108" s="130"/>
      <c r="L108" s="130"/>
      <c r="M108" s="130"/>
      <c r="N108" s="130"/>
      <c r="O108" s="130"/>
      <c r="P108" s="130"/>
      <c r="Q108" s="130"/>
    </row>
    <row r="109" spans="2:17" x14ac:dyDescent="0.2">
      <c r="B109" s="103"/>
      <c r="C109" s="103"/>
      <c r="D109" s="220"/>
      <c r="E109" s="103"/>
      <c r="F109" s="103"/>
      <c r="G109" s="220"/>
      <c r="H109" s="103"/>
      <c r="I109" s="130"/>
      <c r="J109" s="130"/>
      <c r="K109" s="130"/>
      <c r="L109" s="130"/>
      <c r="M109" s="130"/>
      <c r="N109" s="130"/>
      <c r="O109" s="130"/>
      <c r="P109" s="130"/>
      <c r="Q109" s="130"/>
    </row>
    <row r="110" spans="2:17" x14ac:dyDescent="0.2">
      <c r="B110" s="103"/>
      <c r="C110" s="103"/>
      <c r="D110" s="220"/>
      <c r="E110" s="103"/>
      <c r="F110" s="103"/>
      <c r="G110" s="220"/>
      <c r="H110" s="103"/>
      <c r="I110" s="130"/>
      <c r="J110" s="130"/>
      <c r="K110" s="130"/>
      <c r="L110" s="130"/>
      <c r="M110" s="130"/>
      <c r="N110" s="130"/>
      <c r="O110" s="130"/>
      <c r="P110" s="130"/>
      <c r="Q110" s="130"/>
    </row>
    <row r="111" spans="2:17" x14ac:dyDescent="0.2">
      <c r="B111" s="103"/>
      <c r="C111" s="103"/>
      <c r="D111" s="220"/>
      <c r="E111" s="103"/>
      <c r="F111" s="103"/>
      <c r="G111" s="220"/>
      <c r="H111" s="103"/>
      <c r="I111" s="130"/>
      <c r="J111" s="130"/>
      <c r="K111" s="130"/>
      <c r="L111" s="130"/>
      <c r="M111" s="130"/>
      <c r="N111" s="130"/>
      <c r="O111" s="130"/>
      <c r="P111" s="130"/>
      <c r="Q111" s="130"/>
    </row>
    <row r="112" spans="2:17" x14ac:dyDescent="0.2">
      <c r="B112" s="103"/>
      <c r="C112" s="103"/>
      <c r="D112" s="220"/>
      <c r="E112" s="103"/>
      <c r="F112" s="103"/>
      <c r="G112" s="220"/>
      <c r="H112" s="103"/>
      <c r="I112" s="130"/>
      <c r="J112" s="130"/>
      <c r="K112" s="130"/>
      <c r="L112" s="130"/>
      <c r="M112" s="130"/>
      <c r="N112" s="130"/>
      <c r="O112" s="130"/>
      <c r="P112" s="130"/>
      <c r="Q112" s="130"/>
    </row>
    <row r="113" spans="2:17" x14ac:dyDescent="0.2">
      <c r="B113" s="103"/>
      <c r="C113" s="103"/>
      <c r="D113" s="220"/>
      <c r="E113" s="103"/>
      <c r="F113" s="103"/>
      <c r="G113" s="220"/>
      <c r="H113" s="103"/>
      <c r="I113" s="130"/>
      <c r="J113" s="130"/>
      <c r="K113" s="130"/>
      <c r="L113" s="130"/>
      <c r="M113" s="130"/>
      <c r="N113" s="130"/>
      <c r="O113" s="130"/>
      <c r="P113" s="130"/>
      <c r="Q113" s="130"/>
    </row>
    <row r="114" spans="2:17" x14ac:dyDescent="0.2">
      <c r="B114" s="103"/>
      <c r="C114" s="103"/>
      <c r="D114" s="220"/>
      <c r="E114" s="103"/>
      <c r="F114" s="103"/>
      <c r="G114" s="220"/>
      <c r="H114" s="103"/>
      <c r="I114" s="130"/>
      <c r="J114" s="130"/>
      <c r="K114" s="130"/>
      <c r="L114" s="130"/>
      <c r="M114" s="130"/>
      <c r="N114" s="130"/>
      <c r="O114" s="130"/>
      <c r="P114" s="130"/>
      <c r="Q114" s="130"/>
    </row>
    <row r="115" spans="2:17" x14ac:dyDescent="0.2">
      <c r="B115" s="103"/>
      <c r="C115" s="103"/>
      <c r="D115" s="220"/>
      <c r="E115" s="103"/>
      <c r="F115" s="103"/>
      <c r="G115" s="220"/>
      <c r="H115" s="103"/>
      <c r="I115" s="130"/>
      <c r="J115" s="130"/>
      <c r="K115" s="130"/>
      <c r="L115" s="130"/>
      <c r="M115" s="130"/>
      <c r="N115" s="130"/>
      <c r="O115" s="130"/>
      <c r="P115" s="130"/>
      <c r="Q115" s="130"/>
    </row>
    <row r="116" spans="2:17" x14ac:dyDescent="0.2">
      <c r="B116" s="103"/>
      <c r="C116" s="103"/>
      <c r="D116" s="220"/>
      <c r="E116" s="103"/>
      <c r="F116" s="103"/>
      <c r="G116" s="220"/>
      <c r="H116" s="103"/>
      <c r="I116" s="130"/>
      <c r="J116" s="130"/>
      <c r="K116" s="130"/>
      <c r="L116" s="130"/>
      <c r="M116" s="130"/>
      <c r="N116" s="130"/>
      <c r="O116" s="130"/>
      <c r="P116" s="130"/>
      <c r="Q116" s="130"/>
    </row>
    <row r="117" spans="2:17" x14ac:dyDescent="0.2">
      <c r="B117" s="103"/>
      <c r="C117" s="103"/>
      <c r="D117" s="220"/>
      <c r="E117" s="103"/>
      <c r="F117" s="103"/>
      <c r="G117" s="220"/>
      <c r="H117" s="103"/>
      <c r="I117" s="130"/>
      <c r="J117" s="130"/>
      <c r="K117" s="130"/>
      <c r="L117" s="130"/>
      <c r="M117" s="130"/>
      <c r="N117" s="130"/>
      <c r="O117" s="130"/>
      <c r="P117" s="130"/>
      <c r="Q117" s="130"/>
    </row>
    <row r="118" spans="2:17" x14ac:dyDescent="0.2">
      <c r="B118" s="103"/>
      <c r="C118" s="103"/>
      <c r="D118" s="220"/>
      <c r="E118" s="103"/>
      <c r="F118" s="103"/>
      <c r="G118" s="220"/>
      <c r="H118" s="103"/>
      <c r="I118" s="130"/>
      <c r="J118" s="130"/>
      <c r="K118" s="130"/>
      <c r="L118" s="130"/>
      <c r="M118" s="130"/>
      <c r="N118" s="130"/>
      <c r="O118" s="130"/>
      <c r="P118" s="130"/>
      <c r="Q118" s="130"/>
    </row>
    <row r="119" spans="2:17" x14ac:dyDescent="0.2">
      <c r="B119" s="103"/>
      <c r="C119" s="103"/>
      <c r="D119" s="220"/>
      <c r="E119" s="103"/>
      <c r="F119" s="103"/>
      <c r="G119" s="220"/>
      <c r="H119" s="103"/>
      <c r="I119" s="130"/>
      <c r="J119" s="130"/>
      <c r="K119" s="130"/>
      <c r="L119" s="130"/>
      <c r="M119" s="130"/>
      <c r="N119" s="130"/>
      <c r="O119" s="130"/>
      <c r="P119" s="130"/>
      <c r="Q119" s="130"/>
    </row>
    <row r="120" spans="2:17" x14ac:dyDescent="0.2">
      <c r="B120" s="103"/>
      <c r="C120" s="103"/>
      <c r="D120" s="220"/>
      <c r="E120" s="103"/>
      <c r="F120" s="103"/>
      <c r="G120" s="220"/>
      <c r="H120" s="103"/>
      <c r="I120" s="130"/>
      <c r="J120" s="130"/>
      <c r="K120" s="130"/>
      <c r="L120" s="130"/>
      <c r="M120" s="130"/>
      <c r="N120" s="130"/>
      <c r="O120" s="130"/>
      <c r="P120" s="130"/>
      <c r="Q120" s="130"/>
    </row>
    <row r="121" spans="2:17" x14ac:dyDescent="0.2">
      <c r="B121" s="103"/>
      <c r="C121" s="103"/>
      <c r="D121" s="220"/>
      <c r="E121" s="103"/>
      <c r="F121" s="103"/>
      <c r="G121" s="220"/>
      <c r="H121" s="103"/>
      <c r="I121" s="130"/>
      <c r="J121" s="130"/>
      <c r="K121" s="130"/>
      <c r="L121" s="130"/>
      <c r="M121" s="130"/>
      <c r="N121" s="130"/>
      <c r="O121" s="130"/>
      <c r="P121" s="130"/>
      <c r="Q121" s="130"/>
    </row>
    <row r="122" spans="2:17" x14ac:dyDescent="0.2">
      <c r="B122" s="103"/>
      <c r="C122" s="103"/>
      <c r="D122" s="220"/>
      <c r="E122" s="103"/>
      <c r="F122" s="103"/>
      <c r="G122" s="220"/>
      <c r="H122" s="103"/>
      <c r="I122" s="130"/>
      <c r="J122" s="130"/>
      <c r="K122" s="130"/>
      <c r="L122" s="130"/>
      <c r="M122" s="130"/>
      <c r="N122" s="130"/>
      <c r="O122" s="130"/>
      <c r="P122" s="130"/>
      <c r="Q122" s="130"/>
    </row>
    <row r="123" spans="2:17" x14ac:dyDescent="0.2">
      <c r="B123" s="103"/>
      <c r="C123" s="103"/>
      <c r="D123" s="220"/>
      <c r="E123" s="103"/>
      <c r="F123" s="103"/>
      <c r="G123" s="220"/>
      <c r="H123" s="103"/>
      <c r="I123" s="130"/>
      <c r="J123" s="130"/>
      <c r="K123" s="130"/>
      <c r="L123" s="130"/>
      <c r="M123" s="130"/>
      <c r="N123" s="130"/>
      <c r="O123" s="130"/>
      <c r="P123" s="130"/>
      <c r="Q123" s="130"/>
    </row>
    <row r="124" spans="2:17" x14ac:dyDescent="0.2">
      <c r="B124" s="103"/>
      <c r="C124" s="103"/>
      <c r="D124" s="220"/>
      <c r="E124" s="103"/>
      <c r="F124" s="103"/>
      <c r="G124" s="220"/>
      <c r="H124" s="103"/>
      <c r="I124" s="130"/>
      <c r="J124" s="130"/>
      <c r="K124" s="130"/>
      <c r="L124" s="130"/>
      <c r="M124" s="130"/>
      <c r="N124" s="130"/>
      <c r="O124" s="130"/>
      <c r="P124" s="130"/>
      <c r="Q124" s="130"/>
    </row>
    <row r="125" spans="2:17" x14ac:dyDescent="0.2">
      <c r="B125" s="103"/>
      <c r="C125" s="103"/>
      <c r="D125" s="220"/>
      <c r="E125" s="103"/>
      <c r="F125" s="103"/>
      <c r="G125" s="220"/>
      <c r="H125" s="103"/>
      <c r="I125" s="130"/>
      <c r="J125" s="130"/>
      <c r="K125" s="130"/>
      <c r="L125" s="130"/>
      <c r="M125" s="130"/>
      <c r="N125" s="130"/>
      <c r="O125" s="130"/>
      <c r="P125" s="130"/>
      <c r="Q125" s="130"/>
    </row>
    <row r="126" spans="2:17" x14ac:dyDescent="0.2">
      <c r="B126" s="103"/>
      <c r="C126" s="103"/>
      <c r="D126" s="220"/>
      <c r="E126" s="103"/>
      <c r="F126" s="103"/>
      <c r="G126" s="220"/>
      <c r="H126" s="103"/>
      <c r="I126" s="130"/>
      <c r="J126" s="130"/>
      <c r="K126" s="130"/>
      <c r="L126" s="130"/>
      <c r="M126" s="130"/>
      <c r="N126" s="130"/>
      <c r="O126" s="130"/>
      <c r="P126" s="130"/>
      <c r="Q126" s="130"/>
    </row>
    <row r="127" spans="2:17" x14ac:dyDescent="0.2">
      <c r="B127" s="103"/>
      <c r="C127" s="103"/>
      <c r="D127" s="220"/>
      <c r="E127" s="103"/>
      <c r="F127" s="103"/>
      <c r="G127" s="220"/>
      <c r="H127" s="103"/>
      <c r="I127" s="130"/>
      <c r="J127" s="130"/>
      <c r="K127" s="130"/>
      <c r="L127" s="130"/>
      <c r="M127" s="130"/>
      <c r="N127" s="130"/>
      <c r="O127" s="130"/>
      <c r="P127" s="130"/>
      <c r="Q127" s="130"/>
    </row>
    <row r="128" spans="2:17" x14ac:dyDescent="0.2">
      <c r="B128" s="103"/>
      <c r="C128" s="103"/>
      <c r="D128" s="220"/>
      <c r="E128" s="103"/>
      <c r="F128" s="103"/>
      <c r="G128" s="220"/>
      <c r="H128" s="103"/>
      <c r="I128" s="130"/>
      <c r="J128" s="130"/>
      <c r="K128" s="130"/>
      <c r="L128" s="130"/>
      <c r="M128" s="130"/>
      <c r="N128" s="130"/>
      <c r="O128" s="130"/>
      <c r="P128" s="130"/>
      <c r="Q128" s="130"/>
    </row>
    <row r="129" spans="2:17" x14ac:dyDescent="0.2">
      <c r="B129" s="103"/>
      <c r="C129" s="103"/>
      <c r="D129" s="220"/>
      <c r="E129" s="103"/>
      <c r="F129" s="103"/>
      <c r="G129" s="220"/>
      <c r="H129" s="103"/>
      <c r="I129" s="130"/>
      <c r="J129" s="130"/>
      <c r="K129" s="130"/>
      <c r="L129" s="130"/>
      <c r="M129" s="130"/>
      <c r="N129" s="130"/>
      <c r="O129" s="130"/>
      <c r="P129" s="130"/>
      <c r="Q129" s="130"/>
    </row>
    <row r="130" spans="2:17" x14ac:dyDescent="0.2">
      <c r="B130" s="103"/>
      <c r="C130" s="103"/>
      <c r="D130" s="220"/>
      <c r="E130" s="103"/>
      <c r="F130" s="103"/>
      <c r="G130" s="220"/>
      <c r="H130" s="103"/>
      <c r="I130" s="130"/>
      <c r="J130" s="130"/>
      <c r="K130" s="130"/>
      <c r="L130" s="130"/>
      <c r="M130" s="130"/>
      <c r="N130" s="130"/>
      <c r="O130" s="130"/>
      <c r="P130" s="130"/>
      <c r="Q130" s="130"/>
    </row>
    <row r="131" spans="2:17" x14ac:dyDescent="0.2">
      <c r="B131" s="103"/>
      <c r="C131" s="103"/>
      <c r="D131" s="220"/>
      <c r="E131" s="103"/>
      <c r="F131" s="103"/>
      <c r="G131" s="220"/>
      <c r="H131" s="103"/>
      <c r="I131" s="130"/>
      <c r="J131" s="130"/>
      <c r="K131" s="130"/>
      <c r="L131" s="130"/>
      <c r="M131" s="130"/>
      <c r="N131" s="130"/>
      <c r="O131" s="130"/>
      <c r="P131" s="130"/>
      <c r="Q131" s="130"/>
    </row>
    <row r="132" spans="2:17" x14ac:dyDescent="0.2">
      <c r="B132" s="103"/>
      <c r="C132" s="103"/>
      <c r="D132" s="220"/>
      <c r="E132" s="103"/>
      <c r="F132" s="103"/>
      <c r="G132" s="220"/>
      <c r="H132" s="103"/>
      <c r="I132" s="130"/>
      <c r="J132" s="130"/>
      <c r="K132" s="130"/>
      <c r="L132" s="130"/>
      <c r="M132" s="130"/>
      <c r="N132" s="130"/>
      <c r="O132" s="130"/>
      <c r="P132" s="130"/>
      <c r="Q132" s="130"/>
    </row>
    <row r="133" spans="2:17" x14ac:dyDescent="0.2">
      <c r="B133" s="103"/>
      <c r="C133" s="103"/>
      <c r="D133" s="220"/>
      <c r="E133" s="103"/>
      <c r="F133" s="103"/>
      <c r="G133" s="220"/>
      <c r="H133" s="103"/>
      <c r="I133" s="130"/>
      <c r="J133" s="130"/>
      <c r="K133" s="130"/>
      <c r="L133" s="130"/>
      <c r="M133" s="130"/>
      <c r="N133" s="130"/>
      <c r="O133" s="130"/>
      <c r="P133" s="130"/>
      <c r="Q133" s="130"/>
    </row>
    <row r="134" spans="2:17" x14ac:dyDescent="0.2">
      <c r="B134" s="103"/>
      <c r="C134" s="103"/>
      <c r="D134" s="220"/>
      <c r="E134" s="103"/>
      <c r="F134" s="103"/>
      <c r="G134" s="220"/>
      <c r="H134" s="103"/>
      <c r="I134" s="130"/>
      <c r="J134" s="130"/>
      <c r="K134" s="130"/>
      <c r="L134" s="130"/>
      <c r="M134" s="130"/>
      <c r="N134" s="130"/>
      <c r="O134" s="130"/>
      <c r="P134" s="130"/>
      <c r="Q134" s="130"/>
    </row>
    <row r="135" spans="2:17" x14ac:dyDescent="0.2">
      <c r="B135" s="103"/>
      <c r="C135" s="103"/>
      <c r="D135" s="220"/>
      <c r="E135" s="103"/>
      <c r="F135" s="103"/>
      <c r="G135" s="220"/>
      <c r="H135" s="103"/>
      <c r="I135" s="130"/>
      <c r="J135" s="130"/>
      <c r="K135" s="130"/>
      <c r="L135" s="130"/>
      <c r="M135" s="130"/>
      <c r="N135" s="130"/>
      <c r="O135" s="130"/>
      <c r="P135" s="130"/>
      <c r="Q135" s="130"/>
    </row>
    <row r="136" spans="2:17" x14ac:dyDescent="0.2">
      <c r="B136" s="103"/>
      <c r="C136" s="103"/>
      <c r="D136" s="220"/>
      <c r="E136" s="103"/>
      <c r="F136" s="103"/>
      <c r="G136" s="220"/>
      <c r="H136" s="103"/>
      <c r="I136" s="130"/>
      <c r="J136" s="130"/>
      <c r="K136" s="130"/>
      <c r="L136" s="130"/>
      <c r="M136" s="130"/>
      <c r="N136" s="130"/>
      <c r="O136" s="130"/>
      <c r="P136" s="130"/>
      <c r="Q136" s="130"/>
    </row>
    <row r="137" spans="2:17" x14ac:dyDescent="0.2">
      <c r="B137" s="103"/>
      <c r="C137" s="103"/>
      <c r="D137" s="220"/>
      <c r="E137" s="103"/>
      <c r="F137" s="103"/>
      <c r="G137" s="220"/>
      <c r="H137" s="103"/>
      <c r="I137" s="130"/>
      <c r="J137" s="130"/>
      <c r="K137" s="130"/>
      <c r="L137" s="130"/>
      <c r="M137" s="130"/>
      <c r="N137" s="130"/>
      <c r="O137" s="130"/>
      <c r="P137" s="130"/>
      <c r="Q137" s="130"/>
    </row>
    <row r="138" spans="2:17" x14ac:dyDescent="0.2">
      <c r="B138" s="103"/>
      <c r="C138" s="103"/>
      <c r="D138" s="220"/>
      <c r="E138" s="103"/>
      <c r="F138" s="103"/>
      <c r="G138" s="220"/>
      <c r="H138" s="103"/>
      <c r="I138" s="130"/>
      <c r="J138" s="130"/>
      <c r="K138" s="130"/>
      <c r="L138" s="130"/>
      <c r="M138" s="130"/>
      <c r="N138" s="130"/>
      <c r="O138" s="130"/>
      <c r="P138" s="130"/>
      <c r="Q138" s="130"/>
    </row>
    <row r="139" spans="2:17" x14ac:dyDescent="0.2">
      <c r="B139" s="103"/>
      <c r="C139" s="103"/>
      <c r="D139" s="220"/>
      <c r="E139" s="103"/>
      <c r="F139" s="103"/>
      <c r="G139" s="220"/>
      <c r="H139" s="103"/>
      <c r="I139" s="130"/>
      <c r="J139" s="130"/>
      <c r="K139" s="130"/>
      <c r="L139" s="130"/>
      <c r="M139" s="130"/>
      <c r="N139" s="130"/>
      <c r="O139" s="130"/>
      <c r="P139" s="130"/>
      <c r="Q139" s="130"/>
    </row>
    <row r="140" spans="2:17" x14ac:dyDescent="0.2">
      <c r="B140" s="103"/>
      <c r="C140" s="103"/>
      <c r="D140" s="220"/>
      <c r="E140" s="103"/>
      <c r="F140" s="103"/>
      <c r="G140" s="220"/>
      <c r="H140" s="103"/>
      <c r="I140" s="130"/>
      <c r="J140" s="130"/>
      <c r="K140" s="130"/>
      <c r="L140" s="130"/>
      <c r="M140" s="130"/>
      <c r="N140" s="130"/>
      <c r="O140" s="130"/>
      <c r="P140" s="130"/>
      <c r="Q140" s="130"/>
    </row>
    <row r="141" spans="2:17" x14ac:dyDescent="0.2">
      <c r="B141" s="103"/>
      <c r="C141" s="103"/>
      <c r="D141" s="220"/>
      <c r="E141" s="103"/>
      <c r="F141" s="103"/>
      <c r="G141" s="220"/>
      <c r="H141" s="103"/>
      <c r="I141" s="130"/>
      <c r="J141" s="130"/>
      <c r="K141" s="130"/>
      <c r="L141" s="130"/>
      <c r="M141" s="130"/>
      <c r="N141" s="130"/>
      <c r="O141" s="130"/>
      <c r="P141" s="130"/>
      <c r="Q141" s="130"/>
    </row>
    <row r="142" spans="2:17" x14ac:dyDescent="0.2">
      <c r="B142" s="103"/>
      <c r="C142" s="103"/>
      <c r="D142" s="220"/>
      <c r="E142" s="103"/>
      <c r="F142" s="103"/>
      <c r="G142" s="220"/>
      <c r="H142" s="103"/>
      <c r="I142" s="130"/>
      <c r="J142" s="130"/>
      <c r="K142" s="130"/>
      <c r="L142" s="130"/>
      <c r="M142" s="130"/>
      <c r="N142" s="130"/>
      <c r="O142" s="130"/>
      <c r="P142" s="130"/>
      <c r="Q142" s="130"/>
    </row>
    <row r="143" spans="2:17" x14ac:dyDescent="0.2">
      <c r="B143" s="103"/>
      <c r="C143" s="103"/>
      <c r="D143" s="220"/>
      <c r="E143" s="103"/>
      <c r="F143" s="103"/>
      <c r="G143" s="220"/>
      <c r="H143" s="103"/>
      <c r="I143" s="130"/>
      <c r="J143" s="130"/>
      <c r="K143" s="130"/>
      <c r="L143" s="130"/>
      <c r="M143" s="130"/>
      <c r="N143" s="130"/>
      <c r="O143" s="130"/>
      <c r="P143" s="130"/>
      <c r="Q143" s="130"/>
    </row>
    <row r="144" spans="2:17" x14ac:dyDescent="0.2">
      <c r="B144" s="103"/>
      <c r="C144" s="103"/>
      <c r="D144" s="220"/>
      <c r="E144" s="103"/>
      <c r="F144" s="103"/>
      <c r="G144" s="220"/>
      <c r="H144" s="103"/>
      <c r="I144" s="130"/>
      <c r="J144" s="130"/>
      <c r="K144" s="130"/>
      <c r="L144" s="130"/>
      <c r="M144" s="130"/>
      <c r="N144" s="130"/>
      <c r="O144" s="130"/>
      <c r="P144" s="130"/>
      <c r="Q144" s="130"/>
    </row>
    <row r="145" spans="2:17" x14ac:dyDescent="0.2">
      <c r="B145" s="103"/>
      <c r="C145" s="103"/>
      <c r="D145" s="220"/>
      <c r="E145" s="103"/>
      <c r="F145" s="103"/>
      <c r="G145" s="220"/>
      <c r="H145" s="103"/>
      <c r="I145" s="130"/>
      <c r="J145" s="130"/>
      <c r="K145" s="130"/>
      <c r="L145" s="130"/>
      <c r="M145" s="130"/>
      <c r="N145" s="130"/>
      <c r="O145" s="130"/>
      <c r="P145" s="130"/>
      <c r="Q145" s="130"/>
    </row>
    <row r="146" spans="2:17" x14ac:dyDescent="0.2">
      <c r="B146" s="103"/>
      <c r="C146" s="103"/>
      <c r="D146" s="220"/>
      <c r="E146" s="103"/>
      <c r="F146" s="103"/>
      <c r="G146" s="220"/>
      <c r="H146" s="103"/>
      <c r="I146" s="130"/>
      <c r="J146" s="130"/>
      <c r="K146" s="130"/>
      <c r="L146" s="130"/>
      <c r="M146" s="130"/>
      <c r="N146" s="130"/>
      <c r="O146" s="130"/>
      <c r="P146" s="130"/>
      <c r="Q146" s="130"/>
    </row>
    <row r="147" spans="2:17" x14ac:dyDescent="0.2">
      <c r="B147" s="103"/>
      <c r="C147" s="103"/>
      <c r="D147" s="220"/>
      <c r="E147" s="103"/>
      <c r="F147" s="103"/>
      <c r="G147" s="220"/>
      <c r="H147" s="103"/>
      <c r="I147" s="130"/>
      <c r="J147" s="130"/>
      <c r="K147" s="130"/>
      <c r="L147" s="130"/>
      <c r="M147" s="130"/>
      <c r="N147" s="130"/>
      <c r="O147" s="130"/>
      <c r="P147" s="130"/>
      <c r="Q147" s="130"/>
    </row>
    <row r="148" spans="2:17" x14ac:dyDescent="0.2">
      <c r="B148" s="103"/>
      <c r="C148" s="103"/>
      <c r="D148" s="220"/>
      <c r="E148" s="103"/>
      <c r="F148" s="103"/>
      <c r="G148" s="220"/>
      <c r="H148" s="103"/>
      <c r="I148" s="130"/>
      <c r="J148" s="130"/>
      <c r="K148" s="130"/>
      <c r="L148" s="130"/>
      <c r="M148" s="130"/>
      <c r="N148" s="130"/>
      <c r="O148" s="130"/>
      <c r="P148" s="130"/>
      <c r="Q148" s="130"/>
    </row>
    <row r="149" spans="2:17" x14ac:dyDescent="0.2">
      <c r="B149" s="103"/>
      <c r="C149" s="103"/>
      <c r="D149" s="220"/>
      <c r="E149" s="103"/>
      <c r="F149" s="103"/>
      <c r="G149" s="220"/>
      <c r="H149" s="103"/>
      <c r="I149" s="130"/>
      <c r="J149" s="130"/>
      <c r="K149" s="130"/>
      <c r="L149" s="130"/>
      <c r="M149" s="130"/>
      <c r="N149" s="130"/>
      <c r="O149" s="130"/>
      <c r="P149" s="130"/>
      <c r="Q149" s="130"/>
    </row>
    <row r="150" spans="2:17" x14ac:dyDescent="0.2">
      <c r="B150" s="103"/>
      <c r="C150" s="103"/>
      <c r="D150" s="220"/>
      <c r="E150" s="103"/>
      <c r="F150" s="103"/>
      <c r="G150" s="220"/>
      <c r="H150" s="103"/>
      <c r="I150" s="130"/>
      <c r="J150" s="130"/>
      <c r="K150" s="130"/>
      <c r="L150" s="130"/>
      <c r="M150" s="130"/>
      <c r="N150" s="130"/>
      <c r="O150" s="130"/>
      <c r="P150" s="130"/>
      <c r="Q150" s="130"/>
    </row>
    <row r="151" spans="2:17" x14ac:dyDescent="0.2">
      <c r="B151" s="103"/>
      <c r="C151" s="103"/>
      <c r="D151" s="220"/>
      <c r="E151" s="103"/>
      <c r="F151" s="103"/>
      <c r="G151" s="220"/>
      <c r="H151" s="103"/>
      <c r="I151" s="130"/>
      <c r="J151" s="130"/>
      <c r="K151" s="130"/>
      <c r="L151" s="130"/>
      <c r="M151" s="130"/>
      <c r="N151" s="130"/>
      <c r="O151" s="130"/>
      <c r="P151" s="130"/>
      <c r="Q151" s="130"/>
    </row>
    <row r="152" spans="2:17" x14ac:dyDescent="0.2">
      <c r="B152" s="103"/>
      <c r="C152" s="103"/>
      <c r="D152" s="220"/>
      <c r="E152" s="103"/>
      <c r="F152" s="103"/>
      <c r="G152" s="220"/>
      <c r="H152" s="103"/>
      <c r="I152" s="130"/>
      <c r="J152" s="130"/>
      <c r="K152" s="130"/>
      <c r="L152" s="130"/>
      <c r="M152" s="130"/>
      <c r="N152" s="130"/>
      <c r="O152" s="130"/>
      <c r="P152" s="130"/>
      <c r="Q152" s="130"/>
    </row>
    <row r="153" spans="2:17" x14ac:dyDescent="0.2">
      <c r="B153" s="103"/>
      <c r="C153" s="103"/>
      <c r="D153" s="220"/>
      <c r="E153" s="103"/>
      <c r="F153" s="103"/>
      <c r="G153" s="220"/>
      <c r="H153" s="103"/>
      <c r="I153" s="130"/>
      <c r="J153" s="130"/>
      <c r="K153" s="130"/>
      <c r="L153" s="130"/>
      <c r="M153" s="130"/>
      <c r="N153" s="130"/>
      <c r="O153" s="130"/>
      <c r="P153" s="130"/>
      <c r="Q153" s="130"/>
    </row>
    <row r="154" spans="2:17" x14ac:dyDescent="0.2">
      <c r="B154" s="103"/>
      <c r="C154" s="103"/>
      <c r="D154" s="220"/>
      <c r="E154" s="103"/>
      <c r="F154" s="103"/>
      <c r="G154" s="220"/>
      <c r="H154" s="103"/>
      <c r="I154" s="130"/>
      <c r="J154" s="130"/>
      <c r="K154" s="130"/>
      <c r="L154" s="130"/>
      <c r="M154" s="130"/>
      <c r="N154" s="130"/>
      <c r="O154" s="130"/>
      <c r="P154" s="130"/>
      <c r="Q154" s="130"/>
    </row>
    <row r="155" spans="2:17" x14ac:dyDescent="0.2">
      <c r="B155" s="103"/>
      <c r="C155" s="103"/>
      <c r="D155" s="220"/>
      <c r="E155" s="103"/>
      <c r="F155" s="103"/>
      <c r="G155" s="220"/>
      <c r="H155" s="103"/>
      <c r="I155" s="130"/>
      <c r="J155" s="130"/>
      <c r="K155" s="130"/>
      <c r="L155" s="130"/>
      <c r="M155" s="130"/>
      <c r="N155" s="130"/>
      <c r="O155" s="130"/>
      <c r="P155" s="130"/>
      <c r="Q155" s="130"/>
    </row>
    <row r="156" spans="2:17" x14ac:dyDescent="0.2">
      <c r="B156" s="103"/>
      <c r="C156" s="103"/>
      <c r="D156" s="220"/>
      <c r="E156" s="103"/>
      <c r="F156" s="103"/>
      <c r="G156" s="220"/>
      <c r="H156" s="103"/>
      <c r="I156" s="130"/>
      <c r="J156" s="130"/>
      <c r="K156" s="130"/>
      <c r="L156" s="130"/>
      <c r="M156" s="130"/>
      <c r="N156" s="130"/>
      <c r="O156" s="130"/>
      <c r="P156" s="130"/>
      <c r="Q156" s="130"/>
    </row>
    <row r="157" spans="2:17" x14ac:dyDescent="0.2">
      <c r="B157" s="103"/>
      <c r="C157" s="103"/>
      <c r="D157" s="220"/>
      <c r="E157" s="103"/>
      <c r="F157" s="103"/>
      <c r="G157" s="220"/>
      <c r="H157" s="103"/>
      <c r="I157" s="130"/>
      <c r="J157" s="130"/>
      <c r="K157" s="130"/>
      <c r="L157" s="130"/>
      <c r="M157" s="130"/>
      <c r="N157" s="130"/>
      <c r="O157" s="130"/>
      <c r="P157" s="130"/>
      <c r="Q157" s="130"/>
    </row>
    <row r="158" spans="2:17" x14ac:dyDescent="0.2">
      <c r="B158" s="103"/>
      <c r="C158" s="103"/>
      <c r="D158" s="220"/>
      <c r="E158" s="103"/>
      <c r="F158" s="103"/>
      <c r="G158" s="220"/>
      <c r="H158" s="103"/>
      <c r="I158" s="130"/>
      <c r="J158" s="130"/>
      <c r="K158" s="130"/>
      <c r="L158" s="130"/>
      <c r="M158" s="130"/>
      <c r="N158" s="130"/>
      <c r="O158" s="130"/>
      <c r="P158" s="130"/>
      <c r="Q158" s="130"/>
    </row>
    <row r="159" spans="2:17" x14ac:dyDescent="0.2">
      <c r="B159" s="103"/>
      <c r="C159" s="103"/>
      <c r="D159" s="220"/>
      <c r="E159" s="103"/>
      <c r="F159" s="103"/>
      <c r="G159" s="220"/>
      <c r="H159" s="103"/>
      <c r="I159" s="130"/>
      <c r="J159" s="130"/>
      <c r="K159" s="130"/>
      <c r="L159" s="130"/>
      <c r="M159" s="130"/>
      <c r="N159" s="130"/>
      <c r="O159" s="130"/>
      <c r="P159" s="130"/>
      <c r="Q159" s="130"/>
    </row>
    <row r="160" spans="2:17" x14ac:dyDescent="0.2">
      <c r="B160" s="103"/>
      <c r="C160" s="103"/>
      <c r="D160" s="220"/>
      <c r="E160" s="103"/>
      <c r="F160" s="103"/>
      <c r="G160" s="220"/>
      <c r="H160" s="103"/>
      <c r="I160" s="130"/>
      <c r="J160" s="130"/>
      <c r="K160" s="130"/>
      <c r="L160" s="130"/>
      <c r="M160" s="130"/>
      <c r="N160" s="130"/>
      <c r="O160" s="130"/>
      <c r="P160" s="130"/>
      <c r="Q160" s="130"/>
    </row>
    <row r="161" spans="2:17" x14ac:dyDescent="0.2">
      <c r="B161" s="103"/>
      <c r="C161" s="103"/>
      <c r="D161" s="220"/>
      <c r="E161" s="103"/>
      <c r="F161" s="103"/>
      <c r="G161" s="220"/>
      <c r="H161" s="103"/>
      <c r="I161" s="130"/>
      <c r="J161" s="130"/>
      <c r="K161" s="130"/>
      <c r="L161" s="130"/>
      <c r="M161" s="130"/>
      <c r="N161" s="130"/>
      <c r="O161" s="130"/>
      <c r="P161" s="130"/>
      <c r="Q161" s="130"/>
    </row>
    <row r="162" spans="2:17" x14ac:dyDescent="0.2">
      <c r="B162" s="103"/>
      <c r="C162" s="103"/>
      <c r="D162" s="220"/>
      <c r="E162" s="103"/>
      <c r="F162" s="103"/>
      <c r="G162" s="220"/>
      <c r="H162" s="103"/>
      <c r="I162" s="130"/>
      <c r="J162" s="130"/>
      <c r="K162" s="130"/>
      <c r="L162" s="130"/>
      <c r="M162" s="130"/>
      <c r="N162" s="130"/>
      <c r="O162" s="130"/>
      <c r="P162" s="130"/>
      <c r="Q162" s="130"/>
    </row>
    <row r="163" spans="2:17" x14ac:dyDescent="0.2">
      <c r="B163" s="103"/>
      <c r="C163" s="103"/>
      <c r="D163" s="220"/>
      <c r="E163" s="103"/>
      <c r="F163" s="103"/>
      <c r="G163" s="220"/>
      <c r="H163" s="103"/>
      <c r="I163" s="130"/>
      <c r="J163" s="130"/>
      <c r="K163" s="130"/>
      <c r="L163" s="130"/>
      <c r="M163" s="130"/>
      <c r="N163" s="130"/>
      <c r="O163" s="130"/>
      <c r="P163" s="130"/>
      <c r="Q163" s="130"/>
    </row>
    <row r="164" spans="2:17" x14ac:dyDescent="0.2">
      <c r="B164" s="103"/>
      <c r="C164" s="103"/>
      <c r="D164" s="220"/>
      <c r="E164" s="103"/>
      <c r="F164" s="103"/>
      <c r="G164" s="220"/>
      <c r="H164" s="103"/>
      <c r="I164" s="130"/>
      <c r="J164" s="130"/>
      <c r="K164" s="130"/>
      <c r="L164" s="130"/>
      <c r="M164" s="130"/>
      <c r="N164" s="130"/>
      <c r="O164" s="130"/>
      <c r="P164" s="130"/>
      <c r="Q164" s="130"/>
    </row>
    <row r="165" spans="2:17" x14ac:dyDescent="0.2">
      <c r="B165" s="103"/>
      <c r="C165" s="103"/>
      <c r="D165" s="220"/>
      <c r="E165" s="103"/>
      <c r="F165" s="103"/>
      <c r="G165" s="220"/>
      <c r="H165" s="103"/>
      <c r="I165" s="130"/>
      <c r="J165" s="130"/>
      <c r="K165" s="130"/>
      <c r="L165" s="130"/>
      <c r="M165" s="130"/>
      <c r="N165" s="130"/>
      <c r="O165" s="130"/>
      <c r="P165" s="130"/>
      <c r="Q165" s="130"/>
    </row>
    <row r="166" spans="2:17" x14ac:dyDescent="0.2">
      <c r="B166" s="103"/>
      <c r="C166" s="103"/>
      <c r="D166" s="220"/>
      <c r="E166" s="103"/>
      <c r="F166" s="103"/>
      <c r="G166" s="220"/>
      <c r="H166" s="103"/>
      <c r="I166" s="130"/>
      <c r="J166" s="130"/>
      <c r="K166" s="130"/>
      <c r="L166" s="130"/>
      <c r="M166" s="130"/>
      <c r="N166" s="130"/>
      <c r="O166" s="130"/>
      <c r="P166" s="130"/>
      <c r="Q166" s="130"/>
    </row>
    <row r="167" spans="2:17" x14ac:dyDescent="0.2">
      <c r="B167" s="103"/>
      <c r="C167" s="103"/>
      <c r="D167" s="220"/>
      <c r="E167" s="103"/>
      <c r="F167" s="103"/>
      <c r="G167" s="220"/>
      <c r="H167" s="103"/>
      <c r="I167" s="130"/>
      <c r="J167" s="130"/>
      <c r="K167" s="130"/>
      <c r="L167" s="130"/>
      <c r="M167" s="130"/>
      <c r="N167" s="130"/>
      <c r="O167" s="130"/>
      <c r="P167" s="130"/>
      <c r="Q167" s="130"/>
    </row>
    <row r="168" spans="2:17" x14ac:dyDescent="0.2">
      <c r="B168" s="103"/>
      <c r="C168" s="103"/>
      <c r="D168" s="220"/>
      <c r="E168" s="103"/>
      <c r="F168" s="103"/>
      <c r="G168" s="220"/>
      <c r="H168" s="103"/>
      <c r="I168" s="130"/>
      <c r="J168" s="130"/>
      <c r="K168" s="130"/>
      <c r="L168" s="130"/>
      <c r="M168" s="130"/>
      <c r="N168" s="130"/>
      <c r="O168" s="130"/>
      <c r="P168" s="130"/>
      <c r="Q168" s="130"/>
    </row>
    <row r="169" spans="2:17" x14ac:dyDescent="0.2">
      <c r="B169" s="103"/>
      <c r="C169" s="103"/>
      <c r="D169" s="220"/>
      <c r="E169" s="103"/>
      <c r="F169" s="103"/>
      <c r="G169" s="220"/>
      <c r="H169" s="103"/>
      <c r="I169" s="130"/>
      <c r="J169" s="130"/>
      <c r="K169" s="130"/>
      <c r="L169" s="130"/>
      <c r="M169" s="130"/>
      <c r="N169" s="130"/>
      <c r="O169" s="130"/>
      <c r="P169" s="130"/>
      <c r="Q169" s="130"/>
    </row>
    <row r="170" spans="2:17" x14ac:dyDescent="0.2">
      <c r="B170" s="103"/>
      <c r="C170" s="103"/>
      <c r="D170" s="220"/>
      <c r="E170" s="103"/>
      <c r="F170" s="103"/>
      <c r="G170" s="220"/>
      <c r="H170" s="103"/>
      <c r="I170" s="130"/>
      <c r="J170" s="130"/>
      <c r="K170" s="130"/>
      <c r="L170" s="130"/>
      <c r="M170" s="130"/>
      <c r="N170" s="130"/>
      <c r="O170" s="130"/>
      <c r="P170" s="130"/>
      <c r="Q170" s="130"/>
    </row>
    <row r="171" spans="2:17" x14ac:dyDescent="0.2">
      <c r="B171" s="103"/>
      <c r="C171" s="103"/>
      <c r="D171" s="220"/>
      <c r="E171" s="103"/>
      <c r="F171" s="103"/>
      <c r="G171" s="220"/>
      <c r="H171" s="103"/>
      <c r="I171" s="130"/>
      <c r="J171" s="130"/>
      <c r="K171" s="130"/>
      <c r="L171" s="130"/>
      <c r="M171" s="130"/>
      <c r="N171" s="130"/>
      <c r="O171" s="130"/>
      <c r="P171" s="130"/>
      <c r="Q171" s="130"/>
    </row>
    <row r="172" spans="2:17" x14ac:dyDescent="0.2">
      <c r="B172" s="103"/>
      <c r="C172" s="103"/>
      <c r="D172" s="220"/>
      <c r="E172" s="103"/>
      <c r="F172" s="103"/>
      <c r="G172" s="220"/>
      <c r="H172" s="103"/>
      <c r="I172" s="130"/>
      <c r="J172" s="130"/>
      <c r="K172" s="130"/>
      <c r="L172" s="130"/>
      <c r="M172" s="130"/>
      <c r="N172" s="130"/>
      <c r="O172" s="130"/>
      <c r="P172" s="130"/>
      <c r="Q172" s="130"/>
    </row>
    <row r="173" spans="2:17" x14ac:dyDescent="0.2">
      <c r="B173" s="103"/>
      <c r="C173" s="103"/>
      <c r="D173" s="220"/>
      <c r="E173" s="103"/>
      <c r="F173" s="103"/>
      <c r="G173" s="220"/>
      <c r="H173" s="103"/>
      <c r="I173" s="130"/>
      <c r="J173" s="130"/>
      <c r="K173" s="130"/>
      <c r="L173" s="130"/>
      <c r="M173" s="130"/>
      <c r="N173" s="130"/>
      <c r="O173" s="130"/>
      <c r="P173" s="130"/>
      <c r="Q173" s="130"/>
    </row>
    <row r="174" spans="2:17" x14ac:dyDescent="0.2">
      <c r="B174" s="103"/>
      <c r="C174" s="103"/>
      <c r="D174" s="220"/>
      <c r="E174" s="103"/>
      <c r="F174" s="103"/>
      <c r="G174" s="220"/>
      <c r="H174" s="103"/>
      <c r="I174" s="130"/>
      <c r="J174" s="130"/>
      <c r="K174" s="130"/>
      <c r="L174" s="130"/>
      <c r="M174" s="130"/>
      <c r="N174" s="130"/>
      <c r="O174" s="130"/>
      <c r="P174" s="130"/>
      <c r="Q174" s="130"/>
    </row>
    <row r="175" spans="2:17" x14ac:dyDescent="0.2">
      <c r="B175" s="103"/>
      <c r="C175" s="103"/>
      <c r="D175" s="220"/>
      <c r="E175" s="103"/>
      <c r="F175" s="103"/>
      <c r="G175" s="220"/>
      <c r="H175" s="103"/>
      <c r="I175" s="130"/>
      <c r="J175" s="130"/>
      <c r="K175" s="130"/>
      <c r="L175" s="130"/>
      <c r="M175" s="130"/>
      <c r="N175" s="130"/>
      <c r="O175" s="130"/>
      <c r="P175" s="130"/>
      <c r="Q175" s="130"/>
    </row>
    <row r="176" spans="2:17" x14ac:dyDescent="0.2">
      <c r="B176" s="103"/>
      <c r="C176" s="103"/>
      <c r="D176" s="220"/>
      <c r="E176" s="103"/>
      <c r="F176" s="103"/>
      <c r="G176" s="220"/>
      <c r="H176" s="103"/>
      <c r="I176" s="130"/>
      <c r="J176" s="130"/>
      <c r="K176" s="130"/>
      <c r="L176" s="130"/>
      <c r="M176" s="130"/>
      <c r="N176" s="130"/>
      <c r="O176" s="130"/>
      <c r="P176" s="130"/>
      <c r="Q176" s="130"/>
    </row>
    <row r="177" spans="2:17" x14ac:dyDescent="0.2">
      <c r="B177" s="103"/>
      <c r="C177" s="103"/>
      <c r="D177" s="220"/>
      <c r="E177" s="103"/>
      <c r="F177" s="103"/>
      <c r="G177" s="220"/>
      <c r="H177" s="103"/>
      <c r="I177" s="130"/>
      <c r="J177" s="130"/>
      <c r="K177" s="130"/>
      <c r="L177" s="130"/>
      <c r="M177" s="130"/>
      <c r="N177" s="130"/>
      <c r="O177" s="130"/>
      <c r="P177" s="130"/>
      <c r="Q177" s="130"/>
    </row>
    <row r="178" spans="2:17" x14ac:dyDescent="0.2">
      <c r="B178" s="103"/>
      <c r="C178" s="103"/>
      <c r="D178" s="220"/>
      <c r="E178" s="103"/>
      <c r="F178" s="103"/>
      <c r="G178" s="220"/>
      <c r="H178" s="103"/>
      <c r="I178" s="130"/>
      <c r="J178" s="130"/>
      <c r="K178" s="130"/>
      <c r="L178" s="130"/>
      <c r="M178" s="130"/>
      <c r="N178" s="130"/>
      <c r="O178" s="130"/>
      <c r="P178" s="130"/>
      <c r="Q178" s="130"/>
    </row>
    <row r="179" spans="2:17" x14ac:dyDescent="0.2">
      <c r="B179" s="103"/>
      <c r="C179" s="103"/>
      <c r="D179" s="220"/>
      <c r="E179" s="103"/>
      <c r="F179" s="103"/>
      <c r="G179" s="220"/>
      <c r="H179" s="103"/>
      <c r="I179" s="130"/>
      <c r="J179" s="130"/>
      <c r="K179" s="130"/>
      <c r="L179" s="130"/>
      <c r="M179" s="130"/>
      <c r="N179" s="130"/>
      <c r="O179" s="130"/>
      <c r="P179" s="130"/>
      <c r="Q179" s="130"/>
    </row>
    <row r="180" spans="2:17" x14ac:dyDescent="0.2">
      <c r="B180" s="103"/>
      <c r="C180" s="103"/>
      <c r="D180" s="220"/>
      <c r="E180" s="103"/>
      <c r="F180" s="103"/>
      <c r="G180" s="220"/>
      <c r="H180" s="103"/>
      <c r="I180" s="130"/>
      <c r="J180" s="130"/>
      <c r="K180" s="130"/>
      <c r="L180" s="130"/>
      <c r="M180" s="130"/>
      <c r="N180" s="130"/>
      <c r="O180" s="130"/>
      <c r="P180" s="130"/>
      <c r="Q180" s="130"/>
    </row>
    <row r="181" spans="2:17" x14ac:dyDescent="0.2">
      <c r="B181" s="103"/>
      <c r="C181" s="103"/>
      <c r="D181" s="220"/>
      <c r="E181" s="103"/>
      <c r="F181" s="103"/>
      <c r="G181" s="220"/>
      <c r="H181" s="103"/>
      <c r="I181" s="130"/>
      <c r="J181" s="130"/>
      <c r="K181" s="130"/>
      <c r="L181" s="130"/>
      <c r="M181" s="130"/>
      <c r="N181" s="130"/>
      <c r="O181" s="130"/>
      <c r="P181" s="130"/>
      <c r="Q181" s="130"/>
    </row>
    <row r="182" spans="2:17" x14ac:dyDescent="0.2">
      <c r="B182" s="103"/>
      <c r="C182" s="103"/>
      <c r="D182" s="220"/>
      <c r="E182" s="103"/>
      <c r="F182" s="103"/>
      <c r="G182" s="220"/>
      <c r="H182" s="103"/>
      <c r="I182" s="130"/>
      <c r="J182" s="130"/>
      <c r="K182" s="130"/>
      <c r="L182" s="130"/>
      <c r="M182" s="130"/>
      <c r="N182" s="130"/>
      <c r="O182" s="130"/>
      <c r="P182" s="130"/>
      <c r="Q182" s="130"/>
    </row>
    <row r="183" spans="2:17" x14ac:dyDescent="0.2">
      <c r="B183" s="103"/>
      <c r="C183" s="103"/>
      <c r="D183" s="220"/>
      <c r="E183" s="103"/>
      <c r="F183" s="103"/>
      <c r="G183" s="220"/>
      <c r="H183" s="103"/>
      <c r="I183" s="130"/>
      <c r="J183" s="130"/>
      <c r="K183" s="130"/>
      <c r="L183" s="130"/>
      <c r="M183" s="130"/>
      <c r="N183" s="130"/>
      <c r="O183" s="130"/>
      <c r="P183" s="130"/>
      <c r="Q183" s="130"/>
    </row>
    <row r="184" spans="2:17" x14ac:dyDescent="0.2">
      <c r="B184" s="103"/>
      <c r="C184" s="103"/>
      <c r="D184" s="220"/>
      <c r="E184" s="103"/>
      <c r="F184" s="103"/>
      <c r="G184" s="220"/>
      <c r="H184" s="103"/>
      <c r="I184" s="130"/>
      <c r="J184" s="130"/>
      <c r="K184" s="130"/>
      <c r="L184" s="130"/>
      <c r="M184" s="130"/>
      <c r="N184" s="130"/>
      <c r="O184" s="130"/>
      <c r="P184" s="130"/>
      <c r="Q184" s="130"/>
    </row>
    <row r="185" spans="2:17" x14ac:dyDescent="0.2">
      <c r="B185" s="103"/>
      <c r="C185" s="103"/>
      <c r="D185" s="220"/>
      <c r="E185" s="103"/>
      <c r="F185" s="103"/>
      <c r="G185" s="220"/>
      <c r="H185" s="103"/>
      <c r="I185" s="130"/>
      <c r="J185" s="130"/>
      <c r="K185" s="130"/>
      <c r="L185" s="130"/>
      <c r="M185" s="130"/>
      <c r="N185" s="130"/>
      <c r="O185" s="130"/>
      <c r="P185" s="130"/>
      <c r="Q185" s="130"/>
    </row>
    <row r="186" spans="2:17" x14ac:dyDescent="0.2">
      <c r="B186" s="103"/>
      <c r="C186" s="103"/>
      <c r="D186" s="220"/>
      <c r="E186" s="103"/>
      <c r="F186" s="103"/>
      <c r="G186" s="220"/>
      <c r="H186" s="103"/>
      <c r="I186" s="130"/>
      <c r="J186" s="130"/>
      <c r="K186" s="130"/>
      <c r="L186" s="130"/>
      <c r="M186" s="130"/>
      <c r="N186" s="130"/>
      <c r="O186" s="130"/>
      <c r="P186" s="130"/>
      <c r="Q186" s="130"/>
    </row>
    <row r="187" spans="2:17" x14ac:dyDescent="0.2">
      <c r="B187" s="103"/>
      <c r="C187" s="103"/>
      <c r="D187" s="220"/>
      <c r="E187" s="103"/>
      <c r="F187" s="103"/>
      <c r="G187" s="220"/>
      <c r="H187" s="103"/>
      <c r="I187" s="130"/>
      <c r="J187" s="130"/>
      <c r="K187" s="130"/>
      <c r="L187" s="130"/>
      <c r="M187" s="130"/>
      <c r="N187" s="130"/>
      <c r="O187" s="130"/>
      <c r="P187" s="130"/>
      <c r="Q187" s="130"/>
    </row>
    <row r="188" spans="2:17" x14ac:dyDescent="0.2">
      <c r="B188" s="103"/>
      <c r="C188" s="103"/>
      <c r="D188" s="220"/>
      <c r="E188" s="103"/>
      <c r="F188" s="103"/>
      <c r="G188" s="220"/>
      <c r="H188" s="103"/>
      <c r="I188" s="130"/>
      <c r="J188" s="130"/>
      <c r="K188" s="130"/>
      <c r="L188" s="130"/>
      <c r="M188" s="130"/>
      <c r="N188" s="130"/>
      <c r="O188" s="130"/>
      <c r="P188" s="130"/>
      <c r="Q188" s="130"/>
    </row>
    <row r="189" spans="2:17" x14ac:dyDescent="0.2">
      <c r="B189" s="103"/>
      <c r="C189" s="103"/>
      <c r="D189" s="220"/>
      <c r="E189" s="103"/>
      <c r="F189" s="103"/>
      <c r="G189" s="220"/>
      <c r="H189" s="103"/>
      <c r="I189" s="130"/>
      <c r="J189" s="130"/>
      <c r="K189" s="130"/>
      <c r="L189" s="130"/>
      <c r="M189" s="130"/>
      <c r="N189" s="130"/>
      <c r="O189" s="130"/>
      <c r="P189" s="130"/>
      <c r="Q189" s="130"/>
    </row>
    <row r="190" spans="2:17" x14ac:dyDescent="0.2">
      <c r="B190" s="103"/>
      <c r="C190" s="103"/>
      <c r="D190" s="220"/>
      <c r="E190" s="103"/>
      <c r="F190" s="103"/>
      <c r="G190" s="220"/>
      <c r="H190" s="103"/>
      <c r="I190" s="130"/>
      <c r="J190" s="130"/>
      <c r="K190" s="130"/>
      <c r="L190" s="130"/>
      <c r="M190" s="130"/>
      <c r="N190" s="130"/>
      <c r="O190" s="130"/>
      <c r="P190" s="130"/>
      <c r="Q190" s="130"/>
    </row>
    <row r="191" spans="2:17" x14ac:dyDescent="0.2">
      <c r="B191" s="103"/>
      <c r="C191" s="103"/>
      <c r="D191" s="220"/>
      <c r="E191" s="103"/>
      <c r="F191" s="103"/>
      <c r="G191" s="220"/>
      <c r="H191" s="103"/>
      <c r="I191" s="130"/>
      <c r="J191" s="130"/>
      <c r="K191" s="130"/>
      <c r="L191" s="130"/>
      <c r="M191" s="130"/>
      <c r="N191" s="130"/>
      <c r="O191" s="130"/>
      <c r="P191" s="130"/>
      <c r="Q191" s="130"/>
    </row>
    <row r="192" spans="2:17" x14ac:dyDescent="0.2">
      <c r="B192" s="103"/>
      <c r="C192" s="103"/>
      <c r="D192" s="220"/>
      <c r="E192" s="103"/>
      <c r="F192" s="103"/>
      <c r="G192" s="220"/>
      <c r="H192" s="103"/>
      <c r="I192" s="130"/>
      <c r="J192" s="130"/>
      <c r="K192" s="130"/>
      <c r="L192" s="130"/>
      <c r="M192" s="130"/>
      <c r="N192" s="130"/>
      <c r="O192" s="130"/>
      <c r="P192" s="130"/>
      <c r="Q192" s="130"/>
    </row>
    <row r="193" spans="2:17" x14ac:dyDescent="0.2">
      <c r="B193" s="103"/>
      <c r="C193" s="103"/>
      <c r="D193" s="220"/>
      <c r="E193" s="103"/>
      <c r="F193" s="103"/>
      <c r="G193" s="220"/>
      <c r="H193" s="103"/>
      <c r="I193" s="130"/>
      <c r="J193" s="130"/>
      <c r="K193" s="130"/>
      <c r="L193" s="130"/>
      <c r="M193" s="130"/>
      <c r="N193" s="130"/>
      <c r="O193" s="130"/>
      <c r="P193" s="130"/>
      <c r="Q193" s="130"/>
    </row>
    <row r="194" spans="2:17" x14ac:dyDescent="0.2">
      <c r="B194" s="103"/>
      <c r="C194" s="103"/>
      <c r="D194" s="220"/>
      <c r="E194" s="103"/>
      <c r="F194" s="103"/>
      <c r="G194" s="220"/>
      <c r="H194" s="103"/>
      <c r="I194" s="130"/>
      <c r="J194" s="130"/>
      <c r="K194" s="130"/>
      <c r="L194" s="130"/>
      <c r="M194" s="130"/>
      <c r="N194" s="130"/>
      <c r="O194" s="130"/>
      <c r="P194" s="130"/>
      <c r="Q194" s="130"/>
    </row>
    <row r="195" spans="2:17" x14ac:dyDescent="0.2">
      <c r="B195" s="103"/>
      <c r="C195" s="103"/>
      <c r="D195" s="220"/>
      <c r="E195" s="103"/>
      <c r="F195" s="103"/>
      <c r="G195" s="220"/>
      <c r="H195" s="103"/>
      <c r="I195" s="130"/>
      <c r="J195" s="130"/>
      <c r="K195" s="130"/>
      <c r="L195" s="130"/>
      <c r="M195" s="130"/>
      <c r="N195" s="130"/>
      <c r="O195" s="130"/>
      <c r="P195" s="130"/>
      <c r="Q195" s="130"/>
    </row>
    <row r="196" spans="2:17" x14ac:dyDescent="0.2">
      <c r="B196" s="103"/>
      <c r="C196" s="103"/>
      <c r="D196" s="220"/>
      <c r="E196" s="103"/>
      <c r="F196" s="103"/>
      <c r="G196" s="220"/>
      <c r="H196" s="103"/>
      <c r="I196" s="130"/>
      <c r="J196" s="130"/>
      <c r="K196" s="130"/>
      <c r="L196" s="130"/>
      <c r="M196" s="130"/>
      <c r="N196" s="130"/>
      <c r="O196" s="130"/>
      <c r="P196" s="130"/>
      <c r="Q196" s="130"/>
    </row>
    <row r="197" spans="2:17" x14ac:dyDescent="0.2">
      <c r="B197" s="103"/>
      <c r="C197" s="103"/>
      <c r="D197" s="220"/>
      <c r="E197" s="103"/>
      <c r="F197" s="103"/>
      <c r="G197" s="220"/>
      <c r="H197" s="103"/>
      <c r="I197" s="130"/>
      <c r="J197" s="130"/>
      <c r="K197" s="130"/>
      <c r="L197" s="130"/>
      <c r="M197" s="130"/>
      <c r="N197" s="130"/>
      <c r="O197" s="130"/>
      <c r="P197" s="130"/>
      <c r="Q197" s="130"/>
    </row>
    <row r="198" spans="2:17" x14ac:dyDescent="0.2">
      <c r="B198" s="103"/>
      <c r="C198" s="103"/>
      <c r="D198" s="220"/>
      <c r="E198" s="103"/>
      <c r="F198" s="103"/>
      <c r="G198" s="220"/>
      <c r="H198" s="103"/>
      <c r="I198" s="130"/>
      <c r="J198" s="130"/>
      <c r="K198" s="130"/>
      <c r="L198" s="130"/>
      <c r="M198" s="130"/>
      <c r="N198" s="130"/>
      <c r="O198" s="130"/>
      <c r="P198" s="130"/>
      <c r="Q198" s="130"/>
    </row>
    <row r="199" spans="2:17" x14ac:dyDescent="0.2">
      <c r="B199" s="103"/>
      <c r="C199" s="103"/>
      <c r="D199" s="220"/>
      <c r="E199" s="103"/>
      <c r="F199" s="103"/>
      <c r="G199" s="220"/>
      <c r="H199" s="103"/>
      <c r="I199" s="130"/>
      <c r="J199" s="130"/>
      <c r="K199" s="130"/>
      <c r="L199" s="130"/>
      <c r="M199" s="130"/>
      <c r="N199" s="130"/>
      <c r="O199" s="130"/>
      <c r="P199" s="130"/>
      <c r="Q199" s="130"/>
    </row>
    <row r="200" spans="2:17" x14ac:dyDescent="0.2">
      <c r="B200" s="103"/>
      <c r="C200" s="103"/>
      <c r="D200" s="220"/>
      <c r="E200" s="103"/>
      <c r="F200" s="103"/>
      <c r="G200" s="220"/>
      <c r="H200" s="103"/>
      <c r="I200" s="130"/>
      <c r="J200" s="130"/>
      <c r="K200" s="130"/>
      <c r="L200" s="130"/>
      <c r="M200" s="130"/>
      <c r="N200" s="130"/>
      <c r="O200" s="130"/>
      <c r="P200" s="130"/>
      <c r="Q200" s="130"/>
    </row>
    <row r="201" spans="2:17" x14ac:dyDescent="0.2">
      <c r="B201" s="103"/>
      <c r="C201" s="103"/>
      <c r="D201" s="220"/>
      <c r="E201" s="103"/>
      <c r="F201" s="103"/>
      <c r="G201" s="220"/>
      <c r="H201" s="103"/>
      <c r="I201" s="130"/>
      <c r="J201" s="130"/>
      <c r="K201" s="130"/>
      <c r="L201" s="130"/>
      <c r="M201" s="130"/>
      <c r="N201" s="130"/>
      <c r="O201" s="130"/>
      <c r="P201" s="130"/>
      <c r="Q201" s="130"/>
    </row>
    <row r="202" spans="2:17" x14ac:dyDescent="0.2">
      <c r="B202" s="103"/>
      <c r="C202" s="103"/>
      <c r="D202" s="220"/>
      <c r="E202" s="103"/>
      <c r="F202" s="103"/>
      <c r="G202" s="220"/>
      <c r="H202" s="103"/>
      <c r="I202" s="130"/>
      <c r="J202" s="130"/>
      <c r="K202" s="130"/>
      <c r="L202" s="130"/>
      <c r="M202" s="130"/>
      <c r="N202" s="130"/>
      <c r="O202" s="130"/>
      <c r="P202" s="130"/>
      <c r="Q202" s="130"/>
    </row>
    <row r="203" spans="2:17" x14ac:dyDescent="0.2">
      <c r="B203" s="103"/>
      <c r="C203" s="103"/>
      <c r="D203" s="220"/>
      <c r="E203" s="103"/>
      <c r="F203" s="103"/>
      <c r="G203" s="220"/>
      <c r="H203" s="103"/>
      <c r="I203" s="130"/>
      <c r="J203" s="130"/>
      <c r="K203" s="130"/>
      <c r="L203" s="130"/>
      <c r="M203" s="130"/>
      <c r="N203" s="130"/>
      <c r="O203" s="130"/>
      <c r="P203" s="130"/>
      <c r="Q203" s="130"/>
    </row>
    <row r="204" spans="2:17" x14ac:dyDescent="0.2">
      <c r="B204" s="103"/>
      <c r="C204" s="103"/>
      <c r="D204" s="220"/>
      <c r="E204" s="103"/>
      <c r="F204" s="103"/>
      <c r="G204" s="220"/>
      <c r="H204" s="103"/>
      <c r="I204" s="130"/>
      <c r="J204" s="130"/>
      <c r="K204" s="130"/>
      <c r="L204" s="130"/>
      <c r="M204" s="130"/>
      <c r="N204" s="130"/>
      <c r="O204" s="130"/>
      <c r="P204" s="130"/>
      <c r="Q204" s="130"/>
    </row>
    <row r="205" spans="2:17" x14ac:dyDescent="0.2">
      <c r="B205" s="103"/>
      <c r="C205" s="103"/>
      <c r="D205" s="220"/>
      <c r="E205" s="103"/>
      <c r="F205" s="103"/>
      <c r="G205" s="220"/>
      <c r="H205" s="103"/>
      <c r="I205" s="130"/>
      <c r="J205" s="130"/>
      <c r="K205" s="130"/>
      <c r="L205" s="130"/>
      <c r="M205" s="130"/>
      <c r="N205" s="130"/>
      <c r="O205" s="130"/>
      <c r="P205" s="130"/>
      <c r="Q205" s="130"/>
    </row>
    <row r="206" spans="2:17" x14ac:dyDescent="0.2">
      <c r="B206" s="103"/>
      <c r="C206" s="103"/>
      <c r="D206" s="220"/>
      <c r="E206" s="103"/>
      <c r="F206" s="103"/>
      <c r="G206" s="220"/>
      <c r="H206" s="103"/>
      <c r="I206" s="130"/>
      <c r="J206" s="130"/>
      <c r="K206" s="130"/>
      <c r="L206" s="130"/>
      <c r="M206" s="130"/>
      <c r="N206" s="130"/>
      <c r="O206" s="130"/>
      <c r="P206" s="130"/>
      <c r="Q206" s="130"/>
    </row>
    <row r="207" spans="2:17" x14ac:dyDescent="0.2">
      <c r="B207" s="103"/>
      <c r="C207" s="103"/>
      <c r="D207" s="220"/>
      <c r="E207" s="103"/>
      <c r="F207" s="103"/>
      <c r="G207" s="220"/>
      <c r="H207" s="103"/>
      <c r="I207" s="130"/>
      <c r="J207" s="130"/>
      <c r="K207" s="130"/>
      <c r="L207" s="130"/>
      <c r="M207" s="130"/>
      <c r="N207" s="130"/>
      <c r="O207" s="130"/>
      <c r="P207" s="130"/>
      <c r="Q207" s="130"/>
    </row>
    <row r="208" spans="2:17" x14ac:dyDescent="0.2">
      <c r="B208" s="103"/>
      <c r="C208" s="103"/>
      <c r="D208" s="220"/>
      <c r="E208" s="103"/>
      <c r="F208" s="103"/>
      <c r="G208" s="220"/>
      <c r="H208" s="103"/>
      <c r="I208" s="130"/>
      <c r="J208" s="130"/>
      <c r="K208" s="130"/>
      <c r="L208" s="130"/>
      <c r="M208" s="130"/>
      <c r="N208" s="130"/>
      <c r="O208" s="130"/>
      <c r="P208" s="130"/>
      <c r="Q208" s="130"/>
    </row>
    <row r="209" spans="2:17" x14ac:dyDescent="0.2">
      <c r="B209" s="103"/>
      <c r="C209" s="103"/>
      <c r="D209" s="220"/>
      <c r="E209" s="103"/>
      <c r="F209" s="103"/>
      <c r="G209" s="220"/>
      <c r="H209" s="103"/>
      <c r="I209" s="130"/>
      <c r="J209" s="130"/>
      <c r="K209" s="130"/>
      <c r="L209" s="130"/>
      <c r="M209" s="130"/>
      <c r="N209" s="130"/>
      <c r="O209" s="130"/>
      <c r="P209" s="130"/>
      <c r="Q209" s="130"/>
    </row>
    <row r="210" spans="2:17" x14ac:dyDescent="0.2">
      <c r="B210" s="103"/>
      <c r="C210" s="103"/>
      <c r="D210" s="220"/>
      <c r="E210" s="103"/>
      <c r="F210" s="103"/>
      <c r="G210" s="220"/>
      <c r="H210" s="103"/>
      <c r="I210" s="130"/>
      <c r="J210" s="130"/>
      <c r="K210" s="130"/>
      <c r="L210" s="130"/>
      <c r="M210" s="130"/>
      <c r="N210" s="130"/>
      <c r="O210" s="130"/>
      <c r="P210" s="130"/>
      <c r="Q210" s="130"/>
    </row>
    <row r="211" spans="2:17" x14ac:dyDescent="0.2">
      <c r="B211" s="103"/>
      <c r="C211" s="103"/>
      <c r="D211" s="220"/>
      <c r="E211" s="103"/>
      <c r="F211" s="103"/>
      <c r="G211" s="220"/>
      <c r="H211" s="103"/>
      <c r="I211" s="130"/>
      <c r="J211" s="130"/>
      <c r="K211" s="130"/>
      <c r="L211" s="130"/>
      <c r="M211" s="130"/>
      <c r="N211" s="130"/>
      <c r="O211" s="130"/>
      <c r="P211" s="130"/>
      <c r="Q211" s="130"/>
    </row>
    <row r="212" spans="2:17" x14ac:dyDescent="0.2">
      <c r="B212" s="103"/>
      <c r="C212" s="103"/>
      <c r="D212" s="220"/>
      <c r="E212" s="103"/>
      <c r="F212" s="103"/>
      <c r="G212" s="220"/>
      <c r="H212" s="103"/>
      <c r="I212" s="130"/>
      <c r="J212" s="130"/>
      <c r="K212" s="130"/>
      <c r="L212" s="130"/>
      <c r="M212" s="130"/>
      <c r="N212" s="130"/>
      <c r="O212" s="130"/>
      <c r="P212" s="130"/>
      <c r="Q212" s="130"/>
    </row>
    <row r="213" spans="2:17" x14ac:dyDescent="0.2">
      <c r="B213" s="103"/>
      <c r="C213" s="103"/>
      <c r="D213" s="220"/>
      <c r="E213" s="103"/>
      <c r="F213" s="103"/>
      <c r="G213" s="220"/>
      <c r="H213" s="103"/>
      <c r="I213" s="130"/>
      <c r="J213" s="130"/>
      <c r="K213" s="130"/>
      <c r="L213" s="130"/>
      <c r="M213" s="130"/>
      <c r="N213" s="130"/>
      <c r="O213" s="130"/>
      <c r="P213" s="130"/>
      <c r="Q213" s="130"/>
    </row>
    <row r="214" spans="2:17" x14ac:dyDescent="0.2">
      <c r="B214" s="103"/>
      <c r="C214" s="103"/>
      <c r="D214" s="220"/>
      <c r="E214" s="103"/>
      <c r="F214" s="103"/>
      <c r="G214" s="220"/>
      <c r="H214" s="103"/>
      <c r="I214" s="130"/>
      <c r="J214" s="130"/>
      <c r="K214" s="130"/>
      <c r="L214" s="130"/>
      <c r="M214" s="130"/>
      <c r="N214" s="130"/>
      <c r="O214" s="130"/>
      <c r="P214" s="130"/>
      <c r="Q214" s="130"/>
    </row>
    <row r="215" spans="2:17" x14ac:dyDescent="0.2">
      <c r="B215" s="103"/>
      <c r="C215" s="103"/>
      <c r="D215" s="220"/>
      <c r="E215" s="103"/>
      <c r="F215" s="103"/>
      <c r="G215" s="220"/>
      <c r="H215" s="103"/>
      <c r="I215" s="130"/>
      <c r="J215" s="130"/>
      <c r="K215" s="130"/>
      <c r="L215" s="130"/>
      <c r="M215" s="130"/>
      <c r="N215" s="130"/>
      <c r="O215" s="130"/>
      <c r="P215" s="130"/>
      <c r="Q215" s="130"/>
    </row>
    <row r="216" spans="2:17" x14ac:dyDescent="0.2">
      <c r="B216" s="103"/>
      <c r="C216" s="103"/>
      <c r="D216" s="220"/>
      <c r="E216" s="103"/>
      <c r="F216" s="103"/>
      <c r="G216" s="220"/>
      <c r="H216" s="103"/>
      <c r="I216" s="130"/>
      <c r="J216" s="130"/>
      <c r="K216" s="130"/>
      <c r="L216" s="130"/>
      <c r="M216" s="130"/>
      <c r="N216" s="130"/>
      <c r="O216" s="130"/>
      <c r="P216" s="130"/>
      <c r="Q216" s="130"/>
    </row>
    <row r="217" spans="2:17" x14ac:dyDescent="0.2">
      <c r="B217" s="103"/>
      <c r="C217" s="103"/>
      <c r="D217" s="220"/>
      <c r="E217" s="103"/>
      <c r="F217" s="103"/>
      <c r="G217" s="220"/>
      <c r="H217" s="103"/>
      <c r="I217" s="130"/>
      <c r="J217" s="130"/>
      <c r="K217" s="130"/>
      <c r="L217" s="130"/>
      <c r="M217" s="130"/>
      <c r="N217" s="130"/>
      <c r="O217" s="130"/>
      <c r="P217" s="130"/>
      <c r="Q217" s="130"/>
    </row>
    <row r="218" spans="2:17" x14ac:dyDescent="0.2">
      <c r="B218" s="103"/>
      <c r="C218" s="103"/>
      <c r="D218" s="220"/>
      <c r="E218" s="103"/>
      <c r="F218" s="103"/>
      <c r="G218" s="220"/>
      <c r="H218" s="103"/>
      <c r="I218" s="130"/>
      <c r="J218" s="130"/>
      <c r="K218" s="130"/>
      <c r="L218" s="130"/>
      <c r="M218" s="130"/>
      <c r="N218" s="130"/>
      <c r="O218" s="130"/>
      <c r="P218" s="130"/>
      <c r="Q218" s="130"/>
    </row>
    <row r="219" spans="2:17" x14ac:dyDescent="0.2">
      <c r="B219" s="103"/>
      <c r="C219" s="103"/>
      <c r="D219" s="220"/>
      <c r="E219" s="103"/>
      <c r="F219" s="103"/>
      <c r="G219" s="220"/>
      <c r="H219" s="103"/>
      <c r="I219" s="130"/>
      <c r="J219" s="130"/>
      <c r="K219" s="130"/>
      <c r="L219" s="130"/>
      <c r="M219" s="130"/>
      <c r="N219" s="130"/>
      <c r="O219" s="130"/>
      <c r="P219" s="130"/>
      <c r="Q219" s="130"/>
    </row>
    <row r="220" spans="2:17" x14ac:dyDescent="0.2">
      <c r="B220" s="103"/>
      <c r="C220" s="103"/>
      <c r="D220" s="220"/>
      <c r="E220" s="103"/>
      <c r="F220" s="103"/>
      <c r="G220" s="220"/>
      <c r="H220" s="103"/>
      <c r="I220" s="130"/>
      <c r="J220" s="130"/>
      <c r="K220" s="130"/>
      <c r="L220" s="130"/>
      <c r="M220" s="130"/>
      <c r="N220" s="130"/>
      <c r="O220" s="130"/>
      <c r="P220" s="130"/>
      <c r="Q220" s="130"/>
    </row>
    <row r="221" spans="2:17" x14ac:dyDescent="0.2">
      <c r="B221" s="103"/>
      <c r="C221" s="103"/>
      <c r="D221" s="220"/>
      <c r="E221" s="103"/>
      <c r="F221" s="103"/>
      <c r="G221" s="220"/>
      <c r="H221" s="103"/>
      <c r="I221" s="130"/>
      <c r="J221" s="130"/>
      <c r="K221" s="130"/>
      <c r="L221" s="130"/>
      <c r="M221" s="130"/>
      <c r="N221" s="130"/>
      <c r="O221" s="130"/>
      <c r="P221" s="130"/>
      <c r="Q221" s="130"/>
    </row>
    <row r="222" spans="2:17" x14ac:dyDescent="0.2">
      <c r="B222" s="103"/>
      <c r="C222" s="103"/>
      <c r="D222" s="220"/>
      <c r="E222" s="103"/>
      <c r="F222" s="103"/>
      <c r="G222" s="220"/>
      <c r="H222" s="103"/>
      <c r="I222" s="130"/>
      <c r="J222" s="130"/>
      <c r="K222" s="130"/>
      <c r="L222" s="130"/>
      <c r="M222" s="130"/>
      <c r="N222" s="130"/>
      <c r="O222" s="130"/>
      <c r="P222" s="130"/>
      <c r="Q222" s="130"/>
    </row>
    <row r="223" spans="2:17" x14ac:dyDescent="0.2">
      <c r="B223" s="103"/>
      <c r="C223" s="103"/>
      <c r="D223" s="220"/>
      <c r="E223" s="103"/>
      <c r="F223" s="103"/>
      <c r="G223" s="220"/>
      <c r="H223" s="103"/>
      <c r="I223" s="130"/>
      <c r="J223" s="130"/>
      <c r="K223" s="130"/>
      <c r="L223" s="130"/>
      <c r="M223" s="130"/>
      <c r="N223" s="130"/>
      <c r="O223" s="130"/>
      <c r="P223" s="130"/>
      <c r="Q223" s="130"/>
    </row>
    <row r="224" spans="2:17" x14ac:dyDescent="0.2">
      <c r="B224" s="103"/>
      <c r="C224" s="103"/>
      <c r="D224" s="220"/>
      <c r="E224" s="103"/>
      <c r="F224" s="103"/>
      <c r="G224" s="220"/>
      <c r="H224" s="103"/>
      <c r="I224" s="130"/>
      <c r="J224" s="130"/>
      <c r="K224" s="130"/>
      <c r="L224" s="130"/>
      <c r="M224" s="130"/>
      <c r="N224" s="130"/>
      <c r="O224" s="130"/>
      <c r="P224" s="130"/>
      <c r="Q224" s="130"/>
    </row>
    <row r="225" spans="2:17" x14ac:dyDescent="0.2">
      <c r="B225" s="103"/>
      <c r="C225" s="103"/>
      <c r="D225" s="220"/>
      <c r="E225" s="103"/>
      <c r="F225" s="103"/>
      <c r="G225" s="220"/>
      <c r="H225" s="103"/>
      <c r="I225" s="130"/>
      <c r="J225" s="130"/>
      <c r="K225" s="130"/>
      <c r="L225" s="130"/>
      <c r="M225" s="130"/>
      <c r="N225" s="130"/>
      <c r="O225" s="130"/>
      <c r="P225" s="130"/>
      <c r="Q225" s="130"/>
    </row>
    <row r="226" spans="2:17" x14ac:dyDescent="0.2">
      <c r="B226" s="103"/>
      <c r="C226" s="103"/>
      <c r="D226" s="220"/>
      <c r="E226" s="103"/>
      <c r="F226" s="103"/>
      <c r="G226" s="220"/>
      <c r="H226" s="103"/>
      <c r="I226" s="130"/>
      <c r="J226" s="130"/>
      <c r="K226" s="130"/>
      <c r="L226" s="130"/>
      <c r="M226" s="130"/>
      <c r="N226" s="130"/>
      <c r="O226" s="130"/>
      <c r="P226" s="130"/>
      <c r="Q226" s="130"/>
    </row>
    <row r="227" spans="2:17" x14ac:dyDescent="0.2">
      <c r="B227" s="103"/>
      <c r="C227" s="103"/>
      <c r="D227" s="220"/>
      <c r="E227" s="103"/>
      <c r="F227" s="103"/>
      <c r="G227" s="220"/>
      <c r="H227" s="103"/>
      <c r="I227" s="130"/>
      <c r="J227" s="130"/>
      <c r="K227" s="130"/>
      <c r="L227" s="130"/>
      <c r="M227" s="130"/>
      <c r="N227" s="130"/>
      <c r="O227" s="130"/>
      <c r="P227" s="130"/>
      <c r="Q227" s="130"/>
    </row>
    <row r="228" spans="2:17" x14ac:dyDescent="0.2">
      <c r="B228" s="103"/>
      <c r="C228" s="103"/>
      <c r="D228" s="220"/>
      <c r="E228" s="103"/>
      <c r="F228" s="103"/>
      <c r="G228" s="220"/>
      <c r="H228" s="103"/>
      <c r="I228" s="130"/>
      <c r="J228" s="130"/>
      <c r="K228" s="130"/>
      <c r="L228" s="130"/>
      <c r="M228" s="130"/>
      <c r="N228" s="130"/>
      <c r="O228" s="130"/>
      <c r="P228" s="130"/>
      <c r="Q228" s="130"/>
    </row>
    <row r="229" spans="2:17" x14ac:dyDescent="0.2">
      <c r="B229" s="103"/>
      <c r="C229" s="103"/>
      <c r="D229" s="220"/>
      <c r="E229" s="103"/>
      <c r="F229" s="103"/>
      <c r="G229" s="220"/>
      <c r="H229" s="103"/>
      <c r="I229" s="130"/>
      <c r="J229" s="130"/>
      <c r="K229" s="130"/>
      <c r="L229" s="130"/>
      <c r="M229" s="130"/>
      <c r="N229" s="130"/>
      <c r="O229" s="130"/>
      <c r="P229" s="130"/>
      <c r="Q229" s="130"/>
    </row>
    <row r="230" spans="2:17" x14ac:dyDescent="0.2">
      <c r="B230" s="103"/>
      <c r="C230" s="103"/>
      <c r="D230" s="220"/>
      <c r="E230" s="103"/>
      <c r="F230" s="103"/>
      <c r="G230" s="220"/>
      <c r="H230" s="103"/>
      <c r="I230" s="130"/>
      <c r="J230" s="130"/>
      <c r="K230" s="130"/>
      <c r="L230" s="130"/>
      <c r="M230" s="130"/>
      <c r="N230" s="130"/>
      <c r="O230" s="130"/>
      <c r="P230" s="130"/>
      <c r="Q230" s="130"/>
    </row>
    <row r="231" spans="2:17" x14ac:dyDescent="0.2">
      <c r="B231" s="103"/>
      <c r="C231" s="103"/>
      <c r="D231" s="220"/>
      <c r="E231" s="103"/>
      <c r="F231" s="103"/>
      <c r="G231" s="220"/>
      <c r="H231" s="103"/>
      <c r="I231" s="130"/>
      <c r="J231" s="130"/>
      <c r="K231" s="130"/>
      <c r="L231" s="130"/>
      <c r="M231" s="130"/>
      <c r="N231" s="130"/>
      <c r="O231" s="130"/>
      <c r="P231" s="130"/>
      <c r="Q231" s="130"/>
    </row>
    <row r="232" spans="2:17" x14ac:dyDescent="0.2">
      <c r="B232" s="103"/>
      <c r="C232" s="103"/>
      <c r="D232" s="220"/>
      <c r="E232" s="103"/>
      <c r="F232" s="103"/>
      <c r="G232" s="220"/>
      <c r="H232" s="103"/>
      <c r="I232" s="130"/>
      <c r="J232" s="130"/>
      <c r="K232" s="130"/>
      <c r="L232" s="130"/>
      <c r="M232" s="130"/>
      <c r="N232" s="130"/>
      <c r="O232" s="130"/>
      <c r="P232" s="130"/>
      <c r="Q232" s="130"/>
    </row>
    <row r="233" spans="2:17" x14ac:dyDescent="0.2">
      <c r="B233" s="103"/>
      <c r="C233" s="103"/>
      <c r="D233" s="220"/>
      <c r="E233" s="103"/>
      <c r="F233" s="103"/>
      <c r="G233" s="220"/>
      <c r="H233" s="103"/>
      <c r="I233" s="130"/>
      <c r="J233" s="130"/>
      <c r="K233" s="130"/>
      <c r="L233" s="130"/>
      <c r="M233" s="130"/>
      <c r="N233" s="130"/>
      <c r="O233" s="130"/>
      <c r="P233" s="130"/>
      <c r="Q233" s="130"/>
    </row>
    <row r="234" spans="2:17" x14ac:dyDescent="0.2">
      <c r="B234" s="103"/>
      <c r="C234" s="103"/>
      <c r="D234" s="220"/>
      <c r="E234" s="103"/>
      <c r="F234" s="103"/>
      <c r="G234" s="220"/>
      <c r="H234" s="103"/>
      <c r="I234" s="130"/>
      <c r="J234" s="130"/>
      <c r="K234" s="130"/>
      <c r="L234" s="130"/>
      <c r="M234" s="130"/>
      <c r="N234" s="130"/>
      <c r="O234" s="130"/>
      <c r="P234" s="130"/>
      <c r="Q234" s="130"/>
    </row>
    <row r="235" spans="2:17" x14ac:dyDescent="0.2">
      <c r="B235" s="103"/>
      <c r="C235" s="103"/>
      <c r="D235" s="220"/>
      <c r="E235" s="103"/>
      <c r="F235" s="103"/>
      <c r="G235" s="220"/>
      <c r="H235" s="103"/>
      <c r="I235" s="130"/>
      <c r="J235" s="130"/>
      <c r="K235" s="130"/>
      <c r="L235" s="130"/>
      <c r="M235" s="130"/>
      <c r="N235" s="130"/>
      <c r="O235" s="130"/>
      <c r="P235" s="130"/>
      <c r="Q235" s="130"/>
    </row>
    <row r="236" spans="2:17" x14ac:dyDescent="0.2">
      <c r="B236" s="103"/>
      <c r="C236" s="103"/>
      <c r="D236" s="220"/>
      <c r="E236" s="103"/>
      <c r="F236" s="103"/>
      <c r="G236" s="220"/>
      <c r="H236" s="103"/>
      <c r="I236" s="130"/>
      <c r="J236" s="130"/>
      <c r="K236" s="130"/>
      <c r="L236" s="130"/>
      <c r="M236" s="130"/>
      <c r="N236" s="130"/>
      <c r="O236" s="130"/>
      <c r="P236" s="130"/>
      <c r="Q236" s="130"/>
    </row>
    <row r="237" spans="2:17" x14ac:dyDescent="0.2">
      <c r="B237" s="103"/>
      <c r="C237" s="103"/>
      <c r="D237" s="220"/>
      <c r="E237" s="103"/>
      <c r="F237" s="103"/>
      <c r="G237" s="220"/>
      <c r="H237" s="103"/>
      <c r="I237" s="130"/>
      <c r="J237" s="130"/>
      <c r="K237" s="130"/>
      <c r="L237" s="130"/>
      <c r="M237" s="130"/>
      <c r="N237" s="130"/>
      <c r="O237" s="130"/>
      <c r="P237" s="130"/>
      <c r="Q237" s="130"/>
    </row>
    <row r="238" spans="2:17" x14ac:dyDescent="0.2">
      <c r="B238" s="103"/>
      <c r="C238" s="103"/>
      <c r="D238" s="220"/>
      <c r="E238" s="103"/>
      <c r="F238" s="103"/>
      <c r="G238" s="220"/>
      <c r="H238" s="103"/>
      <c r="I238" s="130"/>
      <c r="J238" s="130"/>
      <c r="K238" s="130"/>
      <c r="L238" s="130"/>
      <c r="M238" s="130"/>
      <c r="N238" s="130"/>
      <c r="O238" s="130"/>
      <c r="P238" s="130"/>
      <c r="Q238" s="130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D5" sqref="D5"/>
    </sheetView>
  </sheetViews>
  <sheetFormatPr defaultRowHeight="12.75" x14ac:dyDescent="0.2"/>
  <cols>
    <col min="1" max="1" width="66" style="158" bestFit="1" customWidth="1"/>
    <col min="2" max="2" width="17" style="89" customWidth="1"/>
    <col min="3" max="3" width="18.28515625" style="89" customWidth="1"/>
    <col min="4" max="4" width="11.42578125" style="198" bestFit="1" customWidth="1"/>
    <col min="5" max="16384" width="9.140625" style="15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28.02.2018</v>
      </c>
      <c r="B2" s="3"/>
      <c r="C2" s="3"/>
      <c r="D2" s="3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18.75" x14ac:dyDescent="0.3">
      <c r="A3" s="2" t="s">
        <v>102</v>
      </c>
      <c r="B3" s="2"/>
      <c r="C3" s="2"/>
      <c r="D3" s="2"/>
    </row>
    <row r="4" spans="1:19" x14ac:dyDescent="0.2">
      <c r="B4" s="103"/>
      <c r="C4" s="103"/>
      <c r="D4" s="22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19" s="136" customFormat="1" x14ac:dyDescent="0.2">
      <c r="B5" s="70"/>
      <c r="C5" s="70"/>
      <c r="D5" s="136" t="str">
        <f>VALVAL</f>
        <v>млрд. одиниць</v>
      </c>
    </row>
    <row r="6" spans="1:19" s="47" customFormat="1" x14ac:dyDescent="0.2">
      <c r="A6" s="110"/>
      <c r="B6" s="141" t="s">
        <v>202</v>
      </c>
      <c r="C6" s="141" t="s">
        <v>9</v>
      </c>
      <c r="D6" s="247" t="s">
        <v>78</v>
      </c>
    </row>
    <row r="7" spans="1:19" s="173" customFormat="1" ht="15.75" x14ac:dyDescent="0.2">
      <c r="A7" s="200" t="s">
        <v>201</v>
      </c>
      <c r="B7" s="81">
        <f t="shared" ref="B7:D7" si="0">SUM(B8:B26)</f>
        <v>76.762659424780011</v>
      </c>
      <c r="C7" s="81">
        <f t="shared" si="0"/>
        <v>2068.6143472716403</v>
      </c>
      <c r="D7" s="155">
        <f t="shared" si="0"/>
        <v>1.0000000000000002</v>
      </c>
    </row>
    <row r="8" spans="1:19" s="235" customFormat="1" x14ac:dyDescent="0.2">
      <c r="A8" s="60" t="s">
        <v>43</v>
      </c>
      <c r="B8" s="86">
        <v>31.885163838730001</v>
      </c>
      <c r="C8" s="86">
        <v>859.24729388148</v>
      </c>
      <c r="D8" s="193">
        <v>0.41537299999999999</v>
      </c>
    </row>
    <row r="9" spans="1:19" s="235" customFormat="1" x14ac:dyDescent="0.2">
      <c r="A9" s="60" t="s">
        <v>166</v>
      </c>
      <c r="B9" s="86">
        <v>6.08570520464</v>
      </c>
      <c r="C9" s="86">
        <v>163.99870970927</v>
      </c>
      <c r="D9" s="193">
        <v>7.9279000000000002E-2</v>
      </c>
    </row>
    <row r="10" spans="1:19" s="235" customFormat="1" x14ac:dyDescent="0.2">
      <c r="A10" s="60" t="s">
        <v>105</v>
      </c>
      <c r="B10" s="86">
        <v>0.31446284044</v>
      </c>
      <c r="C10" s="86">
        <v>8.4742028000000005</v>
      </c>
      <c r="D10" s="193">
        <v>4.0969999999999999E-3</v>
      </c>
    </row>
    <row r="11" spans="1:19" s="235" customFormat="1" x14ac:dyDescent="0.2">
      <c r="A11" s="60" t="s">
        <v>73</v>
      </c>
      <c r="B11" s="86">
        <v>13.84334046429</v>
      </c>
      <c r="C11" s="86">
        <v>373.05289984975002</v>
      </c>
      <c r="D11" s="193">
        <v>0.18034</v>
      </c>
    </row>
    <row r="12" spans="1:19" s="235" customFormat="1" x14ac:dyDescent="0.2">
      <c r="A12" s="60" t="s">
        <v>181</v>
      </c>
      <c r="B12" s="86">
        <v>24.043376455499999</v>
      </c>
      <c r="C12" s="86">
        <v>647.92535674854003</v>
      </c>
      <c r="D12" s="193">
        <v>0.31321700000000002</v>
      </c>
    </row>
    <row r="13" spans="1:19" x14ac:dyDescent="0.2">
      <c r="A13" s="202" t="s">
        <v>146</v>
      </c>
      <c r="B13" s="32">
        <v>0.59061062117999996</v>
      </c>
      <c r="C13" s="32">
        <v>15.9158842826</v>
      </c>
      <c r="D13" s="145">
        <v>7.6940000000000003E-3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9" x14ac:dyDescent="0.2">
      <c r="B14" s="103"/>
      <c r="C14" s="103"/>
      <c r="D14" s="22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</row>
    <row r="15" spans="1:19" x14ac:dyDescent="0.2">
      <c r="B15" s="103"/>
      <c r="C15" s="103"/>
      <c r="D15" s="22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</row>
    <row r="16" spans="1:19" x14ac:dyDescent="0.2">
      <c r="B16" s="103"/>
      <c r="C16" s="103"/>
      <c r="D16" s="22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</row>
    <row r="17" spans="2:17" x14ac:dyDescent="0.2">
      <c r="B17" s="103"/>
      <c r="C17" s="103"/>
      <c r="D17" s="22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2:17" x14ac:dyDescent="0.2">
      <c r="B18" s="103"/>
      <c r="C18" s="103"/>
      <c r="D18" s="22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</row>
    <row r="19" spans="2:17" x14ac:dyDescent="0.2">
      <c r="B19" s="103"/>
      <c r="C19" s="103"/>
      <c r="D19" s="22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</row>
    <row r="20" spans="2:17" x14ac:dyDescent="0.2">
      <c r="B20" s="103"/>
      <c r="C20" s="103"/>
      <c r="D20" s="22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</row>
    <row r="21" spans="2:17" x14ac:dyDescent="0.2">
      <c r="B21" s="103"/>
      <c r="C21" s="103"/>
      <c r="D21" s="22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</row>
    <row r="22" spans="2:17" x14ac:dyDescent="0.2">
      <c r="B22" s="103"/>
      <c r="C22" s="103"/>
      <c r="D22" s="22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2:17" x14ac:dyDescent="0.2">
      <c r="B23" s="103"/>
      <c r="C23" s="103"/>
      <c r="D23" s="22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</row>
    <row r="24" spans="2:17" x14ac:dyDescent="0.2">
      <c r="B24" s="103"/>
      <c r="C24" s="103"/>
      <c r="D24" s="22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</row>
    <row r="25" spans="2:17" x14ac:dyDescent="0.2">
      <c r="B25" s="103"/>
      <c r="C25" s="103"/>
      <c r="D25" s="22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</row>
    <row r="26" spans="2:17" x14ac:dyDescent="0.2">
      <c r="B26" s="103"/>
      <c r="C26" s="103"/>
      <c r="D26" s="22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</row>
    <row r="27" spans="2:17" x14ac:dyDescent="0.2">
      <c r="B27" s="103"/>
      <c r="C27" s="103"/>
      <c r="D27" s="22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</row>
    <row r="28" spans="2:17" x14ac:dyDescent="0.2">
      <c r="B28" s="103"/>
      <c r="C28" s="103"/>
      <c r="D28" s="22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</row>
    <row r="29" spans="2:17" x14ac:dyDescent="0.2">
      <c r="B29" s="103"/>
      <c r="C29" s="103"/>
      <c r="D29" s="22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spans="2:17" x14ac:dyDescent="0.2">
      <c r="B30" s="103"/>
      <c r="C30" s="103"/>
      <c r="D30" s="22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</row>
    <row r="31" spans="2:17" x14ac:dyDescent="0.2">
      <c r="B31" s="103"/>
      <c r="C31" s="103"/>
      <c r="D31" s="22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</row>
    <row r="32" spans="2:17" x14ac:dyDescent="0.2">
      <c r="B32" s="103"/>
      <c r="C32" s="103"/>
      <c r="D32" s="22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</row>
    <row r="33" spans="2:17" x14ac:dyDescent="0.2">
      <c r="B33" s="103"/>
      <c r="C33" s="103"/>
      <c r="D33" s="22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</row>
    <row r="34" spans="2:17" x14ac:dyDescent="0.2">
      <c r="B34" s="103"/>
      <c r="C34" s="103"/>
      <c r="D34" s="22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2:17" x14ac:dyDescent="0.2">
      <c r="B35" s="103"/>
      <c r="C35" s="103"/>
      <c r="D35" s="22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2:17" x14ac:dyDescent="0.2">
      <c r="B36" s="103"/>
      <c r="C36" s="103"/>
      <c r="D36" s="22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</row>
    <row r="37" spans="2:17" x14ac:dyDescent="0.2">
      <c r="B37" s="103"/>
      <c r="C37" s="103"/>
      <c r="D37" s="22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</row>
    <row r="38" spans="2:17" x14ac:dyDescent="0.2">
      <c r="B38" s="103"/>
      <c r="C38" s="103"/>
      <c r="D38" s="22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</row>
    <row r="39" spans="2:17" x14ac:dyDescent="0.2">
      <c r="B39" s="103"/>
      <c r="C39" s="103"/>
      <c r="D39" s="22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2:17" x14ac:dyDescent="0.2">
      <c r="B40" s="103"/>
      <c r="C40" s="103"/>
      <c r="D40" s="22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2:17" x14ac:dyDescent="0.2">
      <c r="B41" s="103"/>
      <c r="C41" s="103"/>
      <c r="D41" s="22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</row>
    <row r="42" spans="2:17" x14ac:dyDescent="0.2">
      <c r="B42" s="103"/>
      <c r="C42" s="103"/>
      <c r="D42" s="22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2:17" x14ac:dyDescent="0.2">
      <c r="B43" s="103"/>
      <c r="C43" s="103"/>
      <c r="D43" s="22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</row>
    <row r="44" spans="2:17" x14ac:dyDescent="0.2">
      <c r="B44" s="103"/>
      <c r="C44" s="103"/>
      <c r="D44" s="22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</row>
    <row r="45" spans="2:17" x14ac:dyDescent="0.2">
      <c r="B45" s="103"/>
      <c r="C45" s="103"/>
      <c r="D45" s="22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2:17" x14ac:dyDescent="0.2">
      <c r="B46" s="103"/>
      <c r="C46" s="103"/>
      <c r="D46" s="22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</row>
    <row r="47" spans="2:17" x14ac:dyDescent="0.2">
      <c r="B47" s="103"/>
      <c r="C47" s="103"/>
      <c r="D47" s="22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2:17" x14ac:dyDescent="0.2">
      <c r="B48" s="103"/>
      <c r="C48" s="103"/>
      <c r="D48" s="22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</row>
    <row r="49" spans="2:17" x14ac:dyDescent="0.2">
      <c r="B49" s="103"/>
      <c r="C49" s="103"/>
      <c r="D49" s="22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</row>
    <row r="50" spans="2:17" x14ac:dyDescent="0.2">
      <c r="B50" s="103"/>
      <c r="C50" s="103"/>
      <c r="D50" s="22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</row>
    <row r="51" spans="2:17" x14ac:dyDescent="0.2">
      <c r="B51" s="103"/>
      <c r="C51" s="103"/>
      <c r="D51" s="22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</row>
    <row r="52" spans="2:17" x14ac:dyDescent="0.2">
      <c r="B52" s="103"/>
      <c r="C52" s="103"/>
      <c r="D52" s="22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</row>
    <row r="53" spans="2:17" x14ac:dyDescent="0.2">
      <c r="B53" s="103"/>
      <c r="C53" s="103"/>
      <c r="D53" s="22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</row>
    <row r="54" spans="2:17" x14ac:dyDescent="0.2">
      <c r="B54" s="103"/>
      <c r="C54" s="103"/>
      <c r="D54" s="22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</row>
    <row r="55" spans="2:17" x14ac:dyDescent="0.2">
      <c r="B55" s="103"/>
      <c r="C55" s="103"/>
      <c r="D55" s="22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</row>
    <row r="56" spans="2:17" x14ac:dyDescent="0.2">
      <c r="B56" s="103"/>
      <c r="C56" s="103"/>
      <c r="D56" s="22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</row>
    <row r="57" spans="2:17" x14ac:dyDescent="0.2">
      <c r="B57" s="103"/>
      <c r="C57" s="103"/>
      <c r="D57" s="22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</row>
    <row r="58" spans="2:17" x14ac:dyDescent="0.2">
      <c r="B58" s="103"/>
      <c r="C58" s="103"/>
      <c r="D58" s="22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</row>
    <row r="59" spans="2:17" x14ac:dyDescent="0.2">
      <c r="B59" s="103"/>
      <c r="C59" s="103"/>
      <c r="D59" s="22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</row>
    <row r="60" spans="2:17" x14ac:dyDescent="0.2">
      <c r="B60" s="103"/>
      <c r="C60" s="103"/>
      <c r="D60" s="22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</row>
    <row r="61" spans="2:17" x14ac:dyDescent="0.2">
      <c r="B61" s="103"/>
      <c r="C61" s="103"/>
      <c r="D61" s="22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</row>
    <row r="62" spans="2:17" x14ac:dyDescent="0.2">
      <c r="B62" s="103"/>
      <c r="C62" s="103"/>
      <c r="D62" s="22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</row>
    <row r="63" spans="2:17" x14ac:dyDescent="0.2">
      <c r="B63" s="103"/>
      <c r="C63" s="103"/>
      <c r="D63" s="22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</row>
    <row r="64" spans="2:17" x14ac:dyDescent="0.2">
      <c r="B64" s="103"/>
      <c r="C64" s="103"/>
      <c r="D64" s="22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</row>
    <row r="65" spans="2:17" x14ac:dyDescent="0.2">
      <c r="B65" s="103"/>
      <c r="C65" s="103"/>
      <c r="D65" s="22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</row>
    <row r="66" spans="2:17" x14ac:dyDescent="0.2">
      <c r="B66" s="103"/>
      <c r="C66" s="103"/>
      <c r="D66" s="22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</row>
    <row r="67" spans="2:17" x14ac:dyDescent="0.2">
      <c r="B67" s="103"/>
      <c r="C67" s="103"/>
      <c r="D67" s="22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</row>
    <row r="68" spans="2:17" x14ac:dyDescent="0.2">
      <c r="B68" s="103"/>
      <c r="C68" s="103"/>
      <c r="D68" s="22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</row>
    <row r="69" spans="2:17" x14ac:dyDescent="0.2">
      <c r="B69" s="103"/>
      <c r="C69" s="103"/>
      <c r="D69" s="22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</row>
    <row r="70" spans="2:17" x14ac:dyDescent="0.2">
      <c r="B70" s="103"/>
      <c r="C70" s="103"/>
      <c r="D70" s="22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</row>
    <row r="71" spans="2:17" x14ac:dyDescent="0.2">
      <c r="B71" s="103"/>
      <c r="C71" s="103"/>
      <c r="D71" s="22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</row>
    <row r="72" spans="2:17" x14ac:dyDescent="0.2">
      <c r="B72" s="103"/>
      <c r="C72" s="103"/>
      <c r="D72" s="22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</row>
    <row r="73" spans="2:17" x14ac:dyDescent="0.2">
      <c r="B73" s="103"/>
      <c r="C73" s="103"/>
      <c r="D73" s="22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</row>
    <row r="74" spans="2:17" x14ac:dyDescent="0.2">
      <c r="B74" s="103"/>
      <c r="C74" s="103"/>
      <c r="D74" s="22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</row>
    <row r="75" spans="2:17" x14ac:dyDescent="0.2">
      <c r="B75" s="103"/>
      <c r="C75" s="103"/>
      <c r="D75" s="22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</row>
    <row r="76" spans="2:17" x14ac:dyDescent="0.2">
      <c r="B76" s="103"/>
      <c r="C76" s="103"/>
      <c r="D76" s="22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</row>
    <row r="77" spans="2:17" x14ac:dyDescent="0.2">
      <c r="B77" s="103"/>
      <c r="C77" s="103"/>
      <c r="D77" s="22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</row>
    <row r="78" spans="2:17" x14ac:dyDescent="0.2">
      <c r="B78" s="103"/>
      <c r="C78" s="103"/>
      <c r="D78" s="22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</row>
    <row r="79" spans="2:17" x14ac:dyDescent="0.2">
      <c r="B79" s="103"/>
      <c r="C79" s="103"/>
      <c r="D79" s="22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</row>
    <row r="80" spans="2:17" x14ac:dyDescent="0.2">
      <c r="B80" s="103"/>
      <c r="C80" s="103"/>
      <c r="D80" s="22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</row>
    <row r="81" spans="2:17" x14ac:dyDescent="0.2">
      <c r="B81" s="103"/>
      <c r="C81" s="103"/>
      <c r="D81" s="22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</row>
    <row r="82" spans="2:17" x14ac:dyDescent="0.2">
      <c r="B82" s="103"/>
      <c r="C82" s="103"/>
      <c r="D82" s="22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</row>
    <row r="83" spans="2:17" x14ac:dyDescent="0.2">
      <c r="B83" s="103"/>
      <c r="C83" s="103"/>
      <c r="D83" s="22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</row>
    <row r="84" spans="2:17" x14ac:dyDescent="0.2">
      <c r="B84" s="103"/>
      <c r="C84" s="103"/>
      <c r="D84" s="22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</row>
    <row r="85" spans="2:17" x14ac:dyDescent="0.2">
      <c r="B85" s="103"/>
      <c r="C85" s="103"/>
      <c r="D85" s="22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</row>
    <row r="86" spans="2:17" x14ac:dyDescent="0.2">
      <c r="B86" s="103"/>
      <c r="C86" s="103"/>
      <c r="D86" s="22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</row>
    <row r="87" spans="2:17" x14ac:dyDescent="0.2">
      <c r="B87" s="103"/>
      <c r="C87" s="103"/>
      <c r="D87" s="22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</row>
    <row r="88" spans="2:17" x14ac:dyDescent="0.2">
      <c r="B88" s="103"/>
      <c r="C88" s="103"/>
      <c r="D88" s="22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</row>
    <row r="89" spans="2:17" x14ac:dyDescent="0.2">
      <c r="B89" s="103"/>
      <c r="C89" s="103"/>
      <c r="D89" s="22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</row>
    <row r="90" spans="2:17" x14ac:dyDescent="0.2">
      <c r="B90" s="103"/>
      <c r="C90" s="103"/>
      <c r="D90" s="22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</row>
    <row r="91" spans="2:17" x14ac:dyDescent="0.2">
      <c r="B91" s="103"/>
      <c r="C91" s="103"/>
      <c r="D91" s="22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</row>
    <row r="92" spans="2:17" x14ac:dyDescent="0.2">
      <c r="B92" s="103"/>
      <c r="C92" s="103"/>
      <c r="D92" s="22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</row>
    <row r="93" spans="2:17" x14ac:dyDescent="0.2">
      <c r="B93" s="103"/>
      <c r="C93" s="103"/>
      <c r="D93" s="22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</row>
    <row r="94" spans="2:17" x14ac:dyDescent="0.2">
      <c r="B94" s="103"/>
      <c r="C94" s="103"/>
      <c r="D94" s="22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</row>
    <row r="95" spans="2:17" x14ac:dyDescent="0.2">
      <c r="B95" s="103"/>
      <c r="C95" s="103"/>
      <c r="D95" s="22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</row>
    <row r="96" spans="2:17" x14ac:dyDescent="0.2">
      <c r="B96" s="103"/>
      <c r="C96" s="103"/>
      <c r="D96" s="22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</row>
    <row r="97" spans="2:17" x14ac:dyDescent="0.2">
      <c r="B97" s="103"/>
      <c r="C97" s="103"/>
      <c r="D97" s="22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</row>
    <row r="98" spans="2:17" x14ac:dyDescent="0.2">
      <c r="B98" s="103"/>
      <c r="C98" s="103"/>
      <c r="D98" s="22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</row>
    <row r="99" spans="2:17" x14ac:dyDescent="0.2">
      <c r="B99" s="103"/>
      <c r="C99" s="103"/>
      <c r="D99" s="22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</row>
    <row r="100" spans="2:17" x14ac:dyDescent="0.2">
      <c r="B100" s="103"/>
      <c r="C100" s="103"/>
      <c r="D100" s="22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</row>
    <row r="101" spans="2:17" x14ac:dyDescent="0.2">
      <c r="B101" s="103"/>
      <c r="C101" s="103"/>
      <c r="D101" s="22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</row>
    <row r="102" spans="2:17" x14ac:dyDescent="0.2">
      <c r="B102" s="103"/>
      <c r="C102" s="103"/>
      <c r="D102" s="22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</row>
    <row r="103" spans="2:17" x14ac:dyDescent="0.2">
      <c r="B103" s="103"/>
      <c r="C103" s="103"/>
      <c r="D103" s="22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</row>
    <row r="104" spans="2:17" x14ac:dyDescent="0.2">
      <c r="B104" s="103"/>
      <c r="C104" s="103"/>
      <c r="D104" s="22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</row>
    <row r="105" spans="2:17" x14ac:dyDescent="0.2">
      <c r="B105" s="103"/>
      <c r="C105" s="103"/>
      <c r="D105" s="22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</row>
    <row r="106" spans="2:17" x14ac:dyDescent="0.2">
      <c r="B106" s="103"/>
      <c r="C106" s="103"/>
      <c r="D106" s="22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</row>
    <row r="107" spans="2:17" x14ac:dyDescent="0.2">
      <c r="B107" s="103"/>
      <c r="C107" s="103"/>
      <c r="D107" s="22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</row>
    <row r="108" spans="2:17" x14ac:dyDescent="0.2">
      <c r="B108" s="103"/>
      <c r="C108" s="103"/>
      <c r="D108" s="22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</row>
    <row r="109" spans="2:17" x14ac:dyDescent="0.2">
      <c r="B109" s="103"/>
      <c r="C109" s="103"/>
      <c r="D109" s="22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</row>
    <row r="110" spans="2:17" x14ac:dyDescent="0.2">
      <c r="B110" s="103"/>
      <c r="C110" s="103"/>
      <c r="D110" s="22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</row>
    <row r="111" spans="2:17" x14ac:dyDescent="0.2">
      <c r="B111" s="103"/>
      <c r="C111" s="103"/>
      <c r="D111" s="22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</row>
    <row r="112" spans="2:17" x14ac:dyDescent="0.2">
      <c r="B112" s="103"/>
      <c r="C112" s="103"/>
      <c r="D112" s="22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</row>
    <row r="113" spans="2:17" x14ac:dyDescent="0.2">
      <c r="B113" s="103"/>
      <c r="C113" s="103"/>
      <c r="D113" s="22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</row>
    <row r="114" spans="2:17" x14ac:dyDescent="0.2">
      <c r="B114" s="103"/>
      <c r="C114" s="103"/>
      <c r="D114" s="22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</row>
    <row r="115" spans="2:17" x14ac:dyDescent="0.2">
      <c r="B115" s="103"/>
      <c r="C115" s="103"/>
      <c r="D115" s="22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</row>
    <row r="116" spans="2:17" x14ac:dyDescent="0.2">
      <c r="B116" s="103"/>
      <c r="C116" s="103"/>
      <c r="D116" s="22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</row>
    <row r="117" spans="2:17" x14ac:dyDescent="0.2">
      <c r="B117" s="103"/>
      <c r="C117" s="103"/>
      <c r="D117" s="22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</row>
    <row r="118" spans="2:17" x14ac:dyDescent="0.2">
      <c r="B118" s="103"/>
      <c r="C118" s="103"/>
      <c r="D118" s="22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</row>
    <row r="119" spans="2:17" x14ac:dyDescent="0.2">
      <c r="B119" s="103"/>
      <c r="C119" s="103"/>
      <c r="D119" s="22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</row>
    <row r="120" spans="2:17" x14ac:dyDescent="0.2">
      <c r="B120" s="103"/>
      <c r="C120" s="103"/>
      <c r="D120" s="22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</row>
    <row r="121" spans="2:17" x14ac:dyDescent="0.2">
      <c r="B121" s="103"/>
      <c r="C121" s="103"/>
      <c r="D121" s="22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</row>
    <row r="122" spans="2:17" x14ac:dyDescent="0.2">
      <c r="B122" s="103"/>
      <c r="C122" s="103"/>
      <c r="D122" s="22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</row>
    <row r="123" spans="2:17" x14ac:dyDescent="0.2">
      <c r="B123" s="103"/>
      <c r="C123" s="103"/>
      <c r="D123" s="22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</row>
    <row r="124" spans="2:17" x14ac:dyDescent="0.2">
      <c r="B124" s="103"/>
      <c r="C124" s="103"/>
      <c r="D124" s="22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</row>
    <row r="125" spans="2:17" x14ac:dyDescent="0.2">
      <c r="B125" s="103"/>
      <c r="C125" s="103"/>
      <c r="D125" s="22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</row>
    <row r="126" spans="2:17" x14ac:dyDescent="0.2">
      <c r="B126" s="103"/>
      <c r="C126" s="103"/>
      <c r="D126" s="22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</row>
    <row r="127" spans="2:17" x14ac:dyDescent="0.2">
      <c r="B127" s="103"/>
      <c r="C127" s="103"/>
      <c r="D127" s="22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</row>
    <row r="128" spans="2:17" x14ac:dyDescent="0.2">
      <c r="B128" s="103"/>
      <c r="C128" s="103"/>
      <c r="D128" s="22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</row>
    <row r="129" spans="2:17" x14ac:dyDescent="0.2">
      <c r="B129" s="103"/>
      <c r="C129" s="103"/>
      <c r="D129" s="22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</row>
    <row r="130" spans="2:17" x14ac:dyDescent="0.2">
      <c r="B130" s="103"/>
      <c r="C130" s="103"/>
      <c r="D130" s="22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</row>
    <row r="131" spans="2:17" x14ac:dyDescent="0.2">
      <c r="B131" s="103"/>
      <c r="C131" s="103"/>
      <c r="D131" s="22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</row>
    <row r="132" spans="2:17" x14ac:dyDescent="0.2">
      <c r="B132" s="103"/>
      <c r="C132" s="103"/>
      <c r="D132" s="22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</row>
    <row r="133" spans="2:17" x14ac:dyDescent="0.2">
      <c r="B133" s="103"/>
      <c r="C133" s="103"/>
      <c r="D133" s="22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</row>
    <row r="134" spans="2:17" x14ac:dyDescent="0.2">
      <c r="B134" s="103"/>
      <c r="C134" s="103"/>
      <c r="D134" s="22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</row>
    <row r="135" spans="2:17" x14ac:dyDescent="0.2">
      <c r="B135" s="103"/>
      <c r="C135" s="103"/>
      <c r="D135" s="22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</row>
    <row r="136" spans="2:17" x14ac:dyDescent="0.2">
      <c r="B136" s="103"/>
      <c r="C136" s="103"/>
      <c r="D136" s="22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</row>
    <row r="137" spans="2:17" x14ac:dyDescent="0.2">
      <c r="B137" s="103"/>
      <c r="C137" s="103"/>
      <c r="D137" s="22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</row>
    <row r="138" spans="2:17" x14ac:dyDescent="0.2">
      <c r="B138" s="103"/>
      <c r="C138" s="103"/>
      <c r="D138" s="22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</row>
    <row r="139" spans="2:17" x14ac:dyDescent="0.2">
      <c r="B139" s="103"/>
      <c r="C139" s="103"/>
      <c r="D139" s="22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</row>
    <row r="140" spans="2:17" x14ac:dyDescent="0.2">
      <c r="B140" s="103"/>
      <c r="C140" s="103"/>
      <c r="D140" s="22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</row>
    <row r="141" spans="2:17" x14ac:dyDescent="0.2">
      <c r="B141" s="103"/>
      <c r="C141" s="103"/>
      <c r="D141" s="22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</row>
    <row r="142" spans="2:17" x14ac:dyDescent="0.2">
      <c r="B142" s="103"/>
      <c r="C142" s="103"/>
      <c r="D142" s="22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</row>
    <row r="143" spans="2:17" x14ac:dyDescent="0.2">
      <c r="B143" s="103"/>
      <c r="C143" s="103"/>
      <c r="D143" s="22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</row>
    <row r="144" spans="2:17" x14ac:dyDescent="0.2">
      <c r="B144" s="103"/>
      <c r="C144" s="103"/>
      <c r="D144" s="22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</row>
    <row r="145" spans="2:17" x14ac:dyDescent="0.2">
      <c r="B145" s="103"/>
      <c r="C145" s="103"/>
      <c r="D145" s="22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</row>
    <row r="146" spans="2:17" x14ac:dyDescent="0.2">
      <c r="B146" s="103"/>
      <c r="C146" s="103"/>
      <c r="D146" s="22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</row>
    <row r="147" spans="2:17" x14ac:dyDescent="0.2">
      <c r="B147" s="103"/>
      <c r="C147" s="103"/>
      <c r="D147" s="22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</row>
    <row r="148" spans="2:17" x14ac:dyDescent="0.2">
      <c r="B148" s="103"/>
      <c r="C148" s="103"/>
      <c r="D148" s="22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</row>
    <row r="149" spans="2:17" x14ac:dyDescent="0.2">
      <c r="B149" s="103"/>
      <c r="C149" s="103"/>
      <c r="D149" s="22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</row>
    <row r="150" spans="2:17" x14ac:dyDescent="0.2">
      <c r="B150" s="103"/>
      <c r="C150" s="103"/>
      <c r="D150" s="22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</row>
    <row r="151" spans="2:17" x14ac:dyDescent="0.2">
      <c r="B151" s="103"/>
      <c r="C151" s="103"/>
      <c r="D151" s="22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</row>
    <row r="152" spans="2:17" x14ac:dyDescent="0.2">
      <c r="B152" s="103"/>
      <c r="C152" s="103"/>
      <c r="D152" s="22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</row>
    <row r="153" spans="2:17" x14ac:dyDescent="0.2">
      <c r="B153" s="103"/>
      <c r="C153" s="103"/>
      <c r="D153" s="22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</row>
    <row r="154" spans="2:17" x14ac:dyDescent="0.2">
      <c r="B154" s="103"/>
      <c r="C154" s="103"/>
      <c r="D154" s="22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</row>
    <row r="155" spans="2:17" x14ac:dyDescent="0.2">
      <c r="B155" s="103"/>
      <c r="C155" s="103"/>
      <c r="D155" s="22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</row>
    <row r="156" spans="2:17" x14ac:dyDescent="0.2">
      <c r="B156" s="103"/>
      <c r="C156" s="103"/>
      <c r="D156" s="22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</row>
    <row r="157" spans="2:17" x14ac:dyDescent="0.2">
      <c r="B157" s="103"/>
      <c r="C157" s="103"/>
      <c r="D157" s="22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</row>
    <row r="158" spans="2:17" x14ac:dyDescent="0.2">
      <c r="B158" s="103"/>
      <c r="C158" s="103"/>
      <c r="D158" s="22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</row>
    <row r="159" spans="2:17" x14ac:dyDescent="0.2">
      <c r="B159" s="103"/>
      <c r="C159" s="103"/>
      <c r="D159" s="22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</row>
    <row r="160" spans="2:17" x14ac:dyDescent="0.2">
      <c r="B160" s="103"/>
      <c r="C160" s="103"/>
      <c r="D160" s="22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</row>
    <row r="161" spans="2:17" x14ac:dyDescent="0.2">
      <c r="B161" s="103"/>
      <c r="C161" s="103"/>
      <c r="D161" s="22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</row>
    <row r="162" spans="2:17" x14ac:dyDescent="0.2">
      <c r="B162" s="103"/>
      <c r="C162" s="103"/>
      <c r="D162" s="22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</row>
    <row r="163" spans="2:17" x14ac:dyDescent="0.2">
      <c r="B163" s="103"/>
      <c r="C163" s="103"/>
      <c r="D163" s="22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</row>
    <row r="164" spans="2:17" x14ac:dyDescent="0.2">
      <c r="B164" s="103"/>
      <c r="C164" s="103"/>
      <c r="D164" s="22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</row>
    <row r="165" spans="2:17" x14ac:dyDescent="0.2">
      <c r="B165" s="103"/>
      <c r="C165" s="103"/>
      <c r="D165" s="22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</row>
    <row r="166" spans="2:17" x14ac:dyDescent="0.2">
      <c r="B166" s="103"/>
      <c r="C166" s="103"/>
      <c r="D166" s="22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</row>
    <row r="167" spans="2:17" x14ac:dyDescent="0.2">
      <c r="B167" s="103"/>
      <c r="C167" s="103"/>
      <c r="D167" s="22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</row>
    <row r="168" spans="2:17" x14ac:dyDescent="0.2">
      <c r="B168" s="103"/>
      <c r="C168" s="103"/>
      <c r="D168" s="22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</row>
    <row r="169" spans="2:17" x14ac:dyDescent="0.2">
      <c r="B169" s="103"/>
      <c r="C169" s="103"/>
      <c r="D169" s="22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</row>
    <row r="170" spans="2:17" x14ac:dyDescent="0.2">
      <c r="B170" s="103"/>
      <c r="C170" s="103"/>
      <c r="D170" s="22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</row>
    <row r="171" spans="2:17" x14ac:dyDescent="0.2">
      <c r="B171" s="103"/>
      <c r="C171" s="103"/>
      <c r="D171" s="22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</row>
    <row r="172" spans="2:17" x14ac:dyDescent="0.2">
      <c r="B172" s="103"/>
      <c r="C172" s="103"/>
      <c r="D172" s="22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</row>
    <row r="173" spans="2:17" x14ac:dyDescent="0.2">
      <c r="B173" s="103"/>
      <c r="C173" s="103"/>
      <c r="D173" s="22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</row>
    <row r="174" spans="2:17" x14ac:dyDescent="0.2">
      <c r="B174" s="103"/>
      <c r="C174" s="103"/>
      <c r="D174" s="22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</row>
    <row r="175" spans="2:17" x14ac:dyDescent="0.2">
      <c r="B175" s="103"/>
      <c r="C175" s="103"/>
      <c r="D175" s="22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</row>
    <row r="176" spans="2:17" x14ac:dyDescent="0.2">
      <c r="B176" s="103"/>
      <c r="C176" s="103"/>
      <c r="D176" s="22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</row>
    <row r="177" spans="2:17" x14ac:dyDescent="0.2">
      <c r="B177" s="103"/>
      <c r="C177" s="103"/>
      <c r="D177" s="22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</row>
    <row r="178" spans="2:17" x14ac:dyDescent="0.2">
      <c r="B178" s="103"/>
      <c r="C178" s="103"/>
      <c r="D178" s="22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</row>
    <row r="179" spans="2:17" x14ac:dyDescent="0.2">
      <c r="B179" s="103"/>
      <c r="C179" s="103"/>
      <c r="D179" s="22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</row>
    <row r="180" spans="2:17" x14ac:dyDescent="0.2">
      <c r="B180" s="103"/>
      <c r="C180" s="103"/>
      <c r="D180" s="22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</row>
    <row r="181" spans="2:17" x14ac:dyDescent="0.2">
      <c r="B181" s="103"/>
      <c r="C181" s="103"/>
      <c r="D181" s="22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</row>
    <row r="182" spans="2:17" x14ac:dyDescent="0.2">
      <c r="B182" s="103"/>
      <c r="C182" s="103"/>
      <c r="D182" s="22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</row>
    <row r="183" spans="2:17" x14ac:dyDescent="0.2">
      <c r="B183" s="103"/>
      <c r="C183" s="103"/>
      <c r="D183" s="22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</row>
    <row r="184" spans="2:17" x14ac:dyDescent="0.2">
      <c r="B184" s="103"/>
      <c r="C184" s="103"/>
      <c r="D184" s="22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</row>
    <row r="185" spans="2:17" x14ac:dyDescent="0.2">
      <c r="B185" s="103"/>
      <c r="C185" s="103"/>
      <c r="D185" s="22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</row>
    <row r="186" spans="2:17" x14ac:dyDescent="0.2">
      <c r="B186" s="103"/>
      <c r="C186" s="103"/>
      <c r="D186" s="22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</row>
    <row r="187" spans="2:17" x14ac:dyDescent="0.2">
      <c r="B187" s="103"/>
      <c r="C187" s="103"/>
      <c r="D187" s="22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</row>
    <row r="188" spans="2:17" x14ac:dyDescent="0.2">
      <c r="B188" s="103"/>
      <c r="C188" s="103"/>
      <c r="D188" s="22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</row>
    <row r="189" spans="2:17" x14ac:dyDescent="0.2">
      <c r="B189" s="103"/>
      <c r="C189" s="103"/>
      <c r="D189" s="22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</row>
    <row r="190" spans="2:17" x14ac:dyDescent="0.2">
      <c r="B190" s="103"/>
      <c r="C190" s="103"/>
      <c r="D190" s="22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</row>
    <row r="191" spans="2:17" x14ac:dyDescent="0.2">
      <c r="B191" s="103"/>
      <c r="C191" s="103"/>
      <c r="D191" s="22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</row>
    <row r="192" spans="2:17" x14ac:dyDescent="0.2">
      <c r="B192" s="103"/>
      <c r="C192" s="103"/>
      <c r="D192" s="22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</row>
    <row r="193" spans="2:17" x14ac:dyDescent="0.2">
      <c r="B193" s="103"/>
      <c r="C193" s="103"/>
      <c r="D193" s="22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</row>
    <row r="194" spans="2:17" x14ac:dyDescent="0.2">
      <c r="B194" s="103"/>
      <c r="C194" s="103"/>
      <c r="D194" s="22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</row>
    <row r="195" spans="2:17" x14ac:dyDescent="0.2">
      <c r="B195" s="103"/>
      <c r="C195" s="103"/>
      <c r="D195" s="22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</row>
    <row r="196" spans="2:17" x14ac:dyDescent="0.2">
      <c r="B196" s="103"/>
      <c r="C196" s="103"/>
      <c r="D196" s="22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</row>
    <row r="197" spans="2:17" x14ac:dyDescent="0.2">
      <c r="B197" s="103"/>
      <c r="C197" s="103"/>
      <c r="D197" s="22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</row>
    <row r="198" spans="2:17" x14ac:dyDescent="0.2">
      <c r="B198" s="103"/>
      <c r="C198" s="103"/>
      <c r="D198" s="22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</row>
    <row r="199" spans="2:17" x14ac:dyDescent="0.2">
      <c r="B199" s="103"/>
      <c r="C199" s="103"/>
      <c r="D199" s="22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</row>
    <row r="200" spans="2:17" x14ac:dyDescent="0.2">
      <c r="B200" s="103"/>
      <c r="C200" s="103"/>
      <c r="D200" s="22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</row>
    <row r="201" spans="2:17" x14ac:dyDescent="0.2">
      <c r="B201" s="103"/>
      <c r="C201" s="103"/>
      <c r="D201" s="22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</row>
    <row r="202" spans="2:17" x14ac:dyDescent="0.2">
      <c r="B202" s="103"/>
      <c r="C202" s="103"/>
      <c r="D202" s="22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</row>
    <row r="203" spans="2:17" x14ac:dyDescent="0.2">
      <c r="B203" s="103"/>
      <c r="C203" s="103"/>
      <c r="D203" s="22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</row>
    <row r="204" spans="2:17" x14ac:dyDescent="0.2">
      <c r="B204" s="103"/>
      <c r="C204" s="103"/>
      <c r="D204" s="22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</row>
    <row r="205" spans="2:17" x14ac:dyDescent="0.2">
      <c r="B205" s="103"/>
      <c r="C205" s="103"/>
      <c r="D205" s="22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</row>
    <row r="206" spans="2:17" x14ac:dyDescent="0.2">
      <c r="B206" s="103"/>
      <c r="C206" s="103"/>
      <c r="D206" s="22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</row>
    <row r="207" spans="2:17" x14ac:dyDescent="0.2">
      <c r="B207" s="103"/>
      <c r="C207" s="103"/>
      <c r="D207" s="22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</row>
    <row r="208" spans="2:17" x14ac:dyDescent="0.2">
      <c r="B208" s="103"/>
      <c r="C208" s="103"/>
      <c r="D208" s="22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</row>
    <row r="209" spans="2:17" x14ac:dyDescent="0.2">
      <c r="B209" s="103"/>
      <c r="C209" s="103"/>
      <c r="D209" s="22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</row>
    <row r="210" spans="2:17" x14ac:dyDescent="0.2">
      <c r="B210" s="103"/>
      <c r="C210" s="103"/>
      <c r="D210" s="22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</row>
    <row r="211" spans="2:17" x14ac:dyDescent="0.2">
      <c r="B211" s="103"/>
      <c r="C211" s="103"/>
      <c r="D211" s="22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</row>
    <row r="212" spans="2:17" x14ac:dyDescent="0.2">
      <c r="B212" s="103"/>
      <c r="C212" s="103"/>
      <c r="D212" s="22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</row>
    <row r="213" spans="2:17" x14ac:dyDescent="0.2">
      <c r="B213" s="103"/>
      <c r="C213" s="103"/>
      <c r="D213" s="22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</row>
    <row r="214" spans="2:17" x14ac:dyDescent="0.2">
      <c r="B214" s="103"/>
      <c r="C214" s="103"/>
      <c r="D214" s="22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</row>
    <row r="215" spans="2:17" x14ac:dyDescent="0.2">
      <c r="B215" s="103"/>
      <c r="C215" s="103"/>
      <c r="D215" s="22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</row>
    <row r="216" spans="2:17" x14ac:dyDescent="0.2">
      <c r="B216" s="103"/>
      <c r="C216" s="103"/>
      <c r="D216" s="22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</row>
    <row r="217" spans="2:17" x14ac:dyDescent="0.2">
      <c r="B217" s="103"/>
      <c r="C217" s="103"/>
      <c r="D217" s="22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</row>
    <row r="218" spans="2:17" x14ac:dyDescent="0.2">
      <c r="B218" s="103"/>
      <c r="C218" s="103"/>
      <c r="D218" s="22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</row>
    <row r="219" spans="2:17" x14ac:dyDescent="0.2">
      <c r="B219" s="103"/>
      <c r="C219" s="103"/>
      <c r="D219" s="22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</row>
    <row r="220" spans="2:17" x14ac:dyDescent="0.2">
      <c r="B220" s="103"/>
      <c r="C220" s="103"/>
      <c r="D220" s="22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</row>
    <row r="221" spans="2:17" x14ac:dyDescent="0.2">
      <c r="B221" s="103"/>
      <c r="C221" s="103"/>
      <c r="D221" s="22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</row>
    <row r="222" spans="2:17" x14ac:dyDescent="0.2">
      <c r="B222" s="103"/>
      <c r="C222" s="103"/>
      <c r="D222" s="22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</row>
    <row r="223" spans="2:17" x14ac:dyDescent="0.2">
      <c r="B223" s="103"/>
      <c r="C223" s="103"/>
      <c r="D223" s="22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</row>
    <row r="224" spans="2:17" x14ac:dyDescent="0.2">
      <c r="B224" s="103"/>
      <c r="C224" s="103"/>
      <c r="D224" s="22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</row>
    <row r="225" spans="2:17" x14ac:dyDescent="0.2">
      <c r="B225" s="103"/>
      <c r="C225" s="103"/>
      <c r="D225" s="22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</row>
    <row r="226" spans="2:17" x14ac:dyDescent="0.2">
      <c r="B226" s="103"/>
      <c r="C226" s="103"/>
      <c r="D226" s="22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</row>
    <row r="227" spans="2:17" x14ac:dyDescent="0.2">
      <c r="B227" s="103"/>
      <c r="C227" s="103"/>
      <c r="D227" s="22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</row>
    <row r="228" spans="2:17" x14ac:dyDescent="0.2">
      <c r="B228" s="103"/>
      <c r="C228" s="103"/>
      <c r="D228" s="22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</row>
    <row r="229" spans="2:17" x14ac:dyDescent="0.2">
      <c r="B229" s="103"/>
      <c r="C229" s="103"/>
      <c r="D229" s="22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</row>
    <row r="230" spans="2:17" x14ac:dyDescent="0.2">
      <c r="B230" s="103"/>
      <c r="C230" s="103"/>
      <c r="D230" s="22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</row>
    <row r="231" spans="2:17" x14ac:dyDescent="0.2">
      <c r="B231" s="103"/>
      <c r="C231" s="103"/>
      <c r="D231" s="22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</row>
    <row r="232" spans="2:17" x14ac:dyDescent="0.2">
      <c r="B232" s="103"/>
      <c r="C232" s="103"/>
      <c r="D232" s="22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</row>
    <row r="233" spans="2:17" x14ac:dyDescent="0.2">
      <c r="B233" s="103"/>
      <c r="C233" s="103"/>
      <c r="D233" s="22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</row>
    <row r="234" spans="2:17" x14ac:dyDescent="0.2">
      <c r="B234" s="103"/>
      <c r="C234" s="103"/>
      <c r="D234" s="22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</row>
    <row r="235" spans="2:17" x14ac:dyDescent="0.2">
      <c r="B235" s="103"/>
      <c r="C235" s="103"/>
      <c r="D235" s="22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</row>
    <row r="236" spans="2:17" x14ac:dyDescent="0.2">
      <c r="B236" s="103"/>
      <c r="C236" s="103"/>
      <c r="D236" s="22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</row>
    <row r="237" spans="2:17" x14ac:dyDescent="0.2">
      <c r="B237" s="103"/>
      <c r="C237" s="103"/>
      <c r="D237" s="22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</row>
    <row r="238" spans="2:17" x14ac:dyDescent="0.2">
      <c r="B238" s="103"/>
      <c r="C238" s="103"/>
      <c r="D238" s="22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</row>
    <row r="239" spans="2:17" x14ac:dyDescent="0.2">
      <c r="B239" s="103"/>
      <c r="C239" s="103"/>
      <c r="D239" s="22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</row>
    <row r="240" spans="2:17" x14ac:dyDescent="0.2">
      <c r="B240" s="103"/>
      <c r="C240" s="103"/>
      <c r="D240" s="22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</row>
    <row r="241" spans="2:17" x14ac:dyDescent="0.2">
      <c r="B241" s="103"/>
      <c r="C241" s="103"/>
      <c r="D241" s="22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</row>
    <row r="242" spans="2:17" x14ac:dyDescent="0.2">
      <c r="B242" s="103"/>
      <c r="C242" s="103"/>
      <c r="D242" s="22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</row>
    <row r="243" spans="2:17" x14ac:dyDescent="0.2">
      <c r="B243" s="103"/>
      <c r="C243" s="103"/>
      <c r="D243" s="22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</row>
    <row r="244" spans="2:17" x14ac:dyDescent="0.2">
      <c r="B244" s="103"/>
      <c r="C244" s="103"/>
      <c r="D244" s="22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</row>
    <row r="245" spans="2:17" x14ac:dyDescent="0.2">
      <c r="B245" s="103"/>
      <c r="C245" s="103"/>
      <c r="D245" s="22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</row>
    <row r="246" spans="2:17" x14ac:dyDescent="0.2">
      <c r="B246" s="103"/>
      <c r="C246" s="103"/>
      <c r="D246" s="22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</row>
    <row r="247" spans="2:17" x14ac:dyDescent="0.2">
      <c r="B247" s="103"/>
      <c r="C247" s="103"/>
      <c r="D247" s="22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</row>
    <row r="248" spans="2:17" x14ac:dyDescent="0.2">
      <c r="B248" s="103"/>
      <c r="C248" s="103"/>
      <c r="D248" s="220"/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158" bestFit="1" customWidth="1"/>
    <col min="2" max="2" width="14.42578125" style="89" bestFit="1" customWidth="1"/>
    <col min="3" max="3" width="16" style="89" bestFit="1" customWidth="1"/>
    <col min="4" max="4" width="11.42578125" style="198" bestFit="1" customWidth="1"/>
    <col min="5" max="16384" width="9.140625" style="15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28.02.2018</v>
      </c>
      <c r="B2" s="3"/>
      <c r="C2" s="3"/>
      <c r="D2" s="3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18.75" x14ac:dyDescent="0.3">
      <c r="A3" s="2" t="s">
        <v>102</v>
      </c>
      <c r="B3" s="2"/>
      <c r="C3" s="2"/>
      <c r="D3" s="2"/>
    </row>
    <row r="4" spans="1:19" x14ac:dyDescent="0.2">
      <c r="B4" s="103"/>
      <c r="C4" s="103"/>
      <c r="D4" s="22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19" s="136" customFormat="1" x14ac:dyDescent="0.2">
      <c r="B5" s="70"/>
      <c r="C5" s="70"/>
      <c r="D5" s="136" t="str">
        <f>VALVAL</f>
        <v>млрд. одиниць</v>
      </c>
    </row>
    <row r="6" spans="1:19" s="47" customFormat="1" x14ac:dyDescent="0.2">
      <c r="A6" s="110"/>
      <c r="B6" s="141" t="s">
        <v>202</v>
      </c>
      <c r="C6" s="141" t="s">
        <v>9</v>
      </c>
      <c r="D6" s="247" t="s">
        <v>78</v>
      </c>
    </row>
    <row r="7" spans="1:19" s="173" customFormat="1" ht="15.75" x14ac:dyDescent="0.2">
      <c r="A7" s="200" t="s">
        <v>201</v>
      </c>
      <c r="B7" s="81">
        <f t="shared" ref="B7:D7" si="0">SUM(B8:B18)</f>
        <v>76.762659424780011</v>
      </c>
      <c r="C7" s="81">
        <f t="shared" si="0"/>
        <v>2068.6143472716403</v>
      </c>
      <c r="D7" s="155">
        <f t="shared" si="0"/>
        <v>1.0000000000000002</v>
      </c>
    </row>
    <row r="8" spans="1:19" s="235" customFormat="1" x14ac:dyDescent="0.2">
      <c r="A8" s="60" t="s">
        <v>43</v>
      </c>
      <c r="B8" s="86">
        <v>31.885163838730001</v>
      </c>
      <c r="C8" s="86">
        <v>859.24729388148</v>
      </c>
      <c r="D8" s="193">
        <v>0.41537299999999999</v>
      </c>
    </row>
    <row r="9" spans="1:19" s="235" customFormat="1" x14ac:dyDescent="0.2">
      <c r="A9" s="60" t="s">
        <v>166</v>
      </c>
      <c r="B9" s="86">
        <v>6.08570520464</v>
      </c>
      <c r="C9" s="86">
        <v>163.99870970927</v>
      </c>
      <c r="D9" s="193">
        <v>7.9279000000000002E-2</v>
      </c>
    </row>
    <row r="10" spans="1:19" s="235" customFormat="1" x14ac:dyDescent="0.2">
      <c r="A10" s="60" t="s">
        <v>105</v>
      </c>
      <c r="B10" s="86">
        <v>0.31446284044</v>
      </c>
      <c r="C10" s="86">
        <v>8.4742028000000005</v>
      </c>
      <c r="D10" s="193">
        <v>4.0969999999999999E-3</v>
      </c>
    </row>
    <row r="11" spans="1:19" s="235" customFormat="1" x14ac:dyDescent="0.2">
      <c r="A11" s="60" t="s">
        <v>73</v>
      </c>
      <c r="B11" s="86">
        <v>13.84334046429</v>
      </c>
      <c r="C11" s="86">
        <v>373.05289984975002</v>
      </c>
      <c r="D11" s="193">
        <v>0.18034</v>
      </c>
    </row>
    <row r="12" spans="1:19" s="235" customFormat="1" x14ac:dyDescent="0.2">
      <c r="A12" s="60" t="s">
        <v>181</v>
      </c>
      <c r="B12" s="86">
        <v>24.043376455499999</v>
      </c>
      <c r="C12" s="86">
        <v>647.92535674854003</v>
      </c>
      <c r="D12" s="193">
        <v>0.31321700000000002</v>
      </c>
    </row>
    <row r="13" spans="1:19" x14ac:dyDescent="0.2">
      <c r="A13" s="202" t="s">
        <v>146</v>
      </c>
      <c r="B13" s="32">
        <v>0.59061062117999996</v>
      </c>
      <c r="C13" s="32">
        <v>15.9158842826</v>
      </c>
      <c r="D13" s="145">
        <v>7.6940000000000003E-3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9" x14ac:dyDescent="0.2">
      <c r="B14" s="103"/>
      <c r="C14" s="103"/>
      <c r="D14" s="22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</row>
    <row r="15" spans="1:19" x14ac:dyDescent="0.2">
      <c r="B15" s="103"/>
      <c r="C15" s="103"/>
      <c r="D15" s="22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</row>
    <row r="16" spans="1:19" x14ac:dyDescent="0.2">
      <c r="B16" s="103"/>
      <c r="C16" s="103"/>
      <c r="D16" s="22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</row>
    <row r="17" spans="1:19" x14ac:dyDescent="0.2">
      <c r="B17" s="103"/>
      <c r="C17" s="103"/>
      <c r="D17" s="22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9" x14ac:dyDescent="0.2">
      <c r="B18" s="103"/>
      <c r="C18" s="103"/>
      <c r="D18" s="22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</row>
    <row r="19" spans="1:19" x14ac:dyDescent="0.2">
      <c r="B19" s="103"/>
      <c r="C19" s="103"/>
      <c r="D19" s="22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</row>
    <row r="20" spans="1:19" x14ac:dyDescent="0.2">
      <c r="A20" s="191" t="s">
        <v>118</v>
      </c>
      <c r="B20" s="103"/>
      <c r="C20" s="103"/>
      <c r="D20" s="22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</row>
    <row r="21" spans="1:19" x14ac:dyDescent="0.2">
      <c r="B21" s="144" t="str">
        <f>"Державний борг України за станом на " &amp; TEXT(DREPORTDATE,"dd.MM.yyyy")</f>
        <v>Державний борг України за станом на 28.02.2018</v>
      </c>
      <c r="C21" s="103"/>
      <c r="D21" s="136" t="str">
        <f>VALVAL</f>
        <v>млрд. одиниць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</row>
    <row r="22" spans="1:19" s="111" customFormat="1" x14ac:dyDescent="0.2">
      <c r="A22" s="110"/>
      <c r="B22" s="141" t="s">
        <v>202</v>
      </c>
      <c r="C22" s="141" t="s">
        <v>9</v>
      </c>
      <c r="D22" s="247" t="s">
        <v>78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</row>
    <row r="23" spans="1:19" s="238" customFormat="1" ht="15" x14ac:dyDescent="0.2">
      <c r="A23" s="224" t="s">
        <v>201</v>
      </c>
      <c r="B23" s="101">
        <f t="shared" ref="B23:C23" si="1">B$24+B$31</f>
        <v>76.762659424779997</v>
      </c>
      <c r="C23" s="101">
        <f t="shared" si="1"/>
        <v>2068.6143472716403</v>
      </c>
      <c r="D23" s="37">
        <v>1</v>
      </c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</row>
    <row r="24" spans="1:19" s="186" customFormat="1" ht="15" x14ac:dyDescent="0.25">
      <c r="A24" s="75" t="s">
        <v>85</v>
      </c>
      <c r="B24" s="237">
        <f t="shared" ref="B24:C24" si="2">SUM(B$25:B$30)</f>
        <v>66.102213505649999</v>
      </c>
      <c r="C24" s="237">
        <f t="shared" si="2"/>
        <v>1781.3346784606601</v>
      </c>
      <c r="D24" s="29">
        <v>0.86112500000000003</v>
      </c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</row>
    <row r="25" spans="1:19" s="95" customFormat="1" outlineLevel="1" x14ac:dyDescent="0.2">
      <c r="A25" s="194" t="s">
        <v>43</v>
      </c>
      <c r="B25" s="213">
        <v>29.702042776719999</v>
      </c>
      <c r="C25" s="213">
        <v>800.41614362503003</v>
      </c>
      <c r="D25" s="114">
        <v>0.38693300000000003</v>
      </c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</row>
    <row r="26" spans="1:19" outlineLevel="1" x14ac:dyDescent="0.2">
      <c r="A26" s="194" t="s">
        <v>166</v>
      </c>
      <c r="B26" s="32">
        <v>5.4244843083100003</v>
      </c>
      <c r="C26" s="32">
        <v>146.18000666908</v>
      </c>
      <c r="D26" s="145">
        <v>7.0666000000000007E-2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</row>
    <row r="27" spans="1:19" outlineLevel="1" x14ac:dyDescent="0.2">
      <c r="A27" s="117" t="s">
        <v>105</v>
      </c>
      <c r="B27" s="32">
        <v>0.31446284044</v>
      </c>
      <c r="C27" s="32">
        <v>8.4742028000000005</v>
      </c>
      <c r="D27" s="145">
        <v>4.0969999999999999E-3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</row>
    <row r="28" spans="1:19" outlineLevel="1" x14ac:dyDescent="0.2">
      <c r="A28" s="117" t="s">
        <v>73</v>
      </c>
      <c r="B28" s="32">
        <v>6.53235818957</v>
      </c>
      <c r="C28" s="32">
        <v>176.03519697881001</v>
      </c>
      <c r="D28" s="145">
        <v>8.5097999999999993E-2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</row>
    <row r="29" spans="1:19" outlineLevel="1" x14ac:dyDescent="0.2">
      <c r="A29" s="117" t="s">
        <v>181</v>
      </c>
      <c r="B29" s="32">
        <v>23.538254769430001</v>
      </c>
      <c r="C29" s="32">
        <v>634.31324410514003</v>
      </c>
      <c r="D29" s="145">
        <v>0.30663699999999999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spans="1:19" outlineLevel="1" x14ac:dyDescent="0.2">
      <c r="A30" s="117" t="s">
        <v>146</v>
      </c>
      <c r="B30" s="32">
        <v>0.59061062117999996</v>
      </c>
      <c r="C30" s="32">
        <v>15.9158842826</v>
      </c>
      <c r="D30" s="145">
        <v>7.6940000000000003E-3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</row>
    <row r="31" spans="1:19" ht="15" x14ac:dyDescent="0.25">
      <c r="A31" s="41" t="s">
        <v>129</v>
      </c>
      <c r="B31" s="129">
        <f t="shared" ref="B31:C31" si="3">SUM(B$32:B$35)</f>
        <v>10.66044591913</v>
      </c>
      <c r="C31" s="129">
        <f t="shared" si="3"/>
        <v>287.27966881098001</v>
      </c>
      <c r="D31" s="240">
        <v>0.138875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</row>
    <row r="32" spans="1:19" outlineLevel="1" x14ac:dyDescent="0.2">
      <c r="A32" s="117" t="s">
        <v>43</v>
      </c>
      <c r="B32" s="32">
        <v>2.1831210620100001</v>
      </c>
      <c r="C32" s="32">
        <v>58.831150256450002</v>
      </c>
      <c r="D32" s="145">
        <v>2.844E-2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</row>
    <row r="33" spans="1:17" outlineLevel="1" x14ac:dyDescent="0.2">
      <c r="A33" s="117" t="s">
        <v>166</v>
      </c>
      <c r="B33" s="32">
        <v>0.66122089633000003</v>
      </c>
      <c r="C33" s="32">
        <v>17.818703040190002</v>
      </c>
      <c r="D33" s="145">
        <v>8.6140000000000001E-3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</row>
    <row r="34" spans="1:17" outlineLevel="1" x14ac:dyDescent="0.2">
      <c r="A34" s="117" t="s">
        <v>73</v>
      </c>
      <c r="B34" s="32">
        <v>7.3109822747199997</v>
      </c>
      <c r="C34" s="32">
        <v>197.01770287094001</v>
      </c>
      <c r="D34" s="145">
        <v>9.5241000000000006E-2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1:17" outlineLevel="1" x14ac:dyDescent="0.2">
      <c r="A35" s="117" t="s">
        <v>181</v>
      </c>
      <c r="B35" s="32">
        <v>0.50512168606999996</v>
      </c>
      <c r="C35" s="32">
        <v>13.6121126434</v>
      </c>
      <c r="D35" s="145">
        <v>6.5799999999999999E-3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1:17" x14ac:dyDescent="0.2">
      <c r="B36" s="103"/>
      <c r="C36" s="103"/>
      <c r="D36" s="22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</row>
    <row r="37" spans="1:17" x14ac:dyDescent="0.2">
      <c r="B37" s="103"/>
      <c r="C37" s="103"/>
      <c r="D37" s="22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</row>
    <row r="38" spans="1:17" x14ac:dyDescent="0.2">
      <c r="B38" s="103"/>
      <c r="C38" s="103"/>
      <c r="D38" s="22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</row>
    <row r="39" spans="1:17" x14ac:dyDescent="0.2">
      <c r="B39" s="103"/>
      <c r="C39" s="103"/>
      <c r="D39" s="22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1:17" x14ac:dyDescent="0.2">
      <c r="B40" s="103"/>
      <c r="C40" s="103"/>
      <c r="D40" s="22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1:17" x14ac:dyDescent="0.2">
      <c r="B41" s="103"/>
      <c r="C41" s="103"/>
      <c r="D41" s="22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</row>
    <row r="42" spans="1:17" x14ac:dyDescent="0.2">
      <c r="B42" s="103"/>
      <c r="C42" s="103"/>
      <c r="D42" s="22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1:17" x14ac:dyDescent="0.2">
      <c r="B43" s="103"/>
      <c r="C43" s="103"/>
      <c r="D43" s="22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</row>
    <row r="44" spans="1:17" x14ac:dyDescent="0.2">
      <c r="B44" s="103"/>
      <c r="C44" s="103"/>
      <c r="D44" s="22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</row>
    <row r="45" spans="1:17" x14ac:dyDescent="0.2">
      <c r="B45" s="103"/>
      <c r="C45" s="103"/>
      <c r="D45" s="22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1:17" x14ac:dyDescent="0.2">
      <c r="B46" s="103"/>
      <c r="C46" s="103"/>
      <c r="D46" s="22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</row>
    <row r="47" spans="1:17" x14ac:dyDescent="0.2">
      <c r="B47" s="103"/>
      <c r="C47" s="103"/>
      <c r="D47" s="22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1:17" x14ac:dyDescent="0.2">
      <c r="B48" s="103"/>
      <c r="C48" s="103"/>
      <c r="D48" s="22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</row>
    <row r="49" spans="2:17" x14ac:dyDescent="0.2">
      <c r="B49" s="103"/>
      <c r="C49" s="103"/>
      <c r="D49" s="22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</row>
    <row r="50" spans="2:17" x14ac:dyDescent="0.2">
      <c r="B50" s="103"/>
      <c r="C50" s="103"/>
      <c r="D50" s="22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</row>
    <row r="51" spans="2:17" x14ac:dyDescent="0.2">
      <c r="B51" s="103"/>
      <c r="C51" s="103"/>
      <c r="D51" s="22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</row>
    <row r="52" spans="2:17" x14ac:dyDescent="0.2">
      <c r="B52" s="103"/>
      <c r="C52" s="103"/>
      <c r="D52" s="22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</row>
    <row r="53" spans="2:17" x14ac:dyDescent="0.2">
      <c r="B53" s="103"/>
      <c r="C53" s="103"/>
      <c r="D53" s="22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</row>
    <row r="54" spans="2:17" x14ac:dyDescent="0.2">
      <c r="B54" s="103"/>
      <c r="C54" s="103"/>
      <c r="D54" s="22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</row>
    <row r="55" spans="2:17" x14ac:dyDescent="0.2">
      <c r="B55" s="103"/>
      <c r="C55" s="103"/>
      <c r="D55" s="22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</row>
    <row r="56" spans="2:17" x14ac:dyDescent="0.2">
      <c r="B56" s="103"/>
      <c r="C56" s="103"/>
      <c r="D56" s="22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</row>
    <row r="57" spans="2:17" x14ac:dyDescent="0.2">
      <c r="B57" s="103"/>
      <c r="C57" s="103"/>
      <c r="D57" s="22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</row>
    <row r="58" spans="2:17" x14ac:dyDescent="0.2">
      <c r="B58" s="103"/>
      <c r="C58" s="103"/>
      <c r="D58" s="22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</row>
    <row r="59" spans="2:17" x14ac:dyDescent="0.2">
      <c r="B59" s="103"/>
      <c r="C59" s="103"/>
      <c r="D59" s="22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</row>
    <row r="60" spans="2:17" x14ac:dyDescent="0.2">
      <c r="B60" s="103"/>
      <c r="C60" s="103"/>
      <c r="D60" s="22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</row>
    <row r="61" spans="2:17" x14ac:dyDescent="0.2">
      <c r="B61" s="103"/>
      <c r="C61" s="103"/>
      <c r="D61" s="22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</row>
    <row r="62" spans="2:17" x14ac:dyDescent="0.2">
      <c r="B62" s="103"/>
      <c r="C62" s="103"/>
      <c r="D62" s="22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</row>
    <row r="63" spans="2:17" x14ac:dyDescent="0.2">
      <c r="B63" s="103"/>
      <c r="C63" s="103"/>
      <c r="D63" s="22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</row>
    <row r="64" spans="2:17" x14ac:dyDescent="0.2">
      <c r="B64" s="103"/>
      <c r="C64" s="103"/>
      <c r="D64" s="22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</row>
    <row r="65" spans="2:17" x14ac:dyDescent="0.2">
      <c r="B65" s="103"/>
      <c r="C65" s="103"/>
      <c r="D65" s="22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</row>
    <row r="66" spans="2:17" x14ac:dyDescent="0.2">
      <c r="B66" s="103"/>
      <c r="C66" s="103"/>
      <c r="D66" s="22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</row>
    <row r="67" spans="2:17" x14ac:dyDescent="0.2">
      <c r="B67" s="103"/>
      <c r="C67" s="103"/>
      <c r="D67" s="22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</row>
    <row r="68" spans="2:17" x14ac:dyDescent="0.2">
      <c r="B68" s="103"/>
      <c r="C68" s="103"/>
      <c r="D68" s="22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</row>
    <row r="69" spans="2:17" x14ac:dyDescent="0.2">
      <c r="B69" s="103"/>
      <c r="C69" s="103"/>
      <c r="D69" s="22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</row>
    <row r="70" spans="2:17" x14ac:dyDescent="0.2">
      <c r="B70" s="103"/>
      <c r="C70" s="103"/>
      <c r="D70" s="22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</row>
    <row r="71" spans="2:17" x14ac:dyDescent="0.2">
      <c r="B71" s="103"/>
      <c r="C71" s="103"/>
      <c r="D71" s="22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</row>
    <row r="72" spans="2:17" x14ac:dyDescent="0.2">
      <c r="B72" s="103"/>
      <c r="C72" s="103"/>
      <c r="D72" s="22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</row>
    <row r="73" spans="2:17" x14ac:dyDescent="0.2">
      <c r="B73" s="103"/>
      <c r="C73" s="103"/>
      <c r="D73" s="22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</row>
    <row r="74" spans="2:17" x14ac:dyDescent="0.2">
      <c r="B74" s="103"/>
      <c r="C74" s="103"/>
      <c r="D74" s="22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</row>
    <row r="75" spans="2:17" x14ac:dyDescent="0.2">
      <c r="B75" s="103"/>
      <c r="C75" s="103"/>
      <c r="D75" s="22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</row>
    <row r="76" spans="2:17" x14ac:dyDescent="0.2">
      <c r="B76" s="103"/>
      <c r="C76" s="103"/>
      <c r="D76" s="22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</row>
    <row r="77" spans="2:17" x14ac:dyDescent="0.2">
      <c r="B77" s="103"/>
      <c r="C77" s="103"/>
      <c r="D77" s="22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</row>
    <row r="78" spans="2:17" x14ac:dyDescent="0.2">
      <c r="B78" s="103"/>
      <c r="C78" s="103"/>
      <c r="D78" s="22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</row>
    <row r="79" spans="2:17" x14ac:dyDescent="0.2">
      <c r="B79" s="103"/>
      <c r="C79" s="103"/>
      <c r="D79" s="22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</row>
    <row r="80" spans="2:17" x14ac:dyDescent="0.2">
      <c r="B80" s="103"/>
      <c r="C80" s="103"/>
      <c r="D80" s="22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</row>
    <row r="81" spans="2:17" x14ac:dyDescent="0.2">
      <c r="B81" s="103"/>
      <c r="C81" s="103"/>
      <c r="D81" s="22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</row>
    <row r="82" spans="2:17" x14ac:dyDescent="0.2">
      <c r="B82" s="103"/>
      <c r="C82" s="103"/>
      <c r="D82" s="22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</row>
    <row r="83" spans="2:17" x14ac:dyDescent="0.2">
      <c r="B83" s="103"/>
      <c r="C83" s="103"/>
      <c r="D83" s="22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</row>
    <row r="84" spans="2:17" x14ac:dyDescent="0.2">
      <c r="B84" s="103"/>
      <c r="C84" s="103"/>
      <c r="D84" s="22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</row>
    <row r="85" spans="2:17" x14ac:dyDescent="0.2">
      <c r="B85" s="103"/>
      <c r="C85" s="103"/>
      <c r="D85" s="22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</row>
    <row r="86" spans="2:17" x14ac:dyDescent="0.2">
      <c r="B86" s="103"/>
      <c r="C86" s="103"/>
      <c r="D86" s="22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</row>
    <row r="87" spans="2:17" x14ac:dyDescent="0.2">
      <c r="B87" s="103"/>
      <c r="C87" s="103"/>
      <c r="D87" s="22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</row>
    <row r="88" spans="2:17" x14ac:dyDescent="0.2">
      <c r="B88" s="103"/>
      <c r="C88" s="103"/>
      <c r="D88" s="22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</row>
    <row r="89" spans="2:17" x14ac:dyDescent="0.2">
      <c r="B89" s="103"/>
      <c r="C89" s="103"/>
      <c r="D89" s="22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</row>
    <row r="90" spans="2:17" x14ac:dyDescent="0.2">
      <c r="B90" s="103"/>
      <c r="C90" s="103"/>
      <c r="D90" s="22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</row>
    <row r="91" spans="2:17" x14ac:dyDescent="0.2">
      <c r="B91" s="103"/>
      <c r="C91" s="103"/>
      <c r="D91" s="22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</row>
    <row r="92" spans="2:17" x14ac:dyDescent="0.2">
      <c r="B92" s="103"/>
      <c r="C92" s="103"/>
      <c r="D92" s="22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</row>
    <row r="93" spans="2:17" x14ac:dyDescent="0.2">
      <c r="B93" s="103"/>
      <c r="C93" s="103"/>
      <c r="D93" s="22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</row>
    <row r="94" spans="2:17" x14ac:dyDescent="0.2">
      <c r="B94" s="103"/>
      <c r="C94" s="103"/>
      <c r="D94" s="22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</row>
    <row r="95" spans="2:17" x14ac:dyDescent="0.2">
      <c r="B95" s="103"/>
      <c r="C95" s="103"/>
      <c r="D95" s="22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</row>
    <row r="96" spans="2:17" x14ac:dyDescent="0.2">
      <c r="B96" s="103"/>
      <c r="C96" s="103"/>
      <c r="D96" s="22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</row>
    <row r="97" spans="2:17" x14ac:dyDescent="0.2">
      <c r="B97" s="103"/>
      <c r="C97" s="103"/>
      <c r="D97" s="22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</row>
    <row r="98" spans="2:17" x14ac:dyDescent="0.2">
      <c r="B98" s="103"/>
      <c r="C98" s="103"/>
      <c r="D98" s="22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</row>
    <row r="99" spans="2:17" x14ac:dyDescent="0.2">
      <c r="B99" s="103"/>
      <c r="C99" s="103"/>
      <c r="D99" s="22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</row>
    <row r="100" spans="2:17" x14ac:dyDescent="0.2">
      <c r="B100" s="103"/>
      <c r="C100" s="103"/>
      <c r="D100" s="22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</row>
    <row r="101" spans="2:17" x14ac:dyDescent="0.2">
      <c r="B101" s="103"/>
      <c r="C101" s="103"/>
      <c r="D101" s="22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</row>
    <row r="102" spans="2:17" x14ac:dyDescent="0.2">
      <c r="B102" s="103"/>
      <c r="C102" s="103"/>
      <c r="D102" s="22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</row>
    <row r="103" spans="2:17" x14ac:dyDescent="0.2">
      <c r="B103" s="103"/>
      <c r="C103" s="103"/>
      <c r="D103" s="22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</row>
    <row r="104" spans="2:17" x14ac:dyDescent="0.2">
      <c r="B104" s="103"/>
      <c r="C104" s="103"/>
      <c r="D104" s="22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</row>
    <row r="105" spans="2:17" x14ac:dyDescent="0.2">
      <c r="B105" s="103"/>
      <c r="C105" s="103"/>
      <c r="D105" s="22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</row>
    <row r="106" spans="2:17" x14ac:dyDescent="0.2">
      <c r="B106" s="103"/>
      <c r="C106" s="103"/>
      <c r="D106" s="22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</row>
    <row r="107" spans="2:17" x14ac:dyDescent="0.2">
      <c r="B107" s="103"/>
      <c r="C107" s="103"/>
      <c r="D107" s="22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</row>
    <row r="108" spans="2:17" x14ac:dyDescent="0.2">
      <c r="B108" s="103"/>
      <c r="C108" s="103"/>
      <c r="D108" s="22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</row>
    <row r="109" spans="2:17" x14ac:dyDescent="0.2">
      <c r="B109" s="103"/>
      <c r="C109" s="103"/>
      <c r="D109" s="22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</row>
    <row r="110" spans="2:17" x14ac:dyDescent="0.2">
      <c r="B110" s="103"/>
      <c r="C110" s="103"/>
      <c r="D110" s="22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</row>
    <row r="111" spans="2:17" x14ac:dyDescent="0.2">
      <c r="B111" s="103"/>
      <c r="C111" s="103"/>
      <c r="D111" s="22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</row>
    <row r="112" spans="2:17" x14ac:dyDescent="0.2">
      <c r="B112" s="103"/>
      <c r="C112" s="103"/>
      <c r="D112" s="22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</row>
    <row r="113" spans="2:17" x14ac:dyDescent="0.2">
      <c r="B113" s="103"/>
      <c r="C113" s="103"/>
      <c r="D113" s="22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</row>
    <row r="114" spans="2:17" x14ac:dyDescent="0.2">
      <c r="B114" s="103"/>
      <c r="C114" s="103"/>
      <c r="D114" s="22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</row>
    <row r="115" spans="2:17" x14ac:dyDescent="0.2">
      <c r="B115" s="103"/>
      <c r="C115" s="103"/>
      <c r="D115" s="22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</row>
    <row r="116" spans="2:17" x14ac:dyDescent="0.2">
      <c r="B116" s="103"/>
      <c r="C116" s="103"/>
      <c r="D116" s="22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</row>
    <row r="117" spans="2:17" x14ac:dyDescent="0.2">
      <c r="B117" s="103"/>
      <c r="C117" s="103"/>
      <c r="D117" s="22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</row>
    <row r="118" spans="2:17" x14ac:dyDescent="0.2">
      <c r="B118" s="103"/>
      <c r="C118" s="103"/>
      <c r="D118" s="22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</row>
    <row r="119" spans="2:17" x14ac:dyDescent="0.2">
      <c r="B119" s="103"/>
      <c r="C119" s="103"/>
      <c r="D119" s="22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</row>
    <row r="120" spans="2:17" x14ac:dyDescent="0.2">
      <c r="B120" s="103"/>
      <c r="C120" s="103"/>
      <c r="D120" s="22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</row>
    <row r="121" spans="2:17" x14ac:dyDescent="0.2">
      <c r="B121" s="103"/>
      <c r="C121" s="103"/>
      <c r="D121" s="22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</row>
    <row r="122" spans="2:17" x14ac:dyDescent="0.2">
      <c r="B122" s="103"/>
      <c r="C122" s="103"/>
      <c r="D122" s="22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</row>
    <row r="123" spans="2:17" x14ac:dyDescent="0.2">
      <c r="B123" s="103"/>
      <c r="C123" s="103"/>
      <c r="D123" s="22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</row>
    <row r="124" spans="2:17" x14ac:dyDescent="0.2">
      <c r="B124" s="103"/>
      <c r="C124" s="103"/>
      <c r="D124" s="22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</row>
    <row r="125" spans="2:17" x14ac:dyDescent="0.2">
      <c r="B125" s="103"/>
      <c r="C125" s="103"/>
      <c r="D125" s="22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</row>
    <row r="126" spans="2:17" x14ac:dyDescent="0.2">
      <c r="B126" s="103"/>
      <c r="C126" s="103"/>
      <c r="D126" s="22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</row>
    <row r="127" spans="2:17" x14ac:dyDescent="0.2">
      <c r="B127" s="103"/>
      <c r="C127" s="103"/>
      <c r="D127" s="22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</row>
    <row r="128" spans="2:17" x14ac:dyDescent="0.2">
      <c r="B128" s="103"/>
      <c r="C128" s="103"/>
      <c r="D128" s="22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</row>
    <row r="129" spans="2:17" x14ac:dyDescent="0.2">
      <c r="B129" s="103"/>
      <c r="C129" s="103"/>
      <c r="D129" s="22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</row>
    <row r="130" spans="2:17" x14ac:dyDescent="0.2">
      <c r="B130" s="103"/>
      <c r="C130" s="103"/>
      <c r="D130" s="22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</row>
    <row r="131" spans="2:17" x14ac:dyDescent="0.2">
      <c r="B131" s="103"/>
      <c r="C131" s="103"/>
      <c r="D131" s="22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</row>
    <row r="132" spans="2:17" x14ac:dyDescent="0.2">
      <c r="B132" s="103"/>
      <c r="C132" s="103"/>
      <c r="D132" s="22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</row>
    <row r="133" spans="2:17" x14ac:dyDescent="0.2">
      <c r="B133" s="103"/>
      <c r="C133" s="103"/>
      <c r="D133" s="22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</row>
    <row r="134" spans="2:17" x14ac:dyDescent="0.2">
      <c r="B134" s="103"/>
      <c r="C134" s="103"/>
      <c r="D134" s="22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</row>
    <row r="135" spans="2:17" x14ac:dyDescent="0.2">
      <c r="B135" s="103"/>
      <c r="C135" s="103"/>
      <c r="D135" s="22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</row>
    <row r="136" spans="2:17" x14ac:dyDescent="0.2">
      <c r="B136" s="103"/>
      <c r="C136" s="103"/>
      <c r="D136" s="22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</row>
    <row r="137" spans="2:17" x14ac:dyDescent="0.2">
      <c r="B137" s="103"/>
      <c r="C137" s="103"/>
      <c r="D137" s="22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</row>
    <row r="138" spans="2:17" x14ac:dyDescent="0.2">
      <c r="B138" s="103"/>
      <c r="C138" s="103"/>
      <c r="D138" s="22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</row>
    <row r="139" spans="2:17" x14ac:dyDescent="0.2">
      <c r="B139" s="103"/>
      <c r="C139" s="103"/>
      <c r="D139" s="22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</row>
    <row r="140" spans="2:17" x14ac:dyDescent="0.2">
      <c r="B140" s="103"/>
      <c r="C140" s="103"/>
      <c r="D140" s="22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</row>
    <row r="141" spans="2:17" x14ac:dyDescent="0.2">
      <c r="B141" s="103"/>
      <c r="C141" s="103"/>
      <c r="D141" s="22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</row>
    <row r="142" spans="2:17" x14ac:dyDescent="0.2">
      <c r="B142" s="103"/>
      <c r="C142" s="103"/>
      <c r="D142" s="22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</row>
    <row r="143" spans="2:17" x14ac:dyDescent="0.2">
      <c r="B143" s="103"/>
      <c r="C143" s="103"/>
      <c r="D143" s="22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</row>
    <row r="144" spans="2:17" x14ac:dyDescent="0.2">
      <c r="B144" s="103"/>
      <c r="C144" s="103"/>
      <c r="D144" s="22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</row>
    <row r="145" spans="2:17" x14ac:dyDescent="0.2">
      <c r="B145" s="103"/>
      <c r="C145" s="103"/>
      <c r="D145" s="22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</row>
    <row r="146" spans="2:17" x14ac:dyDescent="0.2">
      <c r="B146" s="103"/>
      <c r="C146" s="103"/>
      <c r="D146" s="22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</row>
    <row r="147" spans="2:17" x14ac:dyDescent="0.2">
      <c r="B147" s="103"/>
      <c r="C147" s="103"/>
      <c r="D147" s="22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</row>
    <row r="148" spans="2:17" x14ac:dyDescent="0.2">
      <c r="B148" s="103"/>
      <c r="C148" s="103"/>
      <c r="D148" s="22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</row>
    <row r="149" spans="2:17" x14ac:dyDescent="0.2">
      <c r="B149" s="103"/>
      <c r="C149" s="103"/>
      <c r="D149" s="22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</row>
    <row r="150" spans="2:17" x14ac:dyDescent="0.2">
      <c r="B150" s="103"/>
      <c r="C150" s="103"/>
      <c r="D150" s="22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</row>
    <row r="151" spans="2:17" x14ac:dyDescent="0.2">
      <c r="B151" s="103"/>
      <c r="C151" s="103"/>
      <c r="D151" s="22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</row>
    <row r="152" spans="2:17" x14ac:dyDescent="0.2">
      <c r="B152" s="103"/>
      <c r="C152" s="103"/>
      <c r="D152" s="22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</row>
    <row r="153" spans="2:17" x14ac:dyDescent="0.2">
      <c r="B153" s="103"/>
      <c r="C153" s="103"/>
      <c r="D153" s="22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</row>
    <row r="154" spans="2:17" x14ac:dyDescent="0.2">
      <c r="B154" s="103"/>
      <c r="C154" s="103"/>
      <c r="D154" s="22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</row>
    <row r="155" spans="2:17" x14ac:dyDescent="0.2">
      <c r="B155" s="103"/>
      <c r="C155" s="103"/>
      <c r="D155" s="22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</row>
    <row r="156" spans="2:17" x14ac:dyDescent="0.2">
      <c r="B156" s="103"/>
      <c r="C156" s="103"/>
      <c r="D156" s="22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</row>
    <row r="157" spans="2:17" x14ac:dyDescent="0.2">
      <c r="B157" s="103"/>
      <c r="C157" s="103"/>
      <c r="D157" s="22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</row>
    <row r="158" spans="2:17" x14ac:dyDescent="0.2">
      <c r="B158" s="103"/>
      <c r="C158" s="103"/>
      <c r="D158" s="22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</row>
    <row r="159" spans="2:17" x14ac:dyDescent="0.2">
      <c r="B159" s="103"/>
      <c r="C159" s="103"/>
      <c r="D159" s="22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</row>
    <row r="160" spans="2:17" x14ac:dyDescent="0.2">
      <c r="B160" s="103"/>
      <c r="C160" s="103"/>
      <c r="D160" s="22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</row>
    <row r="161" spans="2:17" x14ac:dyDescent="0.2">
      <c r="B161" s="103"/>
      <c r="C161" s="103"/>
      <c r="D161" s="22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</row>
    <row r="162" spans="2:17" x14ac:dyDescent="0.2">
      <c r="B162" s="103"/>
      <c r="C162" s="103"/>
      <c r="D162" s="22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</row>
    <row r="163" spans="2:17" x14ac:dyDescent="0.2">
      <c r="B163" s="103"/>
      <c r="C163" s="103"/>
      <c r="D163" s="22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</row>
    <row r="164" spans="2:17" x14ac:dyDescent="0.2">
      <c r="B164" s="103"/>
      <c r="C164" s="103"/>
      <c r="D164" s="22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</row>
    <row r="165" spans="2:17" x14ac:dyDescent="0.2">
      <c r="B165" s="103"/>
      <c r="C165" s="103"/>
      <c r="D165" s="22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</row>
    <row r="166" spans="2:17" x14ac:dyDescent="0.2">
      <c r="B166" s="103"/>
      <c r="C166" s="103"/>
      <c r="D166" s="22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</row>
    <row r="167" spans="2:17" x14ac:dyDescent="0.2">
      <c r="B167" s="103"/>
      <c r="C167" s="103"/>
      <c r="D167" s="22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</row>
    <row r="168" spans="2:17" x14ac:dyDescent="0.2">
      <c r="B168" s="103"/>
      <c r="C168" s="103"/>
      <c r="D168" s="22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</row>
    <row r="169" spans="2:17" x14ac:dyDescent="0.2">
      <c r="B169" s="103"/>
      <c r="C169" s="103"/>
      <c r="D169" s="22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</row>
    <row r="170" spans="2:17" x14ac:dyDescent="0.2">
      <c r="B170" s="103"/>
      <c r="C170" s="103"/>
      <c r="D170" s="22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</row>
    <row r="171" spans="2:17" x14ac:dyDescent="0.2">
      <c r="B171" s="103"/>
      <c r="C171" s="103"/>
      <c r="D171" s="22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</row>
    <row r="172" spans="2:17" x14ac:dyDescent="0.2">
      <c r="B172" s="103"/>
      <c r="C172" s="103"/>
      <c r="D172" s="22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</row>
    <row r="173" spans="2:17" x14ac:dyDescent="0.2">
      <c r="B173" s="103"/>
      <c r="C173" s="103"/>
      <c r="D173" s="22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</row>
    <row r="174" spans="2:17" x14ac:dyDescent="0.2">
      <c r="B174" s="103"/>
      <c r="C174" s="103"/>
      <c r="D174" s="22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</row>
    <row r="175" spans="2:17" x14ac:dyDescent="0.2">
      <c r="B175" s="103"/>
      <c r="C175" s="103"/>
      <c r="D175" s="22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</row>
    <row r="176" spans="2:17" x14ac:dyDescent="0.2">
      <c r="B176" s="103"/>
      <c r="C176" s="103"/>
      <c r="D176" s="22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</row>
    <row r="177" spans="2:17" x14ac:dyDescent="0.2">
      <c r="B177" s="103"/>
      <c r="C177" s="103"/>
      <c r="D177" s="22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</row>
    <row r="178" spans="2:17" x14ac:dyDescent="0.2">
      <c r="B178" s="103"/>
      <c r="C178" s="103"/>
      <c r="D178" s="22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</row>
    <row r="179" spans="2:17" x14ac:dyDescent="0.2">
      <c r="B179" s="103"/>
      <c r="C179" s="103"/>
      <c r="D179" s="22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</row>
    <row r="180" spans="2:17" x14ac:dyDescent="0.2">
      <c r="B180" s="103"/>
      <c r="C180" s="103"/>
      <c r="D180" s="22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</row>
    <row r="181" spans="2:17" x14ac:dyDescent="0.2">
      <c r="B181" s="103"/>
      <c r="C181" s="103"/>
      <c r="D181" s="22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</row>
    <row r="182" spans="2:17" x14ac:dyDescent="0.2">
      <c r="B182" s="103"/>
      <c r="C182" s="103"/>
      <c r="D182" s="22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</row>
    <row r="183" spans="2:17" x14ac:dyDescent="0.2">
      <c r="B183" s="103"/>
      <c r="C183" s="103"/>
      <c r="D183" s="22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</row>
    <row r="184" spans="2:17" x14ac:dyDescent="0.2">
      <c r="B184" s="103"/>
      <c r="C184" s="103"/>
      <c r="D184" s="22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</row>
    <row r="185" spans="2:17" x14ac:dyDescent="0.2">
      <c r="B185" s="103"/>
      <c r="C185" s="103"/>
      <c r="D185" s="22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</row>
    <row r="186" spans="2:17" x14ac:dyDescent="0.2">
      <c r="B186" s="103"/>
      <c r="C186" s="103"/>
      <c r="D186" s="22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</row>
    <row r="187" spans="2:17" x14ac:dyDescent="0.2">
      <c r="B187" s="103"/>
      <c r="C187" s="103"/>
      <c r="D187" s="22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</row>
    <row r="188" spans="2:17" x14ac:dyDescent="0.2">
      <c r="B188" s="103"/>
      <c r="C188" s="103"/>
      <c r="D188" s="22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</row>
    <row r="189" spans="2:17" x14ac:dyDescent="0.2">
      <c r="B189" s="103"/>
      <c r="C189" s="103"/>
      <c r="D189" s="22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</row>
    <row r="190" spans="2:17" x14ac:dyDescent="0.2">
      <c r="B190" s="103"/>
      <c r="C190" s="103"/>
      <c r="D190" s="22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</row>
    <row r="191" spans="2:17" x14ac:dyDescent="0.2">
      <c r="B191" s="103"/>
      <c r="C191" s="103"/>
      <c r="D191" s="22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</row>
    <row r="192" spans="2:17" x14ac:dyDescent="0.2">
      <c r="B192" s="103"/>
      <c r="C192" s="103"/>
      <c r="D192" s="22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</row>
    <row r="193" spans="2:17" x14ac:dyDescent="0.2">
      <c r="B193" s="103"/>
      <c r="C193" s="103"/>
      <c r="D193" s="22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</row>
    <row r="194" spans="2:17" x14ac:dyDescent="0.2">
      <c r="B194" s="103"/>
      <c r="C194" s="103"/>
      <c r="D194" s="22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</row>
    <row r="195" spans="2:17" x14ac:dyDescent="0.2">
      <c r="B195" s="103"/>
      <c r="C195" s="103"/>
      <c r="D195" s="22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</row>
    <row r="196" spans="2:17" x14ac:dyDescent="0.2">
      <c r="B196" s="103"/>
      <c r="C196" s="103"/>
      <c r="D196" s="22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</row>
    <row r="197" spans="2:17" x14ac:dyDescent="0.2">
      <c r="B197" s="103"/>
      <c r="C197" s="103"/>
      <c r="D197" s="22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</row>
    <row r="198" spans="2:17" x14ac:dyDescent="0.2">
      <c r="B198" s="103"/>
      <c r="C198" s="103"/>
      <c r="D198" s="22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</row>
    <row r="199" spans="2:17" x14ac:dyDescent="0.2">
      <c r="B199" s="103"/>
      <c r="C199" s="103"/>
      <c r="D199" s="22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</row>
    <row r="200" spans="2:17" x14ac:dyDescent="0.2">
      <c r="B200" s="103"/>
      <c r="C200" s="103"/>
      <c r="D200" s="22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</row>
    <row r="201" spans="2:17" x14ac:dyDescent="0.2">
      <c r="B201" s="103"/>
      <c r="C201" s="103"/>
      <c r="D201" s="22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</row>
    <row r="202" spans="2:17" x14ac:dyDescent="0.2">
      <c r="B202" s="103"/>
      <c r="C202" s="103"/>
      <c r="D202" s="22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</row>
    <row r="203" spans="2:17" x14ac:dyDescent="0.2">
      <c r="B203" s="103"/>
      <c r="C203" s="103"/>
      <c r="D203" s="22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</row>
    <row r="204" spans="2:17" x14ac:dyDescent="0.2">
      <c r="B204" s="103"/>
      <c r="C204" s="103"/>
      <c r="D204" s="22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</row>
    <row r="205" spans="2:17" x14ac:dyDescent="0.2">
      <c r="B205" s="103"/>
      <c r="C205" s="103"/>
      <c r="D205" s="22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</row>
    <row r="206" spans="2:17" x14ac:dyDescent="0.2">
      <c r="B206" s="103"/>
      <c r="C206" s="103"/>
      <c r="D206" s="22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</row>
    <row r="207" spans="2:17" x14ac:dyDescent="0.2">
      <c r="B207" s="103"/>
      <c r="C207" s="103"/>
      <c r="D207" s="22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</row>
    <row r="208" spans="2:17" x14ac:dyDescent="0.2">
      <c r="B208" s="103"/>
      <c r="C208" s="103"/>
      <c r="D208" s="22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</row>
    <row r="209" spans="2:17" x14ac:dyDescent="0.2">
      <c r="B209" s="103"/>
      <c r="C209" s="103"/>
      <c r="D209" s="22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</row>
    <row r="210" spans="2:17" x14ac:dyDescent="0.2">
      <c r="B210" s="103"/>
      <c r="C210" s="103"/>
      <c r="D210" s="22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</row>
    <row r="211" spans="2:17" x14ac:dyDescent="0.2">
      <c r="B211" s="103"/>
      <c r="C211" s="103"/>
      <c r="D211" s="22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</row>
    <row r="212" spans="2:17" x14ac:dyDescent="0.2">
      <c r="B212" s="103"/>
      <c r="C212" s="103"/>
      <c r="D212" s="22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</row>
    <row r="213" spans="2:17" x14ac:dyDescent="0.2">
      <c r="B213" s="103"/>
      <c r="C213" s="103"/>
      <c r="D213" s="22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</row>
    <row r="214" spans="2:17" x14ac:dyDescent="0.2">
      <c r="B214" s="103"/>
      <c r="C214" s="103"/>
      <c r="D214" s="22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</row>
    <row r="215" spans="2:17" x14ac:dyDescent="0.2">
      <c r="B215" s="103"/>
      <c r="C215" s="103"/>
      <c r="D215" s="22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</row>
    <row r="216" spans="2:17" x14ac:dyDescent="0.2">
      <c r="B216" s="103"/>
      <c r="C216" s="103"/>
      <c r="D216" s="22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</row>
    <row r="217" spans="2:17" x14ac:dyDescent="0.2">
      <c r="B217" s="103"/>
      <c r="C217" s="103"/>
      <c r="D217" s="22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</row>
    <row r="218" spans="2:17" x14ac:dyDescent="0.2">
      <c r="B218" s="103"/>
      <c r="C218" s="103"/>
      <c r="D218" s="22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</row>
    <row r="219" spans="2:17" x14ac:dyDescent="0.2">
      <c r="B219" s="103"/>
      <c r="C219" s="103"/>
      <c r="D219" s="22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</row>
    <row r="220" spans="2:17" x14ac:dyDescent="0.2">
      <c r="B220" s="103"/>
      <c r="C220" s="103"/>
      <c r="D220" s="22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</row>
    <row r="221" spans="2:17" x14ac:dyDescent="0.2">
      <c r="B221" s="103"/>
      <c r="C221" s="103"/>
      <c r="D221" s="22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</row>
    <row r="222" spans="2:17" x14ac:dyDescent="0.2">
      <c r="B222" s="103"/>
      <c r="C222" s="103"/>
      <c r="D222" s="22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</row>
    <row r="223" spans="2:17" x14ac:dyDescent="0.2">
      <c r="B223" s="103"/>
      <c r="C223" s="103"/>
      <c r="D223" s="22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</row>
    <row r="224" spans="2:17" x14ac:dyDescent="0.2">
      <c r="B224" s="103"/>
      <c r="C224" s="103"/>
      <c r="D224" s="22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</row>
    <row r="225" spans="2:17" x14ac:dyDescent="0.2">
      <c r="B225" s="103"/>
      <c r="C225" s="103"/>
      <c r="D225" s="22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</row>
    <row r="226" spans="2:17" x14ac:dyDescent="0.2">
      <c r="B226" s="103"/>
      <c r="C226" s="103"/>
      <c r="D226" s="22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</row>
    <row r="227" spans="2:17" x14ac:dyDescent="0.2">
      <c r="B227" s="103"/>
      <c r="C227" s="103"/>
      <c r="D227" s="22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</row>
    <row r="228" spans="2:17" x14ac:dyDescent="0.2">
      <c r="B228" s="103"/>
      <c r="C228" s="103"/>
      <c r="D228" s="22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</row>
    <row r="229" spans="2:17" x14ac:dyDescent="0.2">
      <c r="B229" s="103"/>
      <c r="C229" s="103"/>
      <c r="D229" s="22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</row>
    <row r="230" spans="2:17" x14ac:dyDescent="0.2">
      <c r="B230" s="103"/>
      <c r="C230" s="103"/>
      <c r="D230" s="22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</row>
    <row r="231" spans="2:17" x14ac:dyDescent="0.2">
      <c r="B231" s="103"/>
      <c r="C231" s="103"/>
      <c r="D231" s="22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</row>
    <row r="232" spans="2:17" x14ac:dyDescent="0.2">
      <c r="B232" s="103"/>
      <c r="C232" s="103"/>
      <c r="D232" s="22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</row>
    <row r="233" spans="2:17" x14ac:dyDescent="0.2">
      <c r="B233" s="103"/>
      <c r="C233" s="103"/>
      <c r="D233" s="22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</row>
    <row r="234" spans="2:17" x14ac:dyDescent="0.2">
      <c r="B234" s="103"/>
      <c r="C234" s="103"/>
      <c r="D234" s="22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</row>
    <row r="235" spans="2:17" x14ac:dyDescent="0.2">
      <c r="B235" s="103"/>
      <c r="C235" s="103"/>
      <c r="D235" s="22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</row>
    <row r="236" spans="2:17" x14ac:dyDescent="0.2">
      <c r="B236" s="103"/>
      <c r="C236" s="103"/>
      <c r="D236" s="22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</row>
    <row r="237" spans="2:17" x14ac:dyDescent="0.2">
      <c r="B237" s="103"/>
      <c r="C237" s="103"/>
      <c r="D237" s="22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</row>
    <row r="238" spans="2:17" x14ac:dyDescent="0.2">
      <c r="B238" s="103"/>
      <c r="C238" s="103"/>
      <c r="D238" s="22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</row>
    <row r="239" spans="2:17" x14ac:dyDescent="0.2">
      <c r="B239" s="103"/>
      <c r="C239" s="103"/>
      <c r="D239" s="22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</row>
    <row r="240" spans="2:17" x14ac:dyDescent="0.2">
      <c r="B240" s="103"/>
      <c r="C240" s="103"/>
      <c r="D240" s="22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</row>
    <row r="241" spans="2:17" x14ac:dyDescent="0.2">
      <c r="B241" s="103"/>
      <c r="C241" s="103"/>
      <c r="D241" s="22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</row>
    <row r="242" spans="2:17" x14ac:dyDescent="0.2">
      <c r="B242" s="103"/>
      <c r="C242" s="103"/>
      <c r="D242" s="22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</row>
    <row r="243" spans="2:17" x14ac:dyDescent="0.2">
      <c r="B243" s="103"/>
      <c r="C243" s="103"/>
      <c r="D243" s="22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</row>
    <row r="244" spans="2:17" x14ac:dyDescent="0.2">
      <c r="B244" s="103"/>
      <c r="C244" s="103"/>
      <c r="D244" s="22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</row>
    <row r="245" spans="2:17" x14ac:dyDescent="0.2">
      <c r="B245" s="103"/>
      <c r="C245" s="103"/>
      <c r="D245" s="22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158" bestFit="1" customWidth="1"/>
    <col min="2" max="2" width="19" style="89" customWidth="1"/>
    <col min="3" max="3" width="19.42578125" style="89" customWidth="1"/>
    <col min="4" max="4" width="9.85546875" style="198" customWidth="1"/>
    <col min="5" max="5" width="18.42578125" style="89" customWidth="1"/>
    <col min="6" max="6" width="17.7109375" style="89" customWidth="1"/>
    <col min="7" max="7" width="9.140625" style="198" customWidth="1"/>
    <col min="8" max="8" width="16" style="89" bestFit="1" customWidth="1"/>
    <col min="9" max="16384" width="9.140625" style="158"/>
  </cols>
  <sheetData>
    <row r="2" spans="1:19" ht="18.75" x14ac:dyDescent="0.3">
      <c r="A2" s="5" t="s">
        <v>152</v>
      </c>
      <c r="B2" s="3"/>
      <c r="C2" s="3"/>
      <c r="D2" s="3"/>
      <c r="E2" s="3"/>
      <c r="F2" s="3"/>
      <c r="G2" s="3"/>
      <c r="H2" s="3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x14ac:dyDescent="0.2">
      <c r="A3" s="241"/>
    </row>
    <row r="4" spans="1:19" x14ac:dyDescent="0.2">
      <c r="B4" s="103"/>
      <c r="C4" s="103"/>
      <c r="D4" s="220"/>
      <c r="E4" s="103"/>
      <c r="F4" s="103"/>
      <c r="G4" s="220"/>
      <c r="H4" s="103"/>
      <c r="I4" s="130"/>
      <c r="J4" s="130"/>
      <c r="K4" s="130"/>
      <c r="L4" s="130"/>
      <c r="M4" s="130"/>
      <c r="N4" s="130"/>
      <c r="O4" s="130"/>
      <c r="P4" s="130"/>
      <c r="Q4" s="130"/>
    </row>
    <row r="5" spans="1:19" s="136" customFormat="1" x14ac:dyDescent="0.2">
      <c r="B5" s="70"/>
      <c r="C5" s="70"/>
      <c r="D5" s="226"/>
      <c r="E5" s="70"/>
      <c r="F5" s="70"/>
      <c r="G5" s="226"/>
      <c r="H5" s="136" t="str">
        <f>VALVAL</f>
        <v>млрд. одиниць</v>
      </c>
    </row>
    <row r="6" spans="1:19" s="54" customFormat="1" x14ac:dyDescent="0.2">
      <c r="A6" s="51"/>
      <c r="B6" s="266">
        <v>43100</v>
      </c>
      <c r="C6" s="267"/>
      <c r="D6" s="268"/>
      <c r="E6" s="266">
        <v>43159</v>
      </c>
      <c r="F6" s="267"/>
      <c r="G6" s="268"/>
      <c r="H6" s="151"/>
    </row>
    <row r="7" spans="1:19" s="231" customFormat="1" x14ac:dyDescent="0.2">
      <c r="A7" s="110"/>
      <c r="B7" s="141" t="s">
        <v>202</v>
      </c>
      <c r="C7" s="141" t="s">
        <v>9</v>
      </c>
      <c r="D7" s="247" t="s">
        <v>78</v>
      </c>
      <c r="E7" s="141" t="s">
        <v>202</v>
      </c>
      <c r="F7" s="141" t="s">
        <v>9</v>
      </c>
      <c r="G7" s="247" t="s">
        <v>78</v>
      </c>
      <c r="H7" s="141" t="s">
        <v>171</v>
      </c>
    </row>
    <row r="8" spans="1:19" s="173" customFormat="1" ht="15.75" x14ac:dyDescent="0.2">
      <c r="A8" s="200" t="s">
        <v>201</v>
      </c>
      <c r="B8" s="81">
        <f t="shared" ref="B8:H8" si="0">SUM(B9:B18)</f>
        <v>76.305177725149989</v>
      </c>
      <c r="C8" s="81">
        <f t="shared" si="0"/>
        <v>2141.6744392656597</v>
      </c>
      <c r="D8" s="155">
        <f t="shared" si="0"/>
        <v>1.0000009999999999</v>
      </c>
      <c r="E8" s="81">
        <f t="shared" si="0"/>
        <v>76.762659424780011</v>
      </c>
      <c r="F8" s="81">
        <f t="shared" si="0"/>
        <v>2068.6143472716403</v>
      </c>
      <c r="G8" s="155">
        <f t="shared" si="0"/>
        <v>1.0000000000000002</v>
      </c>
      <c r="H8" s="142">
        <f t="shared" si="0"/>
        <v>0</v>
      </c>
    </row>
    <row r="9" spans="1:19" s="235" customFormat="1" x14ac:dyDescent="0.2">
      <c r="A9" s="60" t="s">
        <v>43</v>
      </c>
      <c r="B9" s="86">
        <v>32.592573977859999</v>
      </c>
      <c r="C9" s="86">
        <v>914.78304198059004</v>
      </c>
      <c r="D9" s="193">
        <v>0.42713499999999999</v>
      </c>
      <c r="E9" s="86">
        <v>31.885163838730001</v>
      </c>
      <c r="F9" s="86">
        <v>859.24729388148</v>
      </c>
      <c r="G9" s="193">
        <v>0.41537299999999999</v>
      </c>
      <c r="H9" s="86">
        <v>-1.1761000000000001E-2</v>
      </c>
    </row>
    <row r="10" spans="1:19" x14ac:dyDescent="0.2">
      <c r="A10" s="202" t="s">
        <v>166</v>
      </c>
      <c r="B10" s="32">
        <v>5.9021432439900003</v>
      </c>
      <c r="C10" s="32">
        <v>165.65677060701</v>
      </c>
      <c r="D10" s="145">
        <v>7.7349000000000001E-2</v>
      </c>
      <c r="E10" s="32">
        <v>6.08570520464</v>
      </c>
      <c r="F10" s="32">
        <v>163.99870970927</v>
      </c>
      <c r="G10" s="145">
        <v>7.9279000000000002E-2</v>
      </c>
      <c r="H10" s="32">
        <v>1.9300000000000001E-3</v>
      </c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9" x14ac:dyDescent="0.2">
      <c r="A11" s="202" t="s">
        <v>105</v>
      </c>
      <c r="B11" s="32">
        <v>0.31720380743999999</v>
      </c>
      <c r="C11" s="32">
        <v>8.9030299999999993</v>
      </c>
      <c r="D11" s="145">
        <v>4.1570000000000001E-3</v>
      </c>
      <c r="E11" s="32">
        <v>0.31446284044</v>
      </c>
      <c r="F11" s="32">
        <v>8.4742028000000005</v>
      </c>
      <c r="G11" s="145">
        <v>4.0969999999999999E-3</v>
      </c>
      <c r="H11" s="32">
        <v>-6.0000000000000002E-5</v>
      </c>
      <c r="I11" s="130"/>
      <c r="J11" s="130"/>
      <c r="K11" s="130"/>
      <c r="L11" s="130"/>
      <c r="M11" s="130"/>
      <c r="N11" s="130"/>
      <c r="O11" s="130"/>
      <c r="P11" s="130"/>
      <c r="Q11" s="130"/>
    </row>
    <row r="12" spans="1:19" x14ac:dyDescent="0.2">
      <c r="A12" s="202" t="s">
        <v>73</v>
      </c>
      <c r="B12" s="32">
        <v>14.00143215376</v>
      </c>
      <c r="C12" s="32">
        <v>392.981318579</v>
      </c>
      <c r="D12" s="145">
        <v>0.18349299999999999</v>
      </c>
      <c r="E12" s="32">
        <v>13.84334046429</v>
      </c>
      <c r="F12" s="32">
        <v>373.05289984975002</v>
      </c>
      <c r="G12" s="145">
        <v>0.18034</v>
      </c>
      <c r="H12" s="32">
        <v>-3.153E-3</v>
      </c>
      <c r="I12" s="130"/>
      <c r="J12" s="130"/>
      <c r="K12" s="130"/>
      <c r="L12" s="130"/>
      <c r="M12" s="130"/>
      <c r="N12" s="130"/>
      <c r="O12" s="130"/>
      <c r="P12" s="130"/>
      <c r="Q12" s="130"/>
    </row>
    <row r="13" spans="1:19" x14ac:dyDescent="0.2">
      <c r="A13" s="202" t="s">
        <v>181</v>
      </c>
      <c r="B13" s="32">
        <v>22.931464837509999</v>
      </c>
      <c r="C13" s="32">
        <v>643.62253731026999</v>
      </c>
      <c r="D13" s="145">
        <v>0.30052299999999998</v>
      </c>
      <c r="E13" s="32">
        <v>24.043376455499999</v>
      </c>
      <c r="F13" s="32">
        <v>647.92535674854003</v>
      </c>
      <c r="G13" s="145">
        <v>0.31321700000000002</v>
      </c>
      <c r="H13" s="32">
        <v>1.2694E-2</v>
      </c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9" x14ac:dyDescent="0.2">
      <c r="A14" s="202" t="s">
        <v>146</v>
      </c>
      <c r="B14" s="32">
        <v>0.56035970458999995</v>
      </c>
      <c r="C14" s="32">
        <v>15.727740788789999</v>
      </c>
      <c r="D14" s="145">
        <v>7.3439999999999998E-3</v>
      </c>
      <c r="E14" s="32">
        <v>0.59061062117999996</v>
      </c>
      <c r="F14" s="32">
        <v>15.9158842826</v>
      </c>
      <c r="G14" s="145">
        <v>7.6940000000000003E-3</v>
      </c>
      <c r="H14" s="32">
        <v>3.5E-4</v>
      </c>
      <c r="I14" s="130"/>
      <c r="J14" s="130"/>
      <c r="K14" s="130"/>
      <c r="L14" s="130"/>
      <c r="M14" s="130"/>
      <c r="N14" s="130"/>
      <c r="O14" s="130"/>
      <c r="P14" s="130"/>
      <c r="Q14" s="130"/>
    </row>
    <row r="15" spans="1:19" x14ac:dyDescent="0.2">
      <c r="B15" s="103"/>
      <c r="C15" s="103"/>
      <c r="D15" s="220"/>
      <c r="E15" s="103"/>
      <c r="F15" s="103"/>
      <c r="G15" s="220"/>
      <c r="H15" s="103"/>
      <c r="I15" s="130"/>
      <c r="J15" s="130"/>
      <c r="K15" s="130"/>
      <c r="L15" s="130"/>
      <c r="M15" s="130"/>
      <c r="N15" s="130"/>
      <c r="O15" s="130"/>
      <c r="P15" s="130"/>
      <c r="Q15" s="130"/>
    </row>
    <row r="16" spans="1:19" x14ac:dyDescent="0.2">
      <c r="B16" s="103"/>
      <c r="C16" s="103"/>
      <c r="D16" s="220"/>
      <c r="E16" s="103"/>
      <c r="F16" s="103"/>
      <c r="G16" s="220"/>
      <c r="H16" s="103"/>
      <c r="I16" s="130"/>
      <c r="J16" s="130"/>
      <c r="K16" s="130"/>
      <c r="L16" s="130"/>
      <c r="M16" s="130"/>
      <c r="N16" s="130"/>
      <c r="O16" s="130"/>
      <c r="P16" s="130"/>
      <c r="Q16" s="130"/>
    </row>
    <row r="17" spans="1:19" x14ac:dyDescent="0.2">
      <c r="B17" s="103"/>
      <c r="C17" s="103"/>
      <c r="D17" s="220"/>
      <c r="E17" s="103"/>
      <c r="F17" s="103"/>
      <c r="G17" s="220"/>
      <c r="H17" s="103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9" x14ac:dyDescent="0.2">
      <c r="B18" s="103"/>
      <c r="C18" s="103"/>
      <c r="D18" s="220"/>
      <c r="E18" s="103"/>
      <c r="F18" s="103"/>
      <c r="G18" s="220"/>
      <c r="H18" s="103"/>
      <c r="I18" s="130"/>
      <c r="J18" s="130"/>
      <c r="K18" s="130"/>
      <c r="L18" s="130"/>
      <c r="M18" s="130"/>
      <c r="N18" s="130"/>
      <c r="O18" s="130"/>
      <c r="P18" s="130"/>
      <c r="Q18" s="130"/>
    </row>
    <row r="19" spans="1:19" x14ac:dyDescent="0.2">
      <c r="B19" s="103"/>
      <c r="C19" s="103"/>
      <c r="D19" s="220"/>
      <c r="E19" s="103"/>
      <c r="F19" s="103"/>
      <c r="G19" s="220"/>
      <c r="H19" s="103"/>
      <c r="I19" s="130"/>
      <c r="J19" s="130"/>
      <c r="K19" s="130"/>
      <c r="L19" s="130"/>
      <c r="M19" s="130"/>
      <c r="N19" s="130"/>
      <c r="O19" s="130"/>
      <c r="P19" s="130"/>
      <c r="Q19" s="130"/>
    </row>
    <row r="20" spans="1:19" x14ac:dyDescent="0.2">
      <c r="B20" s="103"/>
      <c r="C20" s="103"/>
      <c r="D20" s="220"/>
      <c r="E20" s="103"/>
      <c r="F20" s="103"/>
      <c r="G20" s="220"/>
      <c r="H20" s="103"/>
      <c r="I20" s="130"/>
      <c r="J20" s="130"/>
      <c r="K20" s="130"/>
      <c r="L20" s="130"/>
      <c r="M20" s="130"/>
      <c r="N20" s="130"/>
      <c r="O20" s="130"/>
      <c r="P20" s="130"/>
      <c r="Q20" s="130"/>
    </row>
    <row r="21" spans="1:19" x14ac:dyDescent="0.2">
      <c r="B21" s="103"/>
      <c r="C21" s="103"/>
      <c r="D21" s="220"/>
      <c r="E21" s="103"/>
      <c r="F21" s="103"/>
      <c r="G21" s="220"/>
      <c r="H21" s="136" t="str">
        <f>VALVAL</f>
        <v>млрд. одиниць</v>
      </c>
      <c r="I21" s="130"/>
      <c r="J21" s="130"/>
      <c r="K21" s="130"/>
      <c r="L21" s="130"/>
      <c r="M21" s="130"/>
      <c r="N21" s="130"/>
      <c r="O21" s="130"/>
      <c r="P21" s="130"/>
      <c r="Q21" s="130"/>
    </row>
    <row r="22" spans="1:19" x14ac:dyDescent="0.2">
      <c r="A22" s="51"/>
      <c r="B22" s="266">
        <v>43100</v>
      </c>
      <c r="C22" s="267"/>
      <c r="D22" s="268"/>
      <c r="E22" s="266">
        <v>43159</v>
      </c>
      <c r="F22" s="267"/>
      <c r="G22" s="268"/>
      <c r="H22" s="151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s="38" customFormat="1" x14ac:dyDescent="0.2">
      <c r="A23" s="184"/>
      <c r="B23" s="11" t="s">
        <v>202</v>
      </c>
      <c r="C23" s="11" t="s">
        <v>9</v>
      </c>
      <c r="D23" s="166" t="s">
        <v>78</v>
      </c>
      <c r="E23" s="11" t="s">
        <v>202</v>
      </c>
      <c r="F23" s="11" t="s">
        <v>9</v>
      </c>
      <c r="G23" s="166" t="s">
        <v>78</v>
      </c>
      <c r="H23" s="11" t="s">
        <v>171</v>
      </c>
      <c r="I23" s="61"/>
      <c r="J23" s="61"/>
      <c r="K23" s="61"/>
      <c r="L23" s="61"/>
      <c r="M23" s="61"/>
      <c r="N23" s="61"/>
      <c r="O23" s="61"/>
      <c r="P23" s="61"/>
      <c r="Q23" s="61"/>
    </row>
    <row r="24" spans="1:19" s="238" customFormat="1" ht="15" x14ac:dyDescent="0.25">
      <c r="A24" s="224" t="s">
        <v>201</v>
      </c>
      <c r="B24" s="101">
        <f t="shared" ref="B24:G24" si="1">B$25+B$32</f>
        <v>76.305177725150003</v>
      </c>
      <c r="C24" s="101">
        <f t="shared" si="1"/>
        <v>2141.6744392656601</v>
      </c>
      <c r="D24" s="37">
        <f t="shared" si="1"/>
        <v>1.0000009999999999</v>
      </c>
      <c r="E24" s="101">
        <f t="shared" si="1"/>
        <v>76.762659424779997</v>
      </c>
      <c r="F24" s="101">
        <f t="shared" si="1"/>
        <v>2068.6143472716403</v>
      </c>
      <c r="G24" s="37">
        <f t="shared" si="1"/>
        <v>1</v>
      </c>
      <c r="H24" s="85">
        <v>0</v>
      </c>
      <c r="I24" s="251"/>
      <c r="J24" s="251"/>
      <c r="K24" s="251"/>
      <c r="L24" s="251"/>
      <c r="M24" s="251"/>
      <c r="N24" s="251"/>
      <c r="O24" s="251"/>
      <c r="P24" s="251"/>
      <c r="Q24" s="251"/>
    </row>
    <row r="25" spans="1:19" s="186" customFormat="1" ht="15" x14ac:dyDescent="0.25">
      <c r="A25" s="75" t="s">
        <v>85</v>
      </c>
      <c r="B25" s="237">
        <f t="shared" ref="B25:G25" si="2">SUM(B$26:B$31)</f>
        <v>65.33278567664</v>
      </c>
      <c r="C25" s="237">
        <f t="shared" si="2"/>
        <v>1833.7098647964799</v>
      </c>
      <c r="D25" s="29">
        <f t="shared" si="2"/>
        <v>0.85620399999999997</v>
      </c>
      <c r="E25" s="237">
        <f t="shared" si="2"/>
        <v>66.102213505649999</v>
      </c>
      <c r="F25" s="237">
        <f t="shared" si="2"/>
        <v>1781.3346784606601</v>
      </c>
      <c r="G25" s="29">
        <f t="shared" si="2"/>
        <v>0.86112500000000003</v>
      </c>
      <c r="H25" s="46">
        <v>4.9199999999999999E-3</v>
      </c>
      <c r="I25" s="210"/>
      <c r="J25" s="210"/>
      <c r="K25" s="210"/>
      <c r="L25" s="210"/>
      <c r="M25" s="210"/>
      <c r="N25" s="210"/>
      <c r="O25" s="210"/>
      <c r="P25" s="210"/>
      <c r="Q25" s="210"/>
    </row>
    <row r="26" spans="1:19" s="95" customFormat="1" outlineLevel="1" x14ac:dyDescent="0.2">
      <c r="A26" s="194" t="s">
        <v>43</v>
      </c>
      <c r="B26" s="213">
        <v>30.053743072220001</v>
      </c>
      <c r="C26" s="213">
        <v>843.52510879270994</v>
      </c>
      <c r="D26" s="114">
        <v>0.39386199999999999</v>
      </c>
      <c r="E26" s="213">
        <v>29.702042776719999</v>
      </c>
      <c r="F26" s="213">
        <v>800.41614362503003</v>
      </c>
      <c r="G26" s="114">
        <v>0.38693300000000003</v>
      </c>
      <c r="H26" s="213">
        <v>-6.9290000000000003E-3</v>
      </c>
      <c r="I26" s="109"/>
      <c r="J26" s="109"/>
      <c r="K26" s="109"/>
      <c r="L26" s="109"/>
      <c r="M26" s="109"/>
      <c r="N26" s="109"/>
      <c r="O26" s="109"/>
      <c r="P26" s="109"/>
      <c r="Q26" s="109"/>
    </row>
    <row r="27" spans="1:19" outlineLevel="1" x14ac:dyDescent="0.2">
      <c r="A27" s="117" t="s">
        <v>166</v>
      </c>
      <c r="B27" s="32">
        <v>5.2794247102299998</v>
      </c>
      <c r="C27" s="32">
        <v>148.17879065381999</v>
      </c>
      <c r="D27" s="145">
        <v>6.9188E-2</v>
      </c>
      <c r="E27" s="32">
        <v>5.4244843083100003</v>
      </c>
      <c r="F27" s="32">
        <v>146.18000666908</v>
      </c>
      <c r="G27" s="145">
        <v>7.0666000000000007E-2</v>
      </c>
      <c r="H27" s="32">
        <v>1.477E-3</v>
      </c>
      <c r="I27" s="130"/>
      <c r="J27" s="130"/>
      <c r="K27" s="130"/>
      <c r="L27" s="130"/>
      <c r="M27" s="130"/>
      <c r="N27" s="130"/>
      <c r="O27" s="130"/>
      <c r="P27" s="130"/>
      <c r="Q27" s="130"/>
    </row>
    <row r="28" spans="1:19" outlineLevel="1" x14ac:dyDescent="0.2">
      <c r="A28" s="117" t="s">
        <v>105</v>
      </c>
      <c r="B28" s="32">
        <v>0.31720380743999999</v>
      </c>
      <c r="C28" s="32">
        <v>8.9030299999999993</v>
      </c>
      <c r="D28" s="145">
        <v>4.1570000000000001E-3</v>
      </c>
      <c r="E28" s="32">
        <v>0.31446284044</v>
      </c>
      <c r="F28" s="32">
        <v>8.4742028000000005</v>
      </c>
      <c r="G28" s="145">
        <v>4.0969999999999999E-3</v>
      </c>
      <c r="H28" s="32">
        <v>-6.0000000000000002E-5</v>
      </c>
      <c r="I28" s="130"/>
      <c r="J28" s="130"/>
      <c r="K28" s="130"/>
      <c r="L28" s="130"/>
      <c r="M28" s="130"/>
      <c r="N28" s="130"/>
      <c r="O28" s="130"/>
      <c r="P28" s="130"/>
      <c r="Q28" s="130"/>
    </row>
    <row r="29" spans="1:19" outlineLevel="1" x14ac:dyDescent="0.2">
      <c r="A29" s="117" t="s">
        <v>73</v>
      </c>
      <c r="B29" s="32">
        <v>6.6637234384099999</v>
      </c>
      <c r="C29" s="32">
        <v>187.03221175601999</v>
      </c>
      <c r="D29" s="145">
        <v>8.7330000000000005E-2</v>
      </c>
      <c r="E29" s="32">
        <v>6.53235818957</v>
      </c>
      <c r="F29" s="32">
        <v>176.03519697881001</v>
      </c>
      <c r="G29" s="145">
        <v>8.5097999999999993E-2</v>
      </c>
      <c r="H29" s="32">
        <v>-2.232E-3</v>
      </c>
      <c r="I29" s="130"/>
      <c r="J29" s="130"/>
      <c r="K29" s="130"/>
      <c r="L29" s="130"/>
      <c r="M29" s="130"/>
      <c r="N29" s="130"/>
      <c r="O29" s="130"/>
      <c r="P29" s="130"/>
      <c r="Q29" s="130"/>
    </row>
    <row r="30" spans="1:19" outlineLevel="1" x14ac:dyDescent="0.2">
      <c r="A30" s="117" t="s">
        <v>181</v>
      </c>
      <c r="B30" s="32">
        <v>22.458330943749999</v>
      </c>
      <c r="C30" s="32">
        <v>630.34298280513997</v>
      </c>
      <c r="D30" s="145">
        <v>0.294323</v>
      </c>
      <c r="E30" s="32">
        <v>23.538254769430001</v>
      </c>
      <c r="F30" s="32">
        <v>634.31324410514003</v>
      </c>
      <c r="G30" s="145">
        <v>0.30663699999999999</v>
      </c>
      <c r="H30" s="32">
        <v>1.2314E-2</v>
      </c>
      <c r="I30" s="130"/>
      <c r="J30" s="130"/>
      <c r="K30" s="130"/>
      <c r="L30" s="130"/>
      <c r="M30" s="130"/>
      <c r="N30" s="130"/>
      <c r="O30" s="130"/>
      <c r="P30" s="130"/>
      <c r="Q30" s="130"/>
    </row>
    <row r="31" spans="1:19" outlineLevel="1" x14ac:dyDescent="0.2">
      <c r="A31" s="117" t="s">
        <v>146</v>
      </c>
      <c r="B31" s="32">
        <v>0.56035970458999995</v>
      </c>
      <c r="C31" s="32">
        <v>15.727740788789999</v>
      </c>
      <c r="D31" s="145">
        <v>7.3439999999999998E-3</v>
      </c>
      <c r="E31" s="32">
        <v>0.59061062117999996</v>
      </c>
      <c r="F31" s="32">
        <v>15.9158842826</v>
      </c>
      <c r="G31" s="145">
        <v>7.6940000000000003E-3</v>
      </c>
      <c r="H31" s="32">
        <v>3.5E-4</v>
      </c>
      <c r="I31" s="130"/>
      <c r="J31" s="130"/>
      <c r="K31" s="130"/>
      <c r="L31" s="130"/>
      <c r="M31" s="130"/>
      <c r="N31" s="130"/>
      <c r="O31" s="130"/>
      <c r="P31" s="130"/>
      <c r="Q31" s="130"/>
    </row>
    <row r="32" spans="1:19" s="136" customFormat="1" ht="15" x14ac:dyDescent="0.25">
      <c r="A32" s="90" t="s">
        <v>129</v>
      </c>
      <c r="B32" s="52">
        <f t="shared" ref="B32:G32" si="3">SUM(B$33:B$36)</f>
        <v>10.972392048509999</v>
      </c>
      <c r="C32" s="52">
        <f t="shared" si="3"/>
        <v>307.96457446918004</v>
      </c>
      <c r="D32" s="211">
        <f t="shared" si="3"/>
        <v>0.14379700000000001</v>
      </c>
      <c r="E32" s="52">
        <f t="shared" si="3"/>
        <v>10.66044591913</v>
      </c>
      <c r="F32" s="52">
        <f t="shared" si="3"/>
        <v>287.27966881098001</v>
      </c>
      <c r="G32" s="211">
        <f t="shared" si="3"/>
        <v>0.138875</v>
      </c>
      <c r="H32" s="52">
        <v>-4.9199999999999999E-3</v>
      </c>
    </row>
    <row r="33" spans="1:17" outlineLevel="1" x14ac:dyDescent="0.2">
      <c r="A33" s="117" t="s">
        <v>43</v>
      </c>
      <c r="B33" s="32">
        <v>2.5388309056399998</v>
      </c>
      <c r="C33" s="32">
        <v>71.257933187879999</v>
      </c>
      <c r="D33" s="145">
        <v>3.3272000000000003E-2</v>
      </c>
      <c r="E33" s="32">
        <v>2.1831210620100001</v>
      </c>
      <c r="F33" s="32">
        <v>58.831150256450002</v>
      </c>
      <c r="G33" s="145">
        <v>2.844E-2</v>
      </c>
      <c r="H33" s="32">
        <v>-4.8320000000000004E-3</v>
      </c>
      <c r="I33" s="130"/>
      <c r="J33" s="130"/>
      <c r="K33" s="130"/>
      <c r="L33" s="130"/>
      <c r="M33" s="130"/>
      <c r="N33" s="130"/>
      <c r="O33" s="130"/>
      <c r="P33" s="130"/>
      <c r="Q33" s="130"/>
    </row>
    <row r="34" spans="1:17" outlineLevel="1" x14ac:dyDescent="0.2">
      <c r="A34" s="117" t="s">
        <v>166</v>
      </c>
      <c r="B34" s="32">
        <v>0.62271853375999997</v>
      </c>
      <c r="C34" s="32">
        <v>17.477979953190001</v>
      </c>
      <c r="D34" s="145">
        <v>8.1609999999999999E-3</v>
      </c>
      <c r="E34" s="32">
        <v>0.66122089633000003</v>
      </c>
      <c r="F34" s="32">
        <v>17.818703040190002</v>
      </c>
      <c r="G34" s="145">
        <v>8.6140000000000001E-3</v>
      </c>
      <c r="H34" s="32">
        <v>4.5300000000000001E-4</v>
      </c>
      <c r="I34" s="130"/>
      <c r="J34" s="130"/>
      <c r="K34" s="130"/>
      <c r="L34" s="130"/>
      <c r="M34" s="130"/>
      <c r="N34" s="130"/>
      <c r="O34" s="130"/>
      <c r="P34" s="130"/>
      <c r="Q34" s="130"/>
    </row>
    <row r="35" spans="1:17" outlineLevel="1" x14ac:dyDescent="0.2">
      <c r="A35" s="117" t="s">
        <v>73</v>
      </c>
      <c r="B35" s="32">
        <v>7.3377087153499998</v>
      </c>
      <c r="C35" s="32">
        <v>205.94910682298001</v>
      </c>
      <c r="D35" s="145">
        <v>9.6162999999999998E-2</v>
      </c>
      <c r="E35" s="32">
        <v>7.3109822747199997</v>
      </c>
      <c r="F35" s="32">
        <v>197.01770287094001</v>
      </c>
      <c r="G35" s="145">
        <v>9.5241000000000006E-2</v>
      </c>
      <c r="H35" s="32">
        <v>-9.2100000000000005E-4</v>
      </c>
      <c r="I35" s="130"/>
      <c r="J35" s="130"/>
      <c r="K35" s="130"/>
      <c r="L35" s="130"/>
      <c r="M35" s="130"/>
      <c r="N35" s="130"/>
      <c r="O35" s="130"/>
      <c r="P35" s="130"/>
      <c r="Q35" s="130"/>
    </row>
    <row r="36" spans="1:17" outlineLevel="1" x14ac:dyDescent="0.2">
      <c r="A36" s="117" t="s">
        <v>181</v>
      </c>
      <c r="B36" s="32">
        <v>0.47313389375999998</v>
      </c>
      <c r="C36" s="32">
        <v>13.279554505129999</v>
      </c>
      <c r="D36" s="145">
        <v>6.2009999999999999E-3</v>
      </c>
      <c r="E36" s="32">
        <v>0.50512168606999996</v>
      </c>
      <c r="F36" s="32">
        <v>13.6121126434</v>
      </c>
      <c r="G36" s="145">
        <v>6.5799999999999999E-3</v>
      </c>
      <c r="H36" s="32">
        <v>3.8000000000000002E-4</v>
      </c>
      <c r="I36" s="130"/>
      <c r="J36" s="130"/>
      <c r="K36" s="130"/>
      <c r="L36" s="130"/>
      <c r="M36" s="130"/>
      <c r="N36" s="130"/>
      <c r="O36" s="130"/>
      <c r="P36" s="130"/>
      <c r="Q36" s="130"/>
    </row>
    <row r="37" spans="1:17" x14ac:dyDescent="0.2">
      <c r="B37" s="103"/>
      <c r="C37" s="103"/>
      <c r="D37" s="220"/>
      <c r="E37" s="103"/>
      <c r="F37" s="103"/>
      <c r="G37" s="220"/>
      <c r="H37" s="103"/>
      <c r="I37" s="130"/>
      <c r="J37" s="130"/>
      <c r="K37" s="130"/>
      <c r="L37" s="130"/>
      <c r="M37" s="130"/>
      <c r="N37" s="130"/>
      <c r="O37" s="130"/>
      <c r="P37" s="130"/>
      <c r="Q37" s="130"/>
    </row>
    <row r="38" spans="1:17" x14ac:dyDescent="0.2">
      <c r="B38" s="103"/>
      <c r="C38" s="103"/>
      <c r="D38" s="220"/>
      <c r="E38" s="103"/>
      <c r="F38" s="103"/>
      <c r="G38" s="220"/>
      <c r="H38" s="103"/>
      <c r="I38" s="130"/>
      <c r="J38" s="130"/>
      <c r="K38" s="130"/>
      <c r="L38" s="130"/>
      <c r="M38" s="130"/>
      <c r="N38" s="130"/>
      <c r="O38" s="130"/>
      <c r="P38" s="130"/>
      <c r="Q38" s="130"/>
    </row>
    <row r="39" spans="1:17" x14ac:dyDescent="0.2">
      <c r="B39" s="103"/>
      <c r="C39" s="103"/>
      <c r="D39" s="220"/>
      <c r="E39" s="103"/>
      <c r="F39" s="103"/>
      <c r="G39" s="220"/>
      <c r="H39" s="103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1:17" x14ac:dyDescent="0.2">
      <c r="B40" s="103"/>
      <c r="C40" s="103"/>
      <c r="D40" s="220"/>
      <c r="E40" s="103"/>
      <c r="F40" s="103"/>
      <c r="G40" s="220"/>
      <c r="H40" s="103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1:17" x14ac:dyDescent="0.2">
      <c r="B41" s="103"/>
      <c r="C41" s="103"/>
      <c r="D41" s="220"/>
      <c r="E41" s="103"/>
      <c r="F41" s="103"/>
      <c r="G41" s="220"/>
      <c r="H41" s="103"/>
      <c r="I41" s="130"/>
      <c r="J41" s="130"/>
      <c r="K41" s="130"/>
      <c r="L41" s="130"/>
      <c r="M41" s="130"/>
      <c r="N41" s="130"/>
      <c r="O41" s="130"/>
      <c r="P41" s="130"/>
      <c r="Q41" s="130"/>
    </row>
    <row r="42" spans="1:17" x14ac:dyDescent="0.2">
      <c r="B42" s="103"/>
      <c r="C42" s="103"/>
      <c r="D42" s="220"/>
      <c r="E42" s="103"/>
      <c r="F42" s="103"/>
      <c r="G42" s="220"/>
      <c r="H42" s="103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1:17" x14ac:dyDescent="0.2">
      <c r="B43" s="103"/>
      <c r="C43" s="103"/>
      <c r="D43" s="220"/>
      <c r="E43" s="103"/>
      <c r="F43" s="103"/>
      <c r="G43" s="220"/>
      <c r="H43" s="103"/>
      <c r="I43" s="130"/>
      <c r="J43" s="130"/>
      <c r="K43" s="130"/>
      <c r="L43" s="130"/>
      <c r="M43" s="130"/>
      <c r="N43" s="130"/>
      <c r="O43" s="130"/>
      <c r="P43" s="130"/>
      <c r="Q43" s="130"/>
    </row>
    <row r="44" spans="1:17" x14ac:dyDescent="0.2">
      <c r="B44" s="103"/>
      <c r="C44" s="103"/>
      <c r="D44" s="220"/>
      <c r="E44" s="103"/>
      <c r="F44" s="103"/>
      <c r="G44" s="220"/>
      <c r="H44" s="103"/>
      <c r="I44" s="130"/>
      <c r="J44" s="130"/>
      <c r="K44" s="130"/>
      <c r="L44" s="130"/>
      <c r="M44" s="130"/>
      <c r="N44" s="130"/>
      <c r="O44" s="130"/>
      <c r="P44" s="130"/>
      <c r="Q44" s="130"/>
    </row>
    <row r="45" spans="1:17" x14ac:dyDescent="0.2">
      <c r="B45" s="103"/>
      <c r="C45" s="103"/>
      <c r="D45" s="220"/>
      <c r="E45" s="103"/>
      <c r="F45" s="103"/>
      <c r="G45" s="220"/>
      <c r="H45" s="103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1:17" x14ac:dyDescent="0.2">
      <c r="B46" s="103"/>
      <c r="C46" s="103"/>
      <c r="D46" s="220"/>
      <c r="E46" s="103"/>
      <c r="F46" s="103"/>
      <c r="G46" s="220"/>
      <c r="H46" s="103"/>
      <c r="I46" s="130"/>
      <c r="J46" s="130"/>
      <c r="K46" s="130"/>
      <c r="L46" s="130"/>
      <c r="M46" s="130"/>
      <c r="N46" s="130"/>
      <c r="O46" s="130"/>
      <c r="P46" s="130"/>
      <c r="Q46" s="130"/>
    </row>
    <row r="47" spans="1:17" x14ac:dyDescent="0.2">
      <c r="B47" s="103"/>
      <c r="C47" s="103"/>
      <c r="D47" s="220"/>
      <c r="E47" s="103"/>
      <c r="F47" s="103"/>
      <c r="G47" s="220"/>
      <c r="H47" s="103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1:17" x14ac:dyDescent="0.2">
      <c r="B48" s="103"/>
      <c r="C48" s="103"/>
      <c r="D48" s="220"/>
      <c r="E48" s="103"/>
      <c r="F48" s="103"/>
      <c r="G48" s="220"/>
      <c r="H48" s="103"/>
      <c r="I48" s="130"/>
      <c r="J48" s="130"/>
      <c r="K48" s="130"/>
      <c r="L48" s="130"/>
      <c r="M48" s="130"/>
      <c r="N48" s="130"/>
      <c r="O48" s="130"/>
      <c r="P48" s="130"/>
      <c r="Q48" s="130"/>
    </row>
    <row r="49" spans="2:17" x14ac:dyDescent="0.2">
      <c r="B49" s="103"/>
      <c r="C49" s="103"/>
      <c r="D49" s="220"/>
      <c r="E49" s="103"/>
      <c r="F49" s="103"/>
      <c r="G49" s="220"/>
      <c r="H49" s="103"/>
      <c r="I49" s="130"/>
      <c r="J49" s="130"/>
      <c r="K49" s="130"/>
      <c r="L49" s="130"/>
      <c r="M49" s="130"/>
      <c r="N49" s="130"/>
      <c r="O49" s="130"/>
      <c r="P49" s="130"/>
      <c r="Q49" s="130"/>
    </row>
    <row r="50" spans="2:17" x14ac:dyDescent="0.2">
      <c r="B50" s="103"/>
      <c r="C50" s="103"/>
      <c r="D50" s="220"/>
      <c r="E50" s="103"/>
      <c r="F50" s="103"/>
      <c r="G50" s="220"/>
      <c r="H50" s="103"/>
      <c r="I50" s="130"/>
      <c r="J50" s="130"/>
      <c r="K50" s="130"/>
      <c r="L50" s="130"/>
      <c r="M50" s="130"/>
      <c r="N50" s="130"/>
      <c r="O50" s="130"/>
      <c r="P50" s="130"/>
      <c r="Q50" s="130"/>
    </row>
    <row r="51" spans="2:17" x14ac:dyDescent="0.2">
      <c r="B51" s="103"/>
      <c r="C51" s="103"/>
      <c r="D51" s="220"/>
      <c r="E51" s="103"/>
      <c r="F51" s="103"/>
      <c r="G51" s="220"/>
      <c r="H51" s="103"/>
      <c r="I51" s="130"/>
      <c r="J51" s="130"/>
      <c r="K51" s="130"/>
      <c r="L51" s="130"/>
      <c r="M51" s="130"/>
      <c r="N51" s="130"/>
      <c r="O51" s="130"/>
      <c r="P51" s="130"/>
      <c r="Q51" s="130"/>
    </row>
    <row r="52" spans="2:17" x14ac:dyDescent="0.2">
      <c r="B52" s="103"/>
      <c r="C52" s="103"/>
      <c r="D52" s="220"/>
      <c r="E52" s="103"/>
      <c r="F52" s="103"/>
      <c r="G52" s="220"/>
      <c r="H52" s="103"/>
      <c r="I52" s="130"/>
      <c r="J52" s="130"/>
      <c r="K52" s="130"/>
      <c r="L52" s="130"/>
      <c r="M52" s="130"/>
      <c r="N52" s="130"/>
      <c r="O52" s="130"/>
      <c r="P52" s="130"/>
      <c r="Q52" s="130"/>
    </row>
    <row r="53" spans="2:17" x14ac:dyDescent="0.2">
      <c r="B53" s="103"/>
      <c r="C53" s="103"/>
      <c r="D53" s="220"/>
      <c r="E53" s="103"/>
      <c r="F53" s="103"/>
      <c r="G53" s="220"/>
      <c r="H53" s="103"/>
      <c r="I53" s="130"/>
      <c r="J53" s="130"/>
      <c r="K53" s="130"/>
      <c r="L53" s="130"/>
      <c r="M53" s="130"/>
      <c r="N53" s="130"/>
      <c r="O53" s="130"/>
      <c r="P53" s="130"/>
      <c r="Q53" s="130"/>
    </row>
    <row r="54" spans="2:17" x14ac:dyDescent="0.2">
      <c r="B54" s="103"/>
      <c r="C54" s="103"/>
      <c r="D54" s="220"/>
      <c r="E54" s="103"/>
      <c r="F54" s="103"/>
      <c r="G54" s="220"/>
      <c r="H54" s="103"/>
      <c r="I54" s="130"/>
      <c r="J54" s="130"/>
      <c r="K54" s="130"/>
      <c r="L54" s="130"/>
      <c r="M54" s="130"/>
      <c r="N54" s="130"/>
      <c r="O54" s="130"/>
      <c r="P54" s="130"/>
      <c r="Q54" s="130"/>
    </row>
    <row r="55" spans="2:17" x14ac:dyDescent="0.2">
      <c r="B55" s="103"/>
      <c r="C55" s="103"/>
      <c r="D55" s="220"/>
      <c r="E55" s="103"/>
      <c r="F55" s="103"/>
      <c r="G55" s="220"/>
      <c r="H55" s="103"/>
      <c r="I55" s="130"/>
      <c r="J55" s="130"/>
      <c r="K55" s="130"/>
      <c r="L55" s="130"/>
      <c r="M55" s="130"/>
      <c r="N55" s="130"/>
      <c r="O55" s="130"/>
      <c r="P55" s="130"/>
      <c r="Q55" s="130"/>
    </row>
    <row r="56" spans="2:17" x14ac:dyDescent="0.2">
      <c r="B56" s="103"/>
      <c r="C56" s="103"/>
      <c r="D56" s="220"/>
      <c r="E56" s="103"/>
      <c r="F56" s="103"/>
      <c r="G56" s="220"/>
      <c r="H56" s="103"/>
      <c r="I56" s="130"/>
      <c r="J56" s="130"/>
      <c r="K56" s="130"/>
      <c r="L56" s="130"/>
      <c r="M56" s="130"/>
      <c r="N56" s="130"/>
      <c r="O56" s="130"/>
      <c r="P56" s="130"/>
      <c r="Q56" s="130"/>
    </row>
    <row r="57" spans="2:17" x14ac:dyDescent="0.2">
      <c r="B57" s="103"/>
      <c r="C57" s="103"/>
      <c r="D57" s="220"/>
      <c r="E57" s="103"/>
      <c r="F57" s="103"/>
      <c r="G57" s="220"/>
      <c r="H57" s="103"/>
      <c r="I57" s="130"/>
      <c r="J57" s="130"/>
      <c r="K57" s="130"/>
      <c r="L57" s="130"/>
      <c r="M57" s="130"/>
      <c r="N57" s="130"/>
      <c r="O57" s="130"/>
      <c r="P57" s="130"/>
      <c r="Q57" s="130"/>
    </row>
    <row r="58" spans="2:17" x14ac:dyDescent="0.2">
      <c r="B58" s="103"/>
      <c r="C58" s="103"/>
      <c r="D58" s="220"/>
      <c r="E58" s="103"/>
      <c r="F58" s="103"/>
      <c r="G58" s="220"/>
      <c r="H58" s="103"/>
      <c r="I58" s="130"/>
      <c r="J58" s="130"/>
      <c r="K58" s="130"/>
      <c r="L58" s="130"/>
      <c r="M58" s="130"/>
      <c r="N58" s="130"/>
      <c r="O58" s="130"/>
      <c r="P58" s="130"/>
      <c r="Q58" s="130"/>
    </row>
    <row r="59" spans="2:17" x14ac:dyDescent="0.2">
      <c r="B59" s="103"/>
      <c r="C59" s="103"/>
      <c r="D59" s="220"/>
      <c r="E59" s="103"/>
      <c r="F59" s="103"/>
      <c r="G59" s="220"/>
      <c r="H59" s="103"/>
      <c r="I59" s="130"/>
      <c r="J59" s="130"/>
      <c r="K59" s="130"/>
      <c r="L59" s="130"/>
      <c r="M59" s="130"/>
      <c r="N59" s="130"/>
      <c r="O59" s="130"/>
      <c r="P59" s="130"/>
      <c r="Q59" s="130"/>
    </row>
    <row r="60" spans="2:17" x14ac:dyDescent="0.2">
      <c r="B60" s="103"/>
      <c r="C60" s="103"/>
      <c r="D60" s="220"/>
      <c r="E60" s="103"/>
      <c r="F60" s="103"/>
      <c r="G60" s="220"/>
      <c r="H60" s="103"/>
      <c r="I60" s="130"/>
      <c r="J60" s="130"/>
      <c r="K60" s="130"/>
      <c r="L60" s="130"/>
      <c r="M60" s="130"/>
      <c r="N60" s="130"/>
      <c r="O60" s="130"/>
      <c r="P60" s="130"/>
      <c r="Q60" s="130"/>
    </row>
    <row r="61" spans="2:17" x14ac:dyDescent="0.2">
      <c r="B61" s="103"/>
      <c r="C61" s="103"/>
      <c r="D61" s="220"/>
      <c r="E61" s="103"/>
      <c r="F61" s="103"/>
      <c r="G61" s="220"/>
      <c r="H61" s="103"/>
      <c r="I61" s="130"/>
      <c r="J61" s="130"/>
      <c r="K61" s="130"/>
      <c r="L61" s="130"/>
      <c r="M61" s="130"/>
      <c r="N61" s="130"/>
      <c r="O61" s="130"/>
      <c r="P61" s="130"/>
      <c r="Q61" s="130"/>
    </row>
    <row r="62" spans="2:17" x14ac:dyDescent="0.2">
      <c r="B62" s="103"/>
      <c r="C62" s="103"/>
      <c r="D62" s="220"/>
      <c r="E62" s="103"/>
      <c r="F62" s="103"/>
      <c r="G62" s="220"/>
      <c r="H62" s="103"/>
      <c r="I62" s="130"/>
      <c r="J62" s="130"/>
      <c r="K62" s="130"/>
      <c r="L62" s="130"/>
      <c r="M62" s="130"/>
      <c r="N62" s="130"/>
      <c r="O62" s="130"/>
      <c r="P62" s="130"/>
      <c r="Q62" s="130"/>
    </row>
    <row r="63" spans="2:17" x14ac:dyDescent="0.2">
      <c r="B63" s="103"/>
      <c r="C63" s="103"/>
      <c r="D63" s="220"/>
      <c r="E63" s="103"/>
      <c r="F63" s="103"/>
      <c r="G63" s="220"/>
      <c r="H63" s="103"/>
      <c r="I63" s="130"/>
      <c r="J63" s="130"/>
      <c r="K63" s="130"/>
      <c r="L63" s="130"/>
      <c r="M63" s="130"/>
      <c r="N63" s="130"/>
      <c r="O63" s="130"/>
      <c r="P63" s="130"/>
      <c r="Q63" s="130"/>
    </row>
    <row r="64" spans="2:17" x14ac:dyDescent="0.2">
      <c r="B64" s="103"/>
      <c r="C64" s="103"/>
      <c r="D64" s="220"/>
      <c r="E64" s="103"/>
      <c r="F64" s="103"/>
      <c r="G64" s="220"/>
      <c r="H64" s="103"/>
      <c r="I64" s="130"/>
      <c r="J64" s="130"/>
      <c r="K64" s="130"/>
      <c r="L64" s="130"/>
      <c r="M64" s="130"/>
      <c r="N64" s="130"/>
      <c r="O64" s="130"/>
      <c r="P64" s="130"/>
      <c r="Q64" s="130"/>
    </row>
    <row r="65" spans="2:17" x14ac:dyDescent="0.2">
      <c r="B65" s="103"/>
      <c r="C65" s="103"/>
      <c r="D65" s="220"/>
      <c r="E65" s="103"/>
      <c r="F65" s="103"/>
      <c r="G65" s="220"/>
      <c r="H65" s="103"/>
      <c r="I65" s="130"/>
      <c r="J65" s="130"/>
      <c r="K65" s="130"/>
      <c r="L65" s="130"/>
      <c r="M65" s="130"/>
      <c r="N65" s="130"/>
      <c r="O65" s="130"/>
      <c r="P65" s="130"/>
      <c r="Q65" s="130"/>
    </row>
    <row r="66" spans="2:17" x14ac:dyDescent="0.2">
      <c r="B66" s="103"/>
      <c r="C66" s="103"/>
      <c r="D66" s="220"/>
      <c r="E66" s="103"/>
      <c r="F66" s="103"/>
      <c r="G66" s="220"/>
      <c r="H66" s="103"/>
      <c r="I66" s="130"/>
      <c r="J66" s="130"/>
      <c r="K66" s="130"/>
      <c r="L66" s="130"/>
      <c r="M66" s="130"/>
      <c r="N66" s="130"/>
      <c r="O66" s="130"/>
      <c r="P66" s="130"/>
      <c r="Q66" s="130"/>
    </row>
    <row r="67" spans="2:17" x14ac:dyDescent="0.2">
      <c r="B67" s="103"/>
      <c r="C67" s="103"/>
      <c r="D67" s="220"/>
      <c r="E67" s="103"/>
      <c r="F67" s="103"/>
      <c r="G67" s="220"/>
      <c r="H67" s="103"/>
      <c r="I67" s="130"/>
      <c r="J67" s="130"/>
      <c r="K67" s="130"/>
      <c r="L67" s="130"/>
      <c r="M67" s="130"/>
      <c r="N67" s="130"/>
      <c r="O67" s="130"/>
      <c r="P67" s="130"/>
      <c r="Q67" s="130"/>
    </row>
    <row r="68" spans="2:17" x14ac:dyDescent="0.2">
      <c r="B68" s="103"/>
      <c r="C68" s="103"/>
      <c r="D68" s="220"/>
      <c r="E68" s="103"/>
      <c r="F68" s="103"/>
      <c r="G68" s="220"/>
      <c r="H68" s="103"/>
      <c r="I68" s="130"/>
      <c r="J68" s="130"/>
      <c r="K68" s="130"/>
      <c r="L68" s="130"/>
      <c r="M68" s="130"/>
      <c r="N68" s="130"/>
      <c r="O68" s="130"/>
      <c r="P68" s="130"/>
      <c r="Q68" s="130"/>
    </row>
    <row r="69" spans="2:17" x14ac:dyDescent="0.2">
      <c r="B69" s="103"/>
      <c r="C69" s="103"/>
      <c r="D69" s="220"/>
      <c r="E69" s="103"/>
      <c r="F69" s="103"/>
      <c r="G69" s="220"/>
      <c r="H69" s="103"/>
      <c r="I69" s="130"/>
      <c r="J69" s="130"/>
      <c r="K69" s="130"/>
      <c r="L69" s="130"/>
      <c r="M69" s="130"/>
      <c r="N69" s="130"/>
      <c r="O69" s="130"/>
      <c r="P69" s="130"/>
      <c r="Q69" s="130"/>
    </row>
    <row r="70" spans="2:17" x14ac:dyDescent="0.2">
      <c r="B70" s="103"/>
      <c r="C70" s="103"/>
      <c r="D70" s="220"/>
      <c r="E70" s="103"/>
      <c r="F70" s="103"/>
      <c r="G70" s="220"/>
      <c r="H70" s="103"/>
      <c r="I70" s="130"/>
      <c r="J70" s="130"/>
      <c r="K70" s="130"/>
      <c r="L70" s="130"/>
      <c r="M70" s="130"/>
      <c r="N70" s="130"/>
      <c r="O70" s="130"/>
      <c r="P70" s="130"/>
      <c r="Q70" s="130"/>
    </row>
    <row r="71" spans="2:17" x14ac:dyDescent="0.2">
      <c r="B71" s="103"/>
      <c r="C71" s="103"/>
      <c r="D71" s="220"/>
      <c r="E71" s="103"/>
      <c r="F71" s="103"/>
      <c r="G71" s="220"/>
      <c r="H71" s="103"/>
      <c r="I71" s="130"/>
      <c r="J71" s="130"/>
      <c r="K71" s="130"/>
      <c r="L71" s="130"/>
      <c r="M71" s="130"/>
      <c r="N71" s="130"/>
      <c r="O71" s="130"/>
      <c r="P71" s="130"/>
      <c r="Q71" s="130"/>
    </row>
    <row r="72" spans="2:17" x14ac:dyDescent="0.2">
      <c r="B72" s="103"/>
      <c r="C72" s="103"/>
      <c r="D72" s="220"/>
      <c r="E72" s="103"/>
      <c r="F72" s="103"/>
      <c r="G72" s="220"/>
      <c r="H72" s="103"/>
      <c r="I72" s="130"/>
      <c r="J72" s="130"/>
      <c r="K72" s="130"/>
      <c r="L72" s="130"/>
      <c r="M72" s="130"/>
      <c r="N72" s="130"/>
      <c r="O72" s="130"/>
      <c r="P72" s="130"/>
      <c r="Q72" s="130"/>
    </row>
    <row r="73" spans="2:17" x14ac:dyDescent="0.2">
      <c r="B73" s="103"/>
      <c r="C73" s="103"/>
      <c r="D73" s="220"/>
      <c r="E73" s="103"/>
      <c r="F73" s="103"/>
      <c r="G73" s="220"/>
      <c r="H73" s="103"/>
      <c r="I73" s="130"/>
      <c r="J73" s="130"/>
      <c r="K73" s="130"/>
      <c r="L73" s="130"/>
      <c r="M73" s="130"/>
      <c r="N73" s="130"/>
      <c r="O73" s="130"/>
      <c r="P73" s="130"/>
      <c r="Q73" s="130"/>
    </row>
    <row r="74" spans="2:17" x14ac:dyDescent="0.2">
      <c r="B74" s="103"/>
      <c r="C74" s="103"/>
      <c r="D74" s="220"/>
      <c r="E74" s="103"/>
      <c r="F74" s="103"/>
      <c r="G74" s="220"/>
      <c r="H74" s="103"/>
      <c r="I74" s="130"/>
      <c r="J74" s="130"/>
      <c r="K74" s="130"/>
      <c r="L74" s="130"/>
      <c r="M74" s="130"/>
      <c r="N74" s="130"/>
      <c r="O74" s="130"/>
      <c r="P74" s="130"/>
      <c r="Q74" s="130"/>
    </row>
    <row r="75" spans="2:17" x14ac:dyDescent="0.2">
      <c r="B75" s="103"/>
      <c r="C75" s="103"/>
      <c r="D75" s="220"/>
      <c r="E75" s="103"/>
      <c r="F75" s="103"/>
      <c r="G75" s="220"/>
      <c r="H75" s="103"/>
      <c r="I75" s="130"/>
      <c r="J75" s="130"/>
      <c r="K75" s="130"/>
      <c r="L75" s="130"/>
      <c r="M75" s="130"/>
      <c r="N75" s="130"/>
      <c r="O75" s="130"/>
      <c r="P75" s="130"/>
      <c r="Q75" s="130"/>
    </row>
    <row r="76" spans="2:17" x14ac:dyDescent="0.2">
      <c r="B76" s="103"/>
      <c r="C76" s="103"/>
      <c r="D76" s="220"/>
      <c r="E76" s="103"/>
      <c r="F76" s="103"/>
      <c r="G76" s="220"/>
      <c r="H76" s="103"/>
      <c r="I76" s="130"/>
      <c r="J76" s="130"/>
      <c r="K76" s="130"/>
      <c r="L76" s="130"/>
      <c r="M76" s="130"/>
      <c r="N76" s="130"/>
      <c r="O76" s="130"/>
      <c r="P76" s="130"/>
      <c r="Q76" s="130"/>
    </row>
    <row r="77" spans="2:17" x14ac:dyDescent="0.2">
      <c r="B77" s="103"/>
      <c r="C77" s="103"/>
      <c r="D77" s="220"/>
      <c r="E77" s="103"/>
      <c r="F77" s="103"/>
      <c r="G77" s="220"/>
      <c r="H77" s="103"/>
      <c r="I77" s="130"/>
      <c r="J77" s="130"/>
      <c r="K77" s="130"/>
      <c r="L77" s="130"/>
      <c r="M77" s="130"/>
      <c r="N77" s="130"/>
      <c r="O77" s="130"/>
      <c r="P77" s="130"/>
      <c r="Q77" s="130"/>
    </row>
    <row r="78" spans="2:17" x14ac:dyDescent="0.2">
      <c r="B78" s="103"/>
      <c r="C78" s="103"/>
      <c r="D78" s="220"/>
      <c r="E78" s="103"/>
      <c r="F78" s="103"/>
      <c r="G78" s="220"/>
      <c r="H78" s="103"/>
      <c r="I78" s="130"/>
      <c r="J78" s="130"/>
      <c r="K78" s="130"/>
      <c r="L78" s="130"/>
      <c r="M78" s="130"/>
      <c r="N78" s="130"/>
      <c r="O78" s="130"/>
      <c r="P78" s="130"/>
      <c r="Q78" s="130"/>
    </row>
    <row r="79" spans="2:17" x14ac:dyDescent="0.2">
      <c r="B79" s="103"/>
      <c r="C79" s="103"/>
      <c r="D79" s="220"/>
      <c r="E79" s="103"/>
      <c r="F79" s="103"/>
      <c r="G79" s="220"/>
      <c r="H79" s="103"/>
      <c r="I79" s="130"/>
      <c r="J79" s="130"/>
      <c r="K79" s="130"/>
      <c r="L79" s="130"/>
      <c r="M79" s="130"/>
      <c r="N79" s="130"/>
      <c r="O79" s="130"/>
      <c r="P79" s="130"/>
      <c r="Q79" s="130"/>
    </row>
    <row r="80" spans="2:17" x14ac:dyDescent="0.2">
      <c r="B80" s="103"/>
      <c r="C80" s="103"/>
      <c r="D80" s="220"/>
      <c r="E80" s="103"/>
      <c r="F80" s="103"/>
      <c r="G80" s="220"/>
      <c r="H80" s="103"/>
      <c r="I80" s="130"/>
      <c r="J80" s="130"/>
      <c r="K80" s="130"/>
      <c r="L80" s="130"/>
      <c r="M80" s="130"/>
      <c r="N80" s="130"/>
      <c r="O80" s="130"/>
      <c r="P80" s="130"/>
      <c r="Q80" s="130"/>
    </row>
    <row r="81" spans="2:17" x14ac:dyDescent="0.2">
      <c r="B81" s="103"/>
      <c r="C81" s="103"/>
      <c r="D81" s="220"/>
      <c r="E81" s="103"/>
      <c r="F81" s="103"/>
      <c r="G81" s="220"/>
      <c r="H81" s="103"/>
      <c r="I81" s="130"/>
      <c r="J81" s="130"/>
      <c r="K81" s="130"/>
      <c r="L81" s="130"/>
      <c r="M81" s="130"/>
      <c r="N81" s="130"/>
      <c r="O81" s="130"/>
      <c r="P81" s="130"/>
      <c r="Q81" s="130"/>
    </row>
    <row r="82" spans="2:17" x14ac:dyDescent="0.2">
      <c r="B82" s="103"/>
      <c r="C82" s="103"/>
      <c r="D82" s="220"/>
      <c r="E82" s="103"/>
      <c r="F82" s="103"/>
      <c r="G82" s="220"/>
      <c r="H82" s="103"/>
      <c r="I82" s="130"/>
      <c r="J82" s="130"/>
      <c r="K82" s="130"/>
      <c r="L82" s="130"/>
      <c r="M82" s="130"/>
      <c r="N82" s="130"/>
      <c r="O82" s="130"/>
      <c r="P82" s="130"/>
      <c r="Q82" s="130"/>
    </row>
    <row r="83" spans="2:17" x14ac:dyDescent="0.2">
      <c r="B83" s="103"/>
      <c r="C83" s="103"/>
      <c r="D83" s="220"/>
      <c r="E83" s="103"/>
      <c r="F83" s="103"/>
      <c r="G83" s="220"/>
      <c r="H83" s="103"/>
      <c r="I83" s="130"/>
      <c r="J83" s="130"/>
      <c r="K83" s="130"/>
      <c r="L83" s="130"/>
      <c r="M83" s="130"/>
      <c r="N83" s="130"/>
      <c r="O83" s="130"/>
      <c r="P83" s="130"/>
      <c r="Q83" s="130"/>
    </row>
    <row r="84" spans="2:17" x14ac:dyDescent="0.2">
      <c r="B84" s="103"/>
      <c r="C84" s="103"/>
      <c r="D84" s="220"/>
      <c r="E84" s="103"/>
      <c r="F84" s="103"/>
      <c r="G84" s="220"/>
      <c r="H84" s="103"/>
      <c r="I84" s="130"/>
      <c r="J84" s="130"/>
      <c r="K84" s="130"/>
      <c r="L84" s="130"/>
      <c r="M84" s="130"/>
      <c r="N84" s="130"/>
      <c r="O84" s="130"/>
      <c r="P84" s="130"/>
      <c r="Q84" s="130"/>
    </row>
    <row r="85" spans="2:17" x14ac:dyDescent="0.2">
      <c r="B85" s="103"/>
      <c r="C85" s="103"/>
      <c r="D85" s="220"/>
      <c r="E85" s="103"/>
      <c r="F85" s="103"/>
      <c r="G85" s="220"/>
      <c r="H85" s="103"/>
      <c r="I85" s="130"/>
      <c r="J85" s="130"/>
      <c r="K85" s="130"/>
      <c r="L85" s="130"/>
      <c r="M85" s="130"/>
      <c r="N85" s="130"/>
      <c r="O85" s="130"/>
      <c r="P85" s="130"/>
      <c r="Q85" s="130"/>
    </row>
    <row r="86" spans="2:17" x14ac:dyDescent="0.2">
      <c r="B86" s="103"/>
      <c r="C86" s="103"/>
      <c r="D86" s="220"/>
      <c r="E86" s="103"/>
      <c r="F86" s="103"/>
      <c r="G86" s="220"/>
      <c r="H86" s="103"/>
      <c r="I86" s="130"/>
      <c r="J86" s="130"/>
      <c r="K86" s="130"/>
      <c r="L86" s="130"/>
      <c r="M86" s="130"/>
      <c r="N86" s="130"/>
      <c r="O86" s="130"/>
      <c r="P86" s="130"/>
      <c r="Q86" s="130"/>
    </row>
    <row r="87" spans="2:17" x14ac:dyDescent="0.2">
      <c r="B87" s="103"/>
      <c r="C87" s="103"/>
      <c r="D87" s="220"/>
      <c r="E87" s="103"/>
      <c r="F87" s="103"/>
      <c r="G87" s="220"/>
      <c r="H87" s="103"/>
      <c r="I87" s="130"/>
      <c r="J87" s="130"/>
      <c r="K87" s="130"/>
      <c r="L87" s="130"/>
      <c r="M87" s="130"/>
      <c r="N87" s="130"/>
      <c r="O87" s="130"/>
      <c r="P87" s="130"/>
      <c r="Q87" s="130"/>
    </row>
    <row r="88" spans="2:17" x14ac:dyDescent="0.2">
      <c r="B88" s="103"/>
      <c r="C88" s="103"/>
      <c r="D88" s="220"/>
      <c r="E88" s="103"/>
      <c r="F88" s="103"/>
      <c r="G88" s="220"/>
      <c r="H88" s="103"/>
      <c r="I88" s="130"/>
      <c r="J88" s="130"/>
      <c r="K88" s="130"/>
      <c r="L88" s="130"/>
      <c r="M88" s="130"/>
      <c r="N88" s="130"/>
      <c r="O88" s="130"/>
      <c r="P88" s="130"/>
      <c r="Q88" s="130"/>
    </row>
    <row r="89" spans="2:17" x14ac:dyDescent="0.2">
      <c r="B89" s="103"/>
      <c r="C89" s="103"/>
      <c r="D89" s="220"/>
      <c r="E89" s="103"/>
      <c r="F89" s="103"/>
      <c r="G89" s="220"/>
      <c r="H89" s="103"/>
      <c r="I89" s="130"/>
      <c r="J89" s="130"/>
      <c r="K89" s="130"/>
      <c r="L89" s="130"/>
      <c r="M89" s="130"/>
      <c r="N89" s="130"/>
      <c r="O89" s="130"/>
      <c r="P89" s="130"/>
      <c r="Q89" s="130"/>
    </row>
    <row r="90" spans="2:17" x14ac:dyDescent="0.2">
      <c r="B90" s="103"/>
      <c r="C90" s="103"/>
      <c r="D90" s="220"/>
      <c r="E90" s="103"/>
      <c r="F90" s="103"/>
      <c r="G90" s="220"/>
      <c r="H90" s="103"/>
      <c r="I90" s="130"/>
      <c r="J90" s="130"/>
      <c r="K90" s="130"/>
      <c r="L90" s="130"/>
      <c r="M90" s="130"/>
      <c r="N90" s="130"/>
      <c r="O90" s="130"/>
      <c r="P90" s="130"/>
      <c r="Q90" s="130"/>
    </row>
    <row r="91" spans="2:17" x14ac:dyDescent="0.2">
      <c r="B91" s="103"/>
      <c r="C91" s="103"/>
      <c r="D91" s="220"/>
      <c r="E91" s="103"/>
      <c r="F91" s="103"/>
      <c r="G91" s="220"/>
      <c r="H91" s="103"/>
      <c r="I91" s="130"/>
      <c r="J91" s="130"/>
      <c r="K91" s="130"/>
      <c r="L91" s="130"/>
      <c r="M91" s="130"/>
      <c r="N91" s="130"/>
      <c r="O91" s="130"/>
      <c r="P91" s="130"/>
      <c r="Q91" s="130"/>
    </row>
    <row r="92" spans="2:17" x14ac:dyDescent="0.2">
      <c r="B92" s="103"/>
      <c r="C92" s="103"/>
      <c r="D92" s="220"/>
      <c r="E92" s="103"/>
      <c r="F92" s="103"/>
      <c r="G92" s="220"/>
      <c r="H92" s="103"/>
      <c r="I92" s="130"/>
      <c r="J92" s="130"/>
      <c r="K92" s="130"/>
      <c r="L92" s="130"/>
      <c r="M92" s="130"/>
      <c r="N92" s="130"/>
      <c r="O92" s="130"/>
      <c r="P92" s="130"/>
      <c r="Q92" s="130"/>
    </row>
    <row r="93" spans="2:17" x14ac:dyDescent="0.2">
      <c r="B93" s="103"/>
      <c r="C93" s="103"/>
      <c r="D93" s="220"/>
      <c r="E93" s="103"/>
      <c r="F93" s="103"/>
      <c r="G93" s="220"/>
      <c r="H93" s="103"/>
      <c r="I93" s="130"/>
      <c r="J93" s="130"/>
      <c r="K93" s="130"/>
      <c r="L93" s="130"/>
      <c r="M93" s="130"/>
      <c r="N93" s="130"/>
      <c r="O93" s="130"/>
      <c r="P93" s="130"/>
      <c r="Q93" s="130"/>
    </row>
    <row r="94" spans="2:17" x14ac:dyDescent="0.2">
      <c r="B94" s="103"/>
      <c r="C94" s="103"/>
      <c r="D94" s="220"/>
      <c r="E94" s="103"/>
      <c r="F94" s="103"/>
      <c r="G94" s="220"/>
      <c r="H94" s="103"/>
      <c r="I94" s="130"/>
      <c r="J94" s="130"/>
      <c r="K94" s="130"/>
      <c r="L94" s="130"/>
      <c r="M94" s="130"/>
      <c r="N94" s="130"/>
      <c r="O94" s="130"/>
      <c r="P94" s="130"/>
      <c r="Q94" s="130"/>
    </row>
    <row r="95" spans="2:17" x14ac:dyDescent="0.2">
      <c r="B95" s="103"/>
      <c r="C95" s="103"/>
      <c r="D95" s="220"/>
      <c r="E95" s="103"/>
      <c r="F95" s="103"/>
      <c r="G95" s="220"/>
      <c r="H95" s="103"/>
      <c r="I95" s="130"/>
      <c r="J95" s="130"/>
      <c r="K95" s="130"/>
      <c r="L95" s="130"/>
      <c r="M95" s="130"/>
      <c r="N95" s="130"/>
      <c r="O95" s="130"/>
      <c r="P95" s="130"/>
      <c r="Q95" s="130"/>
    </row>
    <row r="96" spans="2:17" x14ac:dyDescent="0.2">
      <c r="B96" s="103"/>
      <c r="C96" s="103"/>
      <c r="D96" s="220"/>
      <c r="E96" s="103"/>
      <c r="F96" s="103"/>
      <c r="G96" s="220"/>
      <c r="H96" s="103"/>
      <c r="I96" s="130"/>
      <c r="J96" s="130"/>
      <c r="K96" s="130"/>
      <c r="L96" s="130"/>
      <c r="M96" s="130"/>
      <c r="N96" s="130"/>
      <c r="O96" s="130"/>
      <c r="P96" s="130"/>
      <c r="Q96" s="130"/>
    </row>
    <row r="97" spans="2:17" x14ac:dyDescent="0.2">
      <c r="B97" s="103"/>
      <c r="C97" s="103"/>
      <c r="D97" s="220"/>
      <c r="E97" s="103"/>
      <c r="F97" s="103"/>
      <c r="G97" s="220"/>
      <c r="H97" s="103"/>
      <c r="I97" s="130"/>
      <c r="J97" s="130"/>
      <c r="K97" s="130"/>
      <c r="L97" s="130"/>
      <c r="M97" s="130"/>
      <c r="N97" s="130"/>
      <c r="O97" s="130"/>
      <c r="P97" s="130"/>
      <c r="Q97" s="130"/>
    </row>
    <row r="98" spans="2:17" x14ac:dyDescent="0.2">
      <c r="B98" s="103"/>
      <c r="C98" s="103"/>
      <c r="D98" s="220"/>
      <c r="E98" s="103"/>
      <c r="F98" s="103"/>
      <c r="G98" s="220"/>
      <c r="H98" s="103"/>
      <c r="I98" s="130"/>
      <c r="J98" s="130"/>
      <c r="K98" s="130"/>
      <c r="L98" s="130"/>
      <c r="M98" s="130"/>
      <c r="N98" s="130"/>
      <c r="O98" s="130"/>
      <c r="P98" s="130"/>
      <c r="Q98" s="130"/>
    </row>
    <row r="99" spans="2:17" x14ac:dyDescent="0.2">
      <c r="B99" s="103"/>
      <c r="C99" s="103"/>
      <c r="D99" s="220"/>
      <c r="E99" s="103"/>
      <c r="F99" s="103"/>
      <c r="G99" s="220"/>
      <c r="H99" s="103"/>
      <c r="I99" s="130"/>
      <c r="J99" s="130"/>
      <c r="K99" s="130"/>
      <c r="L99" s="130"/>
      <c r="M99" s="130"/>
      <c r="N99" s="130"/>
      <c r="O99" s="130"/>
      <c r="P99" s="130"/>
      <c r="Q99" s="130"/>
    </row>
    <row r="100" spans="2:17" x14ac:dyDescent="0.2">
      <c r="B100" s="103"/>
      <c r="C100" s="103"/>
      <c r="D100" s="220"/>
      <c r="E100" s="103"/>
      <c r="F100" s="103"/>
      <c r="G100" s="220"/>
      <c r="H100" s="103"/>
      <c r="I100" s="130"/>
      <c r="J100" s="130"/>
      <c r="K100" s="130"/>
      <c r="L100" s="130"/>
      <c r="M100" s="130"/>
      <c r="N100" s="130"/>
      <c r="O100" s="130"/>
      <c r="P100" s="130"/>
      <c r="Q100" s="130"/>
    </row>
    <row r="101" spans="2:17" x14ac:dyDescent="0.2">
      <c r="B101" s="103"/>
      <c r="C101" s="103"/>
      <c r="D101" s="220"/>
      <c r="E101" s="103"/>
      <c r="F101" s="103"/>
      <c r="G101" s="220"/>
      <c r="H101" s="103"/>
      <c r="I101" s="130"/>
      <c r="J101" s="130"/>
      <c r="K101" s="130"/>
      <c r="L101" s="130"/>
      <c r="M101" s="130"/>
      <c r="N101" s="130"/>
      <c r="O101" s="130"/>
      <c r="P101" s="130"/>
      <c r="Q101" s="130"/>
    </row>
    <row r="102" spans="2:17" x14ac:dyDescent="0.2">
      <c r="B102" s="103"/>
      <c r="C102" s="103"/>
      <c r="D102" s="220"/>
      <c r="E102" s="103"/>
      <c r="F102" s="103"/>
      <c r="G102" s="220"/>
      <c r="H102" s="103"/>
      <c r="I102" s="130"/>
      <c r="J102" s="130"/>
      <c r="K102" s="130"/>
      <c r="L102" s="130"/>
      <c r="M102" s="130"/>
      <c r="N102" s="130"/>
      <c r="O102" s="130"/>
      <c r="P102" s="130"/>
      <c r="Q102" s="130"/>
    </row>
    <row r="103" spans="2:17" x14ac:dyDescent="0.2">
      <c r="B103" s="103"/>
      <c r="C103" s="103"/>
      <c r="D103" s="220"/>
      <c r="E103" s="103"/>
      <c r="F103" s="103"/>
      <c r="G103" s="220"/>
      <c r="H103" s="103"/>
      <c r="I103" s="130"/>
      <c r="J103" s="130"/>
      <c r="K103" s="130"/>
      <c r="L103" s="130"/>
      <c r="M103" s="130"/>
      <c r="N103" s="130"/>
      <c r="O103" s="130"/>
      <c r="P103" s="130"/>
      <c r="Q103" s="130"/>
    </row>
    <row r="104" spans="2:17" x14ac:dyDescent="0.2">
      <c r="B104" s="103"/>
      <c r="C104" s="103"/>
      <c r="D104" s="220"/>
      <c r="E104" s="103"/>
      <c r="F104" s="103"/>
      <c r="G104" s="220"/>
      <c r="H104" s="103"/>
      <c r="I104" s="130"/>
      <c r="J104" s="130"/>
      <c r="K104" s="130"/>
      <c r="L104" s="130"/>
      <c r="M104" s="130"/>
      <c r="N104" s="130"/>
      <c r="O104" s="130"/>
      <c r="P104" s="130"/>
      <c r="Q104" s="130"/>
    </row>
    <row r="105" spans="2:17" x14ac:dyDescent="0.2">
      <c r="B105" s="103"/>
      <c r="C105" s="103"/>
      <c r="D105" s="220"/>
      <c r="E105" s="103"/>
      <c r="F105" s="103"/>
      <c r="G105" s="220"/>
      <c r="H105" s="103"/>
      <c r="I105" s="130"/>
      <c r="J105" s="130"/>
      <c r="K105" s="130"/>
      <c r="L105" s="130"/>
      <c r="M105" s="130"/>
      <c r="N105" s="130"/>
      <c r="O105" s="130"/>
      <c r="P105" s="130"/>
      <c r="Q105" s="130"/>
    </row>
    <row r="106" spans="2:17" x14ac:dyDescent="0.2">
      <c r="B106" s="103"/>
      <c r="C106" s="103"/>
      <c r="D106" s="220"/>
      <c r="E106" s="103"/>
      <c r="F106" s="103"/>
      <c r="G106" s="220"/>
      <c r="H106" s="103"/>
      <c r="I106" s="130"/>
      <c r="J106" s="130"/>
      <c r="K106" s="130"/>
      <c r="L106" s="130"/>
      <c r="M106" s="130"/>
      <c r="N106" s="130"/>
      <c r="O106" s="130"/>
      <c r="P106" s="130"/>
      <c r="Q106" s="130"/>
    </row>
    <row r="107" spans="2:17" x14ac:dyDescent="0.2">
      <c r="B107" s="103"/>
      <c r="C107" s="103"/>
      <c r="D107" s="220"/>
      <c r="E107" s="103"/>
      <c r="F107" s="103"/>
      <c r="G107" s="220"/>
      <c r="H107" s="103"/>
      <c r="I107" s="130"/>
      <c r="J107" s="130"/>
      <c r="K107" s="130"/>
      <c r="L107" s="130"/>
      <c r="M107" s="130"/>
      <c r="N107" s="130"/>
      <c r="O107" s="130"/>
      <c r="P107" s="130"/>
      <c r="Q107" s="130"/>
    </row>
    <row r="108" spans="2:17" x14ac:dyDescent="0.2">
      <c r="B108" s="103"/>
      <c r="C108" s="103"/>
      <c r="D108" s="220"/>
      <c r="E108" s="103"/>
      <c r="F108" s="103"/>
      <c r="G108" s="220"/>
      <c r="H108" s="103"/>
      <c r="I108" s="130"/>
      <c r="J108" s="130"/>
      <c r="K108" s="130"/>
      <c r="L108" s="130"/>
      <c r="M108" s="130"/>
      <c r="N108" s="130"/>
      <c r="O108" s="130"/>
      <c r="P108" s="130"/>
      <c r="Q108" s="130"/>
    </row>
    <row r="109" spans="2:17" x14ac:dyDescent="0.2">
      <c r="B109" s="103"/>
      <c r="C109" s="103"/>
      <c r="D109" s="220"/>
      <c r="E109" s="103"/>
      <c r="F109" s="103"/>
      <c r="G109" s="220"/>
      <c r="H109" s="103"/>
      <c r="I109" s="130"/>
      <c r="J109" s="130"/>
      <c r="K109" s="130"/>
      <c r="L109" s="130"/>
      <c r="M109" s="130"/>
      <c r="N109" s="130"/>
      <c r="O109" s="130"/>
      <c r="P109" s="130"/>
      <c r="Q109" s="130"/>
    </row>
    <row r="110" spans="2:17" x14ac:dyDescent="0.2">
      <c r="B110" s="103"/>
      <c r="C110" s="103"/>
      <c r="D110" s="220"/>
      <c r="E110" s="103"/>
      <c r="F110" s="103"/>
      <c r="G110" s="220"/>
      <c r="H110" s="103"/>
      <c r="I110" s="130"/>
      <c r="J110" s="130"/>
      <c r="K110" s="130"/>
      <c r="L110" s="130"/>
      <c r="M110" s="130"/>
      <c r="N110" s="130"/>
      <c r="O110" s="130"/>
      <c r="P110" s="130"/>
      <c r="Q110" s="130"/>
    </row>
    <row r="111" spans="2:17" x14ac:dyDescent="0.2">
      <c r="B111" s="103"/>
      <c r="C111" s="103"/>
      <c r="D111" s="220"/>
      <c r="E111" s="103"/>
      <c r="F111" s="103"/>
      <c r="G111" s="220"/>
      <c r="H111" s="103"/>
      <c r="I111" s="130"/>
      <c r="J111" s="130"/>
      <c r="K111" s="130"/>
      <c r="L111" s="130"/>
      <c r="M111" s="130"/>
      <c r="N111" s="130"/>
      <c r="O111" s="130"/>
      <c r="P111" s="130"/>
      <c r="Q111" s="130"/>
    </row>
    <row r="112" spans="2:17" x14ac:dyDescent="0.2">
      <c r="B112" s="103"/>
      <c r="C112" s="103"/>
      <c r="D112" s="220"/>
      <c r="E112" s="103"/>
      <c r="F112" s="103"/>
      <c r="G112" s="220"/>
      <c r="H112" s="103"/>
      <c r="I112" s="130"/>
      <c r="J112" s="130"/>
      <c r="K112" s="130"/>
      <c r="L112" s="130"/>
      <c r="M112" s="130"/>
      <c r="N112" s="130"/>
      <c r="O112" s="130"/>
      <c r="P112" s="130"/>
      <c r="Q112" s="130"/>
    </row>
    <row r="113" spans="2:17" x14ac:dyDescent="0.2">
      <c r="B113" s="103"/>
      <c r="C113" s="103"/>
      <c r="D113" s="220"/>
      <c r="E113" s="103"/>
      <c r="F113" s="103"/>
      <c r="G113" s="220"/>
      <c r="H113" s="103"/>
      <c r="I113" s="130"/>
      <c r="J113" s="130"/>
      <c r="K113" s="130"/>
      <c r="L113" s="130"/>
      <c r="M113" s="130"/>
      <c r="N113" s="130"/>
      <c r="O113" s="130"/>
      <c r="P113" s="130"/>
      <c r="Q113" s="130"/>
    </row>
    <row r="114" spans="2:17" x14ac:dyDescent="0.2">
      <c r="B114" s="103"/>
      <c r="C114" s="103"/>
      <c r="D114" s="220"/>
      <c r="E114" s="103"/>
      <c r="F114" s="103"/>
      <c r="G114" s="220"/>
      <c r="H114" s="103"/>
      <c r="I114" s="130"/>
      <c r="J114" s="130"/>
      <c r="K114" s="130"/>
      <c r="L114" s="130"/>
      <c r="M114" s="130"/>
      <c r="N114" s="130"/>
      <c r="O114" s="130"/>
      <c r="P114" s="130"/>
      <c r="Q114" s="130"/>
    </row>
    <row r="115" spans="2:17" x14ac:dyDescent="0.2">
      <c r="B115" s="103"/>
      <c r="C115" s="103"/>
      <c r="D115" s="220"/>
      <c r="E115" s="103"/>
      <c r="F115" s="103"/>
      <c r="G115" s="220"/>
      <c r="H115" s="103"/>
      <c r="I115" s="130"/>
      <c r="J115" s="130"/>
      <c r="K115" s="130"/>
      <c r="L115" s="130"/>
      <c r="M115" s="130"/>
      <c r="N115" s="130"/>
      <c r="O115" s="130"/>
      <c r="P115" s="130"/>
      <c r="Q115" s="130"/>
    </row>
    <row r="116" spans="2:17" x14ac:dyDescent="0.2">
      <c r="B116" s="103"/>
      <c r="C116" s="103"/>
      <c r="D116" s="220"/>
      <c r="E116" s="103"/>
      <c r="F116" s="103"/>
      <c r="G116" s="220"/>
      <c r="H116" s="103"/>
      <c r="I116" s="130"/>
      <c r="J116" s="130"/>
      <c r="K116" s="130"/>
      <c r="L116" s="130"/>
      <c r="M116" s="130"/>
      <c r="N116" s="130"/>
      <c r="O116" s="130"/>
      <c r="P116" s="130"/>
      <c r="Q116" s="130"/>
    </row>
    <row r="117" spans="2:17" x14ac:dyDescent="0.2">
      <c r="B117" s="103"/>
      <c r="C117" s="103"/>
      <c r="D117" s="220"/>
      <c r="E117" s="103"/>
      <c r="F117" s="103"/>
      <c r="G117" s="220"/>
      <c r="H117" s="103"/>
      <c r="I117" s="130"/>
      <c r="J117" s="130"/>
      <c r="K117" s="130"/>
      <c r="L117" s="130"/>
      <c r="M117" s="130"/>
      <c r="N117" s="130"/>
      <c r="O117" s="130"/>
      <c r="P117" s="130"/>
      <c r="Q117" s="130"/>
    </row>
    <row r="118" spans="2:17" x14ac:dyDescent="0.2">
      <c r="B118" s="103"/>
      <c r="C118" s="103"/>
      <c r="D118" s="220"/>
      <c r="E118" s="103"/>
      <c r="F118" s="103"/>
      <c r="G118" s="220"/>
      <c r="H118" s="103"/>
      <c r="I118" s="130"/>
      <c r="J118" s="130"/>
      <c r="K118" s="130"/>
      <c r="L118" s="130"/>
      <c r="M118" s="130"/>
      <c r="N118" s="130"/>
      <c r="O118" s="130"/>
      <c r="P118" s="130"/>
      <c r="Q118" s="130"/>
    </row>
    <row r="119" spans="2:17" x14ac:dyDescent="0.2">
      <c r="B119" s="103"/>
      <c r="C119" s="103"/>
      <c r="D119" s="220"/>
      <c r="E119" s="103"/>
      <c r="F119" s="103"/>
      <c r="G119" s="220"/>
      <c r="H119" s="103"/>
      <c r="I119" s="130"/>
      <c r="J119" s="130"/>
      <c r="K119" s="130"/>
      <c r="L119" s="130"/>
      <c r="M119" s="130"/>
      <c r="N119" s="130"/>
      <c r="O119" s="130"/>
      <c r="P119" s="130"/>
      <c r="Q119" s="130"/>
    </row>
    <row r="120" spans="2:17" x14ac:dyDescent="0.2">
      <c r="B120" s="103"/>
      <c r="C120" s="103"/>
      <c r="D120" s="220"/>
      <c r="E120" s="103"/>
      <c r="F120" s="103"/>
      <c r="G120" s="220"/>
      <c r="H120" s="103"/>
      <c r="I120" s="130"/>
      <c r="J120" s="130"/>
      <c r="K120" s="130"/>
      <c r="L120" s="130"/>
      <c r="M120" s="130"/>
      <c r="N120" s="130"/>
      <c r="O120" s="130"/>
      <c r="P120" s="130"/>
      <c r="Q120" s="130"/>
    </row>
    <row r="121" spans="2:17" x14ac:dyDescent="0.2">
      <c r="B121" s="103"/>
      <c r="C121" s="103"/>
      <c r="D121" s="220"/>
      <c r="E121" s="103"/>
      <c r="F121" s="103"/>
      <c r="G121" s="220"/>
      <c r="H121" s="103"/>
      <c r="I121" s="130"/>
      <c r="J121" s="130"/>
      <c r="K121" s="130"/>
      <c r="L121" s="130"/>
      <c r="M121" s="130"/>
      <c r="N121" s="130"/>
      <c r="O121" s="130"/>
      <c r="P121" s="130"/>
      <c r="Q121" s="130"/>
    </row>
    <row r="122" spans="2:17" x14ac:dyDescent="0.2">
      <c r="B122" s="103"/>
      <c r="C122" s="103"/>
      <c r="D122" s="220"/>
      <c r="E122" s="103"/>
      <c r="F122" s="103"/>
      <c r="G122" s="220"/>
      <c r="H122" s="103"/>
      <c r="I122" s="130"/>
      <c r="J122" s="130"/>
      <c r="K122" s="130"/>
      <c r="L122" s="130"/>
      <c r="M122" s="130"/>
      <c r="N122" s="130"/>
      <c r="O122" s="130"/>
      <c r="P122" s="130"/>
      <c r="Q122" s="130"/>
    </row>
    <row r="123" spans="2:17" x14ac:dyDescent="0.2">
      <c r="B123" s="103"/>
      <c r="C123" s="103"/>
      <c r="D123" s="220"/>
      <c r="E123" s="103"/>
      <c r="F123" s="103"/>
      <c r="G123" s="220"/>
      <c r="H123" s="103"/>
      <c r="I123" s="130"/>
      <c r="J123" s="130"/>
      <c r="K123" s="130"/>
      <c r="L123" s="130"/>
      <c r="M123" s="130"/>
      <c r="N123" s="130"/>
      <c r="O123" s="130"/>
      <c r="P123" s="130"/>
      <c r="Q123" s="130"/>
    </row>
    <row r="124" spans="2:17" x14ac:dyDescent="0.2">
      <c r="B124" s="103"/>
      <c r="C124" s="103"/>
      <c r="D124" s="220"/>
      <c r="E124" s="103"/>
      <c r="F124" s="103"/>
      <c r="G124" s="220"/>
      <c r="H124" s="103"/>
      <c r="I124" s="130"/>
      <c r="J124" s="130"/>
      <c r="K124" s="130"/>
      <c r="L124" s="130"/>
      <c r="M124" s="130"/>
      <c r="N124" s="130"/>
      <c r="O124" s="130"/>
      <c r="P124" s="130"/>
      <c r="Q124" s="130"/>
    </row>
    <row r="125" spans="2:17" x14ac:dyDescent="0.2">
      <c r="B125" s="103"/>
      <c r="C125" s="103"/>
      <c r="D125" s="220"/>
      <c r="E125" s="103"/>
      <c r="F125" s="103"/>
      <c r="G125" s="220"/>
      <c r="H125" s="103"/>
      <c r="I125" s="130"/>
      <c r="J125" s="130"/>
      <c r="K125" s="130"/>
      <c r="L125" s="130"/>
      <c r="M125" s="130"/>
      <c r="N125" s="130"/>
      <c r="O125" s="130"/>
      <c r="P125" s="130"/>
      <c r="Q125" s="130"/>
    </row>
    <row r="126" spans="2:17" x14ac:dyDescent="0.2">
      <c r="B126" s="103"/>
      <c r="C126" s="103"/>
      <c r="D126" s="220"/>
      <c r="E126" s="103"/>
      <c r="F126" s="103"/>
      <c r="G126" s="220"/>
      <c r="H126" s="103"/>
      <c r="I126" s="130"/>
      <c r="J126" s="130"/>
      <c r="K126" s="130"/>
      <c r="L126" s="130"/>
      <c r="M126" s="130"/>
      <c r="N126" s="130"/>
      <c r="O126" s="130"/>
      <c r="P126" s="130"/>
      <c r="Q126" s="130"/>
    </row>
    <row r="127" spans="2:17" x14ac:dyDescent="0.2">
      <c r="B127" s="103"/>
      <c r="C127" s="103"/>
      <c r="D127" s="220"/>
      <c r="E127" s="103"/>
      <c r="F127" s="103"/>
      <c r="G127" s="220"/>
      <c r="H127" s="103"/>
      <c r="I127" s="130"/>
      <c r="J127" s="130"/>
      <c r="K127" s="130"/>
      <c r="L127" s="130"/>
      <c r="M127" s="130"/>
      <c r="N127" s="130"/>
      <c r="O127" s="130"/>
      <c r="P127" s="130"/>
      <c r="Q127" s="130"/>
    </row>
    <row r="128" spans="2:17" x14ac:dyDescent="0.2">
      <c r="B128" s="103"/>
      <c r="C128" s="103"/>
      <c r="D128" s="220"/>
      <c r="E128" s="103"/>
      <c r="F128" s="103"/>
      <c r="G128" s="220"/>
      <c r="H128" s="103"/>
      <c r="I128" s="130"/>
      <c r="J128" s="130"/>
      <c r="K128" s="130"/>
      <c r="L128" s="130"/>
      <c r="M128" s="130"/>
      <c r="N128" s="130"/>
      <c r="O128" s="130"/>
      <c r="P128" s="130"/>
      <c r="Q128" s="130"/>
    </row>
    <row r="129" spans="2:17" x14ac:dyDescent="0.2">
      <c r="B129" s="103"/>
      <c r="C129" s="103"/>
      <c r="D129" s="220"/>
      <c r="E129" s="103"/>
      <c r="F129" s="103"/>
      <c r="G129" s="220"/>
      <c r="H129" s="103"/>
      <c r="I129" s="130"/>
      <c r="J129" s="130"/>
      <c r="K129" s="130"/>
      <c r="L129" s="130"/>
      <c r="M129" s="130"/>
      <c r="N129" s="130"/>
      <c r="O129" s="130"/>
      <c r="P129" s="130"/>
      <c r="Q129" s="130"/>
    </row>
    <row r="130" spans="2:17" x14ac:dyDescent="0.2">
      <c r="B130" s="103"/>
      <c r="C130" s="103"/>
      <c r="D130" s="220"/>
      <c r="E130" s="103"/>
      <c r="F130" s="103"/>
      <c r="G130" s="220"/>
      <c r="H130" s="103"/>
      <c r="I130" s="130"/>
      <c r="J130" s="130"/>
      <c r="K130" s="130"/>
      <c r="L130" s="130"/>
      <c r="M130" s="130"/>
      <c r="N130" s="130"/>
      <c r="O130" s="130"/>
      <c r="P130" s="130"/>
      <c r="Q130" s="130"/>
    </row>
    <row r="131" spans="2:17" x14ac:dyDescent="0.2">
      <c r="B131" s="103"/>
      <c r="C131" s="103"/>
      <c r="D131" s="220"/>
      <c r="E131" s="103"/>
      <c r="F131" s="103"/>
      <c r="G131" s="220"/>
      <c r="H131" s="103"/>
      <c r="I131" s="130"/>
      <c r="J131" s="130"/>
      <c r="K131" s="130"/>
      <c r="L131" s="130"/>
      <c r="M131" s="130"/>
      <c r="N131" s="130"/>
      <c r="O131" s="130"/>
      <c r="P131" s="130"/>
      <c r="Q131" s="130"/>
    </row>
    <row r="132" spans="2:17" x14ac:dyDescent="0.2">
      <c r="B132" s="103"/>
      <c r="C132" s="103"/>
      <c r="D132" s="220"/>
      <c r="E132" s="103"/>
      <c r="F132" s="103"/>
      <c r="G132" s="220"/>
      <c r="H132" s="103"/>
      <c r="I132" s="130"/>
      <c r="J132" s="130"/>
      <c r="K132" s="130"/>
      <c r="L132" s="130"/>
      <c r="M132" s="130"/>
      <c r="N132" s="130"/>
      <c r="O132" s="130"/>
      <c r="P132" s="130"/>
      <c r="Q132" s="130"/>
    </row>
    <row r="133" spans="2:17" x14ac:dyDescent="0.2">
      <c r="B133" s="103"/>
      <c r="C133" s="103"/>
      <c r="D133" s="220"/>
      <c r="E133" s="103"/>
      <c r="F133" s="103"/>
      <c r="G133" s="220"/>
      <c r="H133" s="103"/>
      <c r="I133" s="130"/>
      <c r="J133" s="130"/>
      <c r="K133" s="130"/>
      <c r="L133" s="130"/>
      <c r="M133" s="130"/>
      <c r="N133" s="130"/>
      <c r="O133" s="130"/>
      <c r="P133" s="130"/>
      <c r="Q133" s="130"/>
    </row>
    <row r="134" spans="2:17" x14ac:dyDescent="0.2">
      <c r="B134" s="103"/>
      <c r="C134" s="103"/>
      <c r="D134" s="220"/>
      <c r="E134" s="103"/>
      <c r="F134" s="103"/>
      <c r="G134" s="220"/>
      <c r="H134" s="103"/>
      <c r="I134" s="130"/>
      <c r="J134" s="130"/>
      <c r="K134" s="130"/>
      <c r="L134" s="130"/>
      <c r="M134" s="130"/>
      <c r="N134" s="130"/>
      <c r="O134" s="130"/>
      <c r="P134" s="130"/>
      <c r="Q134" s="130"/>
    </row>
    <row r="135" spans="2:17" x14ac:dyDescent="0.2">
      <c r="B135" s="103"/>
      <c r="C135" s="103"/>
      <c r="D135" s="220"/>
      <c r="E135" s="103"/>
      <c r="F135" s="103"/>
      <c r="G135" s="220"/>
      <c r="H135" s="103"/>
      <c r="I135" s="130"/>
      <c r="J135" s="130"/>
      <c r="K135" s="130"/>
      <c r="L135" s="130"/>
      <c r="M135" s="130"/>
      <c r="N135" s="130"/>
      <c r="O135" s="130"/>
      <c r="P135" s="130"/>
      <c r="Q135" s="130"/>
    </row>
    <row r="136" spans="2:17" x14ac:dyDescent="0.2">
      <c r="B136" s="103"/>
      <c r="C136" s="103"/>
      <c r="D136" s="220"/>
      <c r="E136" s="103"/>
      <c r="F136" s="103"/>
      <c r="G136" s="220"/>
      <c r="H136" s="103"/>
      <c r="I136" s="130"/>
      <c r="J136" s="130"/>
      <c r="K136" s="130"/>
      <c r="L136" s="130"/>
      <c r="M136" s="130"/>
      <c r="N136" s="130"/>
      <c r="O136" s="130"/>
      <c r="P136" s="130"/>
      <c r="Q136" s="130"/>
    </row>
    <row r="137" spans="2:17" x14ac:dyDescent="0.2">
      <c r="B137" s="103"/>
      <c r="C137" s="103"/>
      <c r="D137" s="220"/>
      <c r="E137" s="103"/>
      <c r="F137" s="103"/>
      <c r="G137" s="220"/>
      <c r="H137" s="103"/>
      <c r="I137" s="130"/>
      <c r="J137" s="130"/>
      <c r="K137" s="130"/>
      <c r="L137" s="130"/>
      <c r="M137" s="130"/>
      <c r="N137" s="130"/>
      <c r="O137" s="130"/>
      <c r="P137" s="130"/>
      <c r="Q137" s="130"/>
    </row>
    <row r="138" spans="2:17" x14ac:dyDescent="0.2">
      <c r="B138" s="103"/>
      <c r="C138" s="103"/>
      <c r="D138" s="220"/>
      <c r="E138" s="103"/>
      <c r="F138" s="103"/>
      <c r="G138" s="220"/>
      <c r="H138" s="103"/>
      <c r="I138" s="130"/>
      <c r="J138" s="130"/>
      <c r="K138" s="130"/>
      <c r="L138" s="130"/>
      <c r="M138" s="130"/>
      <c r="N138" s="130"/>
      <c r="O138" s="130"/>
      <c r="P138" s="130"/>
      <c r="Q138" s="130"/>
    </row>
    <row r="139" spans="2:17" x14ac:dyDescent="0.2">
      <c r="B139" s="103"/>
      <c r="C139" s="103"/>
      <c r="D139" s="220"/>
      <c r="E139" s="103"/>
      <c r="F139" s="103"/>
      <c r="G139" s="220"/>
      <c r="H139" s="103"/>
      <c r="I139" s="130"/>
      <c r="J139" s="130"/>
      <c r="K139" s="130"/>
      <c r="L139" s="130"/>
      <c r="M139" s="130"/>
      <c r="N139" s="130"/>
      <c r="O139" s="130"/>
      <c r="P139" s="130"/>
      <c r="Q139" s="130"/>
    </row>
    <row r="140" spans="2:17" x14ac:dyDescent="0.2">
      <c r="B140" s="103"/>
      <c r="C140" s="103"/>
      <c r="D140" s="220"/>
      <c r="E140" s="103"/>
      <c r="F140" s="103"/>
      <c r="G140" s="220"/>
      <c r="H140" s="103"/>
      <c r="I140" s="130"/>
      <c r="J140" s="130"/>
      <c r="K140" s="130"/>
      <c r="L140" s="130"/>
      <c r="M140" s="130"/>
      <c r="N140" s="130"/>
      <c r="O140" s="130"/>
      <c r="P140" s="130"/>
      <c r="Q140" s="130"/>
    </row>
    <row r="141" spans="2:17" x14ac:dyDescent="0.2">
      <c r="B141" s="103"/>
      <c r="C141" s="103"/>
      <c r="D141" s="220"/>
      <c r="E141" s="103"/>
      <c r="F141" s="103"/>
      <c r="G141" s="220"/>
      <c r="H141" s="103"/>
      <c r="I141" s="130"/>
      <c r="J141" s="130"/>
      <c r="K141" s="130"/>
      <c r="L141" s="130"/>
      <c r="M141" s="130"/>
      <c r="N141" s="130"/>
      <c r="O141" s="130"/>
      <c r="P141" s="130"/>
      <c r="Q141" s="130"/>
    </row>
    <row r="142" spans="2:17" x14ac:dyDescent="0.2">
      <c r="B142" s="103"/>
      <c r="C142" s="103"/>
      <c r="D142" s="220"/>
      <c r="E142" s="103"/>
      <c r="F142" s="103"/>
      <c r="G142" s="220"/>
      <c r="H142" s="103"/>
      <c r="I142" s="130"/>
      <c r="J142" s="130"/>
      <c r="K142" s="130"/>
      <c r="L142" s="130"/>
      <c r="M142" s="130"/>
      <c r="N142" s="130"/>
      <c r="O142" s="130"/>
      <c r="P142" s="130"/>
      <c r="Q142" s="130"/>
    </row>
    <row r="143" spans="2:17" x14ac:dyDescent="0.2">
      <c r="B143" s="103"/>
      <c r="C143" s="103"/>
      <c r="D143" s="220"/>
      <c r="E143" s="103"/>
      <c r="F143" s="103"/>
      <c r="G143" s="220"/>
      <c r="H143" s="103"/>
      <c r="I143" s="130"/>
      <c r="J143" s="130"/>
      <c r="K143" s="130"/>
      <c r="L143" s="130"/>
      <c r="M143" s="130"/>
      <c r="N143" s="130"/>
      <c r="O143" s="130"/>
      <c r="P143" s="130"/>
      <c r="Q143" s="130"/>
    </row>
    <row r="144" spans="2:17" x14ac:dyDescent="0.2">
      <c r="B144" s="103"/>
      <c r="C144" s="103"/>
      <c r="D144" s="220"/>
      <c r="E144" s="103"/>
      <c r="F144" s="103"/>
      <c r="G144" s="220"/>
      <c r="H144" s="103"/>
      <c r="I144" s="130"/>
      <c r="J144" s="130"/>
      <c r="K144" s="130"/>
      <c r="L144" s="130"/>
      <c r="M144" s="130"/>
      <c r="N144" s="130"/>
      <c r="O144" s="130"/>
      <c r="P144" s="130"/>
      <c r="Q144" s="130"/>
    </row>
    <row r="145" spans="2:17" x14ac:dyDescent="0.2">
      <c r="B145" s="103"/>
      <c r="C145" s="103"/>
      <c r="D145" s="220"/>
      <c r="E145" s="103"/>
      <c r="F145" s="103"/>
      <c r="G145" s="220"/>
      <c r="H145" s="103"/>
      <c r="I145" s="130"/>
      <c r="J145" s="130"/>
      <c r="K145" s="130"/>
      <c r="L145" s="130"/>
      <c r="M145" s="130"/>
      <c r="N145" s="130"/>
      <c r="O145" s="130"/>
      <c r="P145" s="130"/>
      <c r="Q145" s="130"/>
    </row>
    <row r="146" spans="2:17" x14ac:dyDescent="0.2">
      <c r="B146" s="103"/>
      <c r="C146" s="103"/>
      <c r="D146" s="220"/>
      <c r="E146" s="103"/>
      <c r="F146" s="103"/>
      <c r="G146" s="220"/>
      <c r="H146" s="103"/>
      <c r="I146" s="130"/>
      <c r="J146" s="130"/>
      <c r="K146" s="130"/>
      <c r="L146" s="130"/>
      <c r="M146" s="130"/>
      <c r="N146" s="130"/>
      <c r="O146" s="130"/>
      <c r="P146" s="130"/>
      <c r="Q146" s="130"/>
    </row>
    <row r="147" spans="2:17" x14ac:dyDescent="0.2">
      <c r="B147" s="103"/>
      <c r="C147" s="103"/>
      <c r="D147" s="220"/>
      <c r="E147" s="103"/>
      <c r="F147" s="103"/>
      <c r="G147" s="220"/>
      <c r="H147" s="103"/>
      <c r="I147" s="130"/>
      <c r="J147" s="130"/>
      <c r="K147" s="130"/>
      <c r="L147" s="130"/>
      <c r="M147" s="130"/>
      <c r="N147" s="130"/>
      <c r="O147" s="130"/>
      <c r="P147" s="130"/>
      <c r="Q147" s="130"/>
    </row>
    <row r="148" spans="2:17" x14ac:dyDescent="0.2">
      <c r="B148" s="103"/>
      <c r="C148" s="103"/>
      <c r="D148" s="220"/>
      <c r="E148" s="103"/>
      <c r="F148" s="103"/>
      <c r="G148" s="220"/>
      <c r="H148" s="103"/>
      <c r="I148" s="130"/>
      <c r="J148" s="130"/>
      <c r="K148" s="130"/>
      <c r="L148" s="130"/>
      <c r="M148" s="130"/>
      <c r="N148" s="130"/>
      <c r="O148" s="130"/>
      <c r="P148" s="130"/>
      <c r="Q148" s="130"/>
    </row>
    <row r="149" spans="2:17" x14ac:dyDescent="0.2">
      <c r="B149" s="103"/>
      <c r="C149" s="103"/>
      <c r="D149" s="220"/>
      <c r="E149" s="103"/>
      <c r="F149" s="103"/>
      <c r="G149" s="220"/>
      <c r="H149" s="103"/>
      <c r="I149" s="130"/>
      <c r="J149" s="130"/>
      <c r="K149" s="130"/>
      <c r="L149" s="130"/>
      <c r="M149" s="130"/>
      <c r="N149" s="130"/>
      <c r="O149" s="130"/>
      <c r="P149" s="130"/>
      <c r="Q149" s="130"/>
    </row>
    <row r="150" spans="2:17" x14ac:dyDescent="0.2">
      <c r="B150" s="103"/>
      <c r="C150" s="103"/>
      <c r="D150" s="220"/>
      <c r="E150" s="103"/>
      <c r="F150" s="103"/>
      <c r="G150" s="220"/>
      <c r="H150" s="103"/>
      <c r="I150" s="130"/>
      <c r="J150" s="130"/>
      <c r="K150" s="130"/>
      <c r="L150" s="130"/>
      <c r="M150" s="130"/>
      <c r="N150" s="130"/>
      <c r="O150" s="130"/>
      <c r="P150" s="130"/>
      <c r="Q150" s="130"/>
    </row>
    <row r="151" spans="2:17" x14ac:dyDescent="0.2">
      <c r="B151" s="103"/>
      <c r="C151" s="103"/>
      <c r="D151" s="220"/>
      <c r="E151" s="103"/>
      <c r="F151" s="103"/>
      <c r="G151" s="220"/>
      <c r="H151" s="103"/>
      <c r="I151" s="130"/>
      <c r="J151" s="130"/>
      <c r="K151" s="130"/>
      <c r="L151" s="130"/>
      <c r="M151" s="130"/>
      <c r="N151" s="130"/>
      <c r="O151" s="130"/>
      <c r="P151" s="130"/>
      <c r="Q151" s="130"/>
    </row>
    <row r="152" spans="2:17" x14ac:dyDescent="0.2">
      <c r="B152" s="103"/>
      <c r="C152" s="103"/>
      <c r="D152" s="220"/>
      <c r="E152" s="103"/>
      <c r="F152" s="103"/>
      <c r="G152" s="220"/>
      <c r="H152" s="103"/>
      <c r="I152" s="130"/>
      <c r="J152" s="130"/>
      <c r="K152" s="130"/>
      <c r="L152" s="130"/>
      <c r="M152" s="130"/>
      <c r="N152" s="130"/>
      <c r="O152" s="130"/>
      <c r="P152" s="130"/>
      <c r="Q152" s="130"/>
    </row>
    <row r="153" spans="2:17" x14ac:dyDescent="0.2">
      <c r="B153" s="103"/>
      <c r="C153" s="103"/>
      <c r="D153" s="220"/>
      <c r="E153" s="103"/>
      <c r="F153" s="103"/>
      <c r="G153" s="220"/>
      <c r="H153" s="103"/>
      <c r="I153" s="130"/>
      <c r="J153" s="130"/>
      <c r="K153" s="130"/>
      <c r="L153" s="130"/>
      <c r="M153" s="130"/>
      <c r="N153" s="130"/>
      <c r="O153" s="130"/>
      <c r="P153" s="130"/>
      <c r="Q153" s="130"/>
    </row>
    <row r="154" spans="2:17" x14ac:dyDescent="0.2">
      <c r="B154" s="103"/>
      <c r="C154" s="103"/>
      <c r="D154" s="220"/>
      <c r="E154" s="103"/>
      <c r="F154" s="103"/>
      <c r="G154" s="220"/>
      <c r="H154" s="103"/>
      <c r="I154" s="130"/>
      <c r="J154" s="130"/>
      <c r="K154" s="130"/>
      <c r="L154" s="130"/>
      <c r="M154" s="130"/>
      <c r="N154" s="130"/>
      <c r="O154" s="130"/>
      <c r="P154" s="130"/>
      <c r="Q154" s="130"/>
    </row>
    <row r="155" spans="2:17" x14ac:dyDescent="0.2">
      <c r="B155" s="103"/>
      <c r="C155" s="103"/>
      <c r="D155" s="220"/>
      <c r="E155" s="103"/>
      <c r="F155" s="103"/>
      <c r="G155" s="220"/>
      <c r="H155" s="103"/>
      <c r="I155" s="130"/>
      <c r="J155" s="130"/>
      <c r="K155" s="130"/>
      <c r="L155" s="130"/>
      <c r="M155" s="130"/>
      <c r="N155" s="130"/>
      <c r="O155" s="130"/>
      <c r="P155" s="130"/>
      <c r="Q155" s="130"/>
    </row>
    <row r="156" spans="2:17" x14ac:dyDescent="0.2">
      <c r="B156" s="103"/>
      <c r="C156" s="103"/>
      <c r="D156" s="220"/>
      <c r="E156" s="103"/>
      <c r="F156" s="103"/>
      <c r="G156" s="220"/>
      <c r="H156" s="103"/>
      <c r="I156" s="130"/>
      <c r="J156" s="130"/>
      <c r="K156" s="130"/>
      <c r="L156" s="130"/>
      <c r="M156" s="130"/>
      <c r="N156" s="130"/>
      <c r="O156" s="130"/>
      <c r="P156" s="130"/>
      <c r="Q156" s="130"/>
    </row>
    <row r="157" spans="2:17" x14ac:dyDescent="0.2">
      <c r="B157" s="103"/>
      <c r="C157" s="103"/>
      <c r="D157" s="220"/>
      <c r="E157" s="103"/>
      <c r="F157" s="103"/>
      <c r="G157" s="220"/>
      <c r="H157" s="103"/>
      <c r="I157" s="130"/>
      <c r="J157" s="130"/>
      <c r="K157" s="130"/>
      <c r="L157" s="130"/>
      <c r="M157" s="130"/>
      <c r="N157" s="130"/>
      <c r="O157" s="130"/>
      <c r="P157" s="130"/>
      <c r="Q157" s="130"/>
    </row>
    <row r="158" spans="2:17" x14ac:dyDescent="0.2">
      <c r="B158" s="103"/>
      <c r="C158" s="103"/>
      <c r="D158" s="220"/>
      <c r="E158" s="103"/>
      <c r="F158" s="103"/>
      <c r="G158" s="220"/>
      <c r="H158" s="103"/>
      <c r="I158" s="130"/>
      <c r="J158" s="130"/>
      <c r="K158" s="130"/>
      <c r="L158" s="130"/>
      <c r="M158" s="130"/>
      <c r="N158" s="130"/>
      <c r="O158" s="130"/>
      <c r="P158" s="130"/>
      <c r="Q158" s="130"/>
    </row>
    <row r="159" spans="2:17" x14ac:dyDescent="0.2">
      <c r="B159" s="103"/>
      <c r="C159" s="103"/>
      <c r="D159" s="220"/>
      <c r="E159" s="103"/>
      <c r="F159" s="103"/>
      <c r="G159" s="220"/>
      <c r="H159" s="103"/>
      <c r="I159" s="130"/>
      <c r="J159" s="130"/>
      <c r="K159" s="130"/>
      <c r="L159" s="130"/>
      <c r="M159" s="130"/>
      <c r="N159" s="130"/>
      <c r="O159" s="130"/>
      <c r="P159" s="130"/>
      <c r="Q159" s="130"/>
    </row>
    <row r="160" spans="2:17" x14ac:dyDescent="0.2">
      <c r="B160" s="103"/>
      <c r="C160" s="103"/>
      <c r="D160" s="220"/>
      <c r="E160" s="103"/>
      <c r="F160" s="103"/>
      <c r="G160" s="220"/>
      <c r="H160" s="103"/>
      <c r="I160" s="130"/>
      <c r="J160" s="130"/>
      <c r="K160" s="130"/>
      <c r="L160" s="130"/>
      <c r="M160" s="130"/>
      <c r="N160" s="130"/>
      <c r="O160" s="130"/>
      <c r="P160" s="130"/>
      <c r="Q160" s="130"/>
    </row>
    <row r="161" spans="2:17" x14ac:dyDescent="0.2">
      <c r="B161" s="103"/>
      <c r="C161" s="103"/>
      <c r="D161" s="220"/>
      <c r="E161" s="103"/>
      <c r="F161" s="103"/>
      <c r="G161" s="220"/>
      <c r="H161" s="103"/>
      <c r="I161" s="130"/>
      <c r="J161" s="130"/>
      <c r="K161" s="130"/>
      <c r="L161" s="130"/>
      <c r="M161" s="130"/>
      <c r="N161" s="130"/>
      <c r="O161" s="130"/>
      <c r="P161" s="130"/>
      <c r="Q161" s="130"/>
    </row>
    <row r="162" spans="2:17" x14ac:dyDescent="0.2">
      <c r="B162" s="103"/>
      <c r="C162" s="103"/>
      <c r="D162" s="220"/>
      <c r="E162" s="103"/>
      <c r="F162" s="103"/>
      <c r="G162" s="220"/>
      <c r="H162" s="103"/>
      <c r="I162" s="130"/>
      <c r="J162" s="130"/>
      <c r="K162" s="130"/>
      <c r="L162" s="130"/>
      <c r="M162" s="130"/>
      <c r="N162" s="130"/>
      <c r="O162" s="130"/>
      <c r="P162" s="130"/>
      <c r="Q162" s="130"/>
    </row>
    <row r="163" spans="2:17" x14ac:dyDescent="0.2">
      <c r="B163" s="103"/>
      <c r="C163" s="103"/>
      <c r="D163" s="220"/>
      <c r="E163" s="103"/>
      <c r="F163" s="103"/>
      <c r="G163" s="220"/>
      <c r="H163" s="103"/>
      <c r="I163" s="130"/>
      <c r="J163" s="130"/>
      <c r="K163" s="130"/>
      <c r="L163" s="130"/>
      <c r="M163" s="130"/>
      <c r="N163" s="130"/>
      <c r="O163" s="130"/>
      <c r="P163" s="130"/>
      <c r="Q163" s="130"/>
    </row>
    <row r="164" spans="2:17" x14ac:dyDescent="0.2">
      <c r="B164" s="103"/>
      <c r="C164" s="103"/>
      <c r="D164" s="220"/>
      <c r="E164" s="103"/>
      <c r="F164" s="103"/>
      <c r="G164" s="220"/>
      <c r="H164" s="103"/>
      <c r="I164" s="130"/>
      <c r="J164" s="130"/>
      <c r="K164" s="130"/>
      <c r="L164" s="130"/>
      <c r="M164" s="130"/>
      <c r="N164" s="130"/>
      <c r="O164" s="130"/>
      <c r="P164" s="130"/>
      <c r="Q164" s="130"/>
    </row>
    <row r="165" spans="2:17" x14ac:dyDescent="0.2">
      <c r="B165" s="103"/>
      <c r="C165" s="103"/>
      <c r="D165" s="220"/>
      <c r="E165" s="103"/>
      <c r="F165" s="103"/>
      <c r="G165" s="220"/>
      <c r="H165" s="103"/>
      <c r="I165" s="130"/>
      <c r="J165" s="130"/>
      <c r="K165" s="130"/>
      <c r="L165" s="130"/>
      <c r="M165" s="130"/>
      <c r="N165" s="130"/>
      <c r="O165" s="130"/>
      <c r="P165" s="130"/>
      <c r="Q165" s="130"/>
    </row>
    <row r="166" spans="2:17" x14ac:dyDescent="0.2">
      <c r="B166" s="103"/>
      <c r="C166" s="103"/>
      <c r="D166" s="220"/>
      <c r="E166" s="103"/>
      <c r="F166" s="103"/>
      <c r="G166" s="220"/>
      <c r="H166" s="103"/>
      <c r="I166" s="130"/>
      <c r="J166" s="130"/>
      <c r="K166" s="130"/>
      <c r="L166" s="130"/>
      <c r="M166" s="130"/>
      <c r="N166" s="130"/>
      <c r="O166" s="130"/>
      <c r="P166" s="130"/>
      <c r="Q166" s="130"/>
    </row>
    <row r="167" spans="2:17" x14ac:dyDescent="0.2">
      <c r="B167" s="103"/>
      <c r="C167" s="103"/>
      <c r="D167" s="220"/>
      <c r="E167" s="103"/>
      <c r="F167" s="103"/>
      <c r="G167" s="220"/>
      <c r="H167" s="103"/>
      <c r="I167" s="130"/>
      <c r="J167" s="130"/>
      <c r="K167" s="130"/>
      <c r="L167" s="130"/>
      <c r="M167" s="130"/>
      <c r="N167" s="130"/>
      <c r="O167" s="130"/>
      <c r="P167" s="130"/>
      <c r="Q167" s="130"/>
    </row>
    <row r="168" spans="2:17" x14ac:dyDescent="0.2">
      <c r="B168" s="103"/>
      <c r="C168" s="103"/>
      <c r="D168" s="220"/>
      <c r="E168" s="103"/>
      <c r="F168" s="103"/>
      <c r="G168" s="220"/>
      <c r="H168" s="103"/>
      <c r="I168" s="130"/>
      <c r="J168" s="130"/>
      <c r="K168" s="130"/>
      <c r="L168" s="130"/>
      <c r="M168" s="130"/>
      <c r="N168" s="130"/>
      <c r="O168" s="130"/>
      <c r="P168" s="130"/>
      <c r="Q168" s="130"/>
    </row>
    <row r="169" spans="2:17" x14ac:dyDescent="0.2">
      <c r="B169" s="103"/>
      <c r="C169" s="103"/>
      <c r="D169" s="220"/>
      <c r="E169" s="103"/>
      <c r="F169" s="103"/>
      <c r="G169" s="220"/>
      <c r="H169" s="103"/>
      <c r="I169" s="130"/>
      <c r="J169" s="130"/>
      <c r="K169" s="130"/>
      <c r="L169" s="130"/>
      <c r="M169" s="130"/>
      <c r="N169" s="130"/>
      <c r="O169" s="130"/>
      <c r="P169" s="130"/>
      <c r="Q169" s="130"/>
    </row>
    <row r="170" spans="2:17" x14ac:dyDescent="0.2">
      <c r="B170" s="103"/>
      <c r="C170" s="103"/>
      <c r="D170" s="220"/>
      <c r="E170" s="103"/>
      <c r="F170" s="103"/>
      <c r="G170" s="220"/>
      <c r="H170" s="103"/>
      <c r="I170" s="130"/>
      <c r="J170" s="130"/>
      <c r="K170" s="130"/>
      <c r="L170" s="130"/>
      <c r="M170" s="130"/>
      <c r="N170" s="130"/>
      <c r="O170" s="130"/>
      <c r="P170" s="130"/>
      <c r="Q170" s="130"/>
    </row>
    <row r="171" spans="2:17" x14ac:dyDescent="0.2">
      <c r="B171" s="103"/>
      <c r="C171" s="103"/>
      <c r="D171" s="220"/>
      <c r="E171" s="103"/>
      <c r="F171" s="103"/>
      <c r="G171" s="220"/>
      <c r="H171" s="103"/>
      <c r="I171" s="130"/>
      <c r="J171" s="130"/>
      <c r="K171" s="130"/>
      <c r="L171" s="130"/>
      <c r="M171" s="130"/>
      <c r="N171" s="130"/>
      <c r="O171" s="130"/>
      <c r="P171" s="130"/>
      <c r="Q171" s="130"/>
    </row>
    <row r="172" spans="2:17" x14ac:dyDescent="0.2">
      <c r="B172" s="103"/>
      <c r="C172" s="103"/>
      <c r="D172" s="220"/>
      <c r="E172" s="103"/>
      <c r="F172" s="103"/>
      <c r="G172" s="220"/>
      <c r="H172" s="103"/>
      <c r="I172" s="130"/>
      <c r="J172" s="130"/>
      <c r="K172" s="130"/>
      <c r="L172" s="130"/>
      <c r="M172" s="130"/>
      <c r="N172" s="130"/>
      <c r="O172" s="130"/>
      <c r="P172" s="130"/>
      <c r="Q172" s="130"/>
    </row>
    <row r="173" spans="2:17" x14ac:dyDescent="0.2">
      <c r="B173" s="103"/>
      <c r="C173" s="103"/>
      <c r="D173" s="220"/>
      <c r="E173" s="103"/>
      <c r="F173" s="103"/>
      <c r="G173" s="220"/>
      <c r="H173" s="103"/>
      <c r="I173" s="130"/>
      <c r="J173" s="130"/>
      <c r="K173" s="130"/>
      <c r="L173" s="130"/>
      <c r="M173" s="130"/>
      <c r="N173" s="130"/>
      <c r="O173" s="130"/>
      <c r="P173" s="130"/>
      <c r="Q173" s="130"/>
    </row>
    <row r="174" spans="2:17" x14ac:dyDescent="0.2">
      <c r="B174" s="103"/>
      <c r="C174" s="103"/>
      <c r="D174" s="220"/>
      <c r="E174" s="103"/>
      <c r="F174" s="103"/>
      <c r="G174" s="220"/>
      <c r="H174" s="103"/>
      <c r="I174" s="130"/>
      <c r="J174" s="130"/>
      <c r="K174" s="130"/>
      <c r="L174" s="130"/>
      <c r="M174" s="130"/>
      <c r="N174" s="130"/>
      <c r="O174" s="130"/>
      <c r="P174" s="130"/>
      <c r="Q174" s="130"/>
    </row>
    <row r="175" spans="2:17" x14ac:dyDescent="0.2">
      <c r="B175" s="103"/>
      <c r="C175" s="103"/>
      <c r="D175" s="220"/>
      <c r="E175" s="103"/>
      <c r="F175" s="103"/>
      <c r="G175" s="220"/>
      <c r="H175" s="103"/>
      <c r="I175" s="130"/>
      <c r="J175" s="130"/>
      <c r="K175" s="130"/>
      <c r="L175" s="130"/>
      <c r="M175" s="130"/>
      <c r="N175" s="130"/>
      <c r="O175" s="130"/>
      <c r="P175" s="130"/>
      <c r="Q175" s="130"/>
    </row>
    <row r="176" spans="2:17" x14ac:dyDescent="0.2">
      <c r="B176" s="103"/>
      <c r="C176" s="103"/>
      <c r="D176" s="220"/>
      <c r="E176" s="103"/>
      <c r="F176" s="103"/>
      <c r="G176" s="220"/>
      <c r="H176" s="103"/>
      <c r="I176" s="130"/>
      <c r="J176" s="130"/>
      <c r="K176" s="130"/>
      <c r="L176" s="130"/>
      <c r="M176" s="130"/>
      <c r="N176" s="130"/>
      <c r="O176" s="130"/>
      <c r="P176" s="130"/>
      <c r="Q176" s="130"/>
    </row>
    <row r="177" spans="2:17" x14ac:dyDescent="0.2">
      <c r="B177" s="103"/>
      <c r="C177" s="103"/>
      <c r="D177" s="220"/>
      <c r="E177" s="103"/>
      <c r="F177" s="103"/>
      <c r="G177" s="220"/>
      <c r="H177" s="103"/>
      <c r="I177" s="130"/>
      <c r="J177" s="130"/>
      <c r="K177" s="130"/>
      <c r="L177" s="130"/>
      <c r="M177" s="130"/>
      <c r="N177" s="130"/>
      <c r="O177" s="130"/>
      <c r="P177" s="130"/>
      <c r="Q177" s="130"/>
    </row>
    <row r="178" spans="2:17" x14ac:dyDescent="0.2">
      <c r="B178" s="103"/>
      <c r="C178" s="103"/>
      <c r="D178" s="220"/>
      <c r="E178" s="103"/>
      <c r="F178" s="103"/>
      <c r="G178" s="220"/>
      <c r="H178" s="103"/>
      <c r="I178" s="130"/>
      <c r="J178" s="130"/>
      <c r="K178" s="130"/>
      <c r="L178" s="130"/>
      <c r="M178" s="130"/>
      <c r="N178" s="130"/>
      <c r="O178" s="130"/>
      <c r="P178" s="130"/>
      <c r="Q178" s="130"/>
    </row>
    <row r="179" spans="2:17" x14ac:dyDescent="0.2">
      <c r="B179" s="103"/>
      <c r="C179" s="103"/>
      <c r="D179" s="220"/>
      <c r="E179" s="103"/>
      <c r="F179" s="103"/>
      <c r="G179" s="220"/>
      <c r="H179" s="103"/>
      <c r="I179" s="130"/>
      <c r="J179" s="130"/>
      <c r="K179" s="130"/>
      <c r="L179" s="130"/>
      <c r="M179" s="130"/>
      <c r="N179" s="130"/>
      <c r="O179" s="130"/>
      <c r="P179" s="130"/>
      <c r="Q179" s="130"/>
    </row>
    <row r="180" spans="2:17" x14ac:dyDescent="0.2">
      <c r="B180" s="103"/>
      <c r="C180" s="103"/>
      <c r="D180" s="220"/>
      <c r="E180" s="103"/>
      <c r="F180" s="103"/>
      <c r="G180" s="220"/>
      <c r="H180" s="103"/>
      <c r="I180" s="130"/>
      <c r="J180" s="130"/>
      <c r="K180" s="130"/>
      <c r="L180" s="130"/>
      <c r="M180" s="130"/>
      <c r="N180" s="130"/>
      <c r="O180" s="130"/>
      <c r="P180" s="130"/>
      <c r="Q180" s="130"/>
    </row>
    <row r="181" spans="2:17" x14ac:dyDescent="0.2">
      <c r="B181" s="103"/>
      <c r="C181" s="103"/>
      <c r="D181" s="220"/>
      <c r="E181" s="103"/>
      <c r="F181" s="103"/>
      <c r="G181" s="220"/>
      <c r="H181" s="103"/>
      <c r="I181" s="130"/>
      <c r="J181" s="130"/>
      <c r="K181" s="130"/>
      <c r="L181" s="130"/>
      <c r="M181" s="130"/>
      <c r="N181" s="130"/>
      <c r="O181" s="130"/>
      <c r="P181" s="130"/>
      <c r="Q181" s="130"/>
    </row>
    <row r="182" spans="2:17" x14ac:dyDescent="0.2">
      <c r="B182" s="103"/>
      <c r="C182" s="103"/>
      <c r="D182" s="220"/>
      <c r="E182" s="103"/>
      <c r="F182" s="103"/>
      <c r="G182" s="220"/>
      <c r="H182" s="103"/>
      <c r="I182" s="130"/>
      <c r="J182" s="130"/>
      <c r="K182" s="130"/>
      <c r="L182" s="130"/>
      <c r="M182" s="130"/>
      <c r="N182" s="130"/>
      <c r="O182" s="130"/>
      <c r="P182" s="130"/>
      <c r="Q182" s="130"/>
    </row>
    <row r="183" spans="2:17" x14ac:dyDescent="0.2">
      <c r="B183" s="103"/>
      <c r="C183" s="103"/>
      <c r="D183" s="220"/>
      <c r="E183" s="103"/>
      <c r="F183" s="103"/>
      <c r="G183" s="220"/>
      <c r="H183" s="103"/>
      <c r="I183" s="130"/>
      <c r="J183" s="130"/>
      <c r="K183" s="130"/>
      <c r="L183" s="130"/>
      <c r="M183" s="130"/>
      <c r="N183" s="130"/>
      <c r="O183" s="130"/>
      <c r="P183" s="130"/>
      <c r="Q183" s="130"/>
    </row>
    <row r="184" spans="2:17" x14ac:dyDescent="0.2">
      <c r="B184" s="103"/>
      <c r="C184" s="103"/>
      <c r="D184" s="220"/>
      <c r="E184" s="103"/>
      <c r="F184" s="103"/>
      <c r="G184" s="220"/>
      <c r="H184" s="103"/>
      <c r="I184" s="130"/>
      <c r="J184" s="130"/>
      <c r="K184" s="130"/>
      <c r="L184" s="130"/>
      <c r="M184" s="130"/>
      <c r="N184" s="130"/>
      <c r="O184" s="130"/>
      <c r="P184" s="130"/>
      <c r="Q184" s="130"/>
    </row>
    <row r="185" spans="2:17" x14ac:dyDescent="0.2">
      <c r="B185" s="103"/>
      <c r="C185" s="103"/>
      <c r="D185" s="220"/>
      <c r="E185" s="103"/>
      <c r="F185" s="103"/>
      <c r="G185" s="220"/>
      <c r="H185" s="103"/>
      <c r="I185" s="130"/>
      <c r="J185" s="130"/>
      <c r="K185" s="130"/>
      <c r="L185" s="130"/>
      <c r="M185" s="130"/>
      <c r="N185" s="130"/>
      <c r="O185" s="130"/>
      <c r="P185" s="130"/>
      <c r="Q185" s="130"/>
    </row>
    <row r="186" spans="2:17" x14ac:dyDescent="0.2">
      <c r="B186" s="103"/>
      <c r="C186" s="103"/>
      <c r="D186" s="220"/>
      <c r="E186" s="103"/>
      <c r="F186" s="103"/>
      <c r="G186" s="220"/>
      <c r="H186" s="103"/>
      <c r="I186" s="130"/>
      <c r="J186" s="130"/>
      <c r="K186" s="130"/>
      <c r="L186" s="130"/>
      <c r="M186" s="130"/>
      <c r="N186" s="130"/>
      <c r="O186" s="130"/>
      <c r="P186" s="130"/>
      <c r="Q186" s="130"/>
    </row>
    <row r="187" spans="2:17" x14ac:dyDescent="0.2">
      <c r="B187" s="103"/>
      <c r="C187" s="103"/>
      <c r="D187" s="220"/>
      <c r="E187" s="103"/>
      <c r="F187" s="103"/>
      <c r="G187" s="220"/>
      <c r="H187" s="103"/>
      <c r="I187" s="130"/>
      <c r="J187" s="130"/>
      <c r="K187" s="130"/>
      <c r="L187" s="130"/>
      <c r="M187" s="130"/>
      <c r="N187" s="130"/>
      <c r="O187" s="130"/>
      <c r="P187" s="130"/>
      <c r="Q187" s="130"/>
    </row>
    <row r="188" spans="2:17" x14ac:dyDescent="0.2">
      <c r="B188" s="103"/>
      <c r="C188" s="103"/>
      <c r="D188" s="220"/>
      <c r="E188" s="103"/>
      <c r="F188" s="103"/>
      <c r="G188" s="220"/>
      <c r="H188" s="103"/>
      <c r="I188" s="130"/>
      <c r="J188" s="130"/>
      <c r="K188" s="130"/>
      <c r="L188" s="130"/>
      <c r="M188" s="130"/>
      <c r="N188" s="130"/>
      <c r="O188" s="130"/>
      <c r="P188" s="130"/>
      <c r="Q188" s="130"/>
    </row>
    <row r="189" spans="2:17" x14ac:dyDescent="0.2">
      <c r="B189" s="103"/>
      <c r="C189" s="103"/>
      <c r="D189" s="220"/>
      <c r="E189" s="103"/>
      <c r="F189" s="103"/>
      <c r="G189" s="220"/>
      <c r="H189" s="103"/>
      <c r="I189" s="130"/>
      <c r="J189" s="130"/>
      <c r="K189" s="130"/>
      <c r="L189" s="130"/>
      <c r="M189" s="130"/>
      <c r="N189" s="130"/>
      <c r="O189" s="130"/>
      <c r="P189" s="130"/>
      <c r="Q189" s="130"/>
    </row>
    <row r="190" spans="2:17" x14ac:dyDescent="0.2">
      <c r="B190" s="103"/>
      <c r="C190" s="103"/>
      <c r="D190" s="220"/>
      <c r="E190" s="103"/>
      <c r="F190" s="103"/>
      <c r="G190" s="220"/>
      <c r="H190" s="103"/>
      <c r="I190" s="130"/>
      <c r="J190" s="130"/>
      <c r="K190" s="130"/>
      <c r="L190" s="130"/>
      <c r="M190" s="130"/>
      <c r="N190" s="130"/>
      <c r="O190" s="130"/>
      <c r="P190" s="130"/>
      <c r="Q190" s="130"/>
    </row>
    <row r="191" spans="2:17" x14ac:dyDescent="0.2">
      <c r="B191" s="103"/>
      <c r="C191" s="103"/>
      <c r="D191" s="220"/>
      <c r="E191" s="103"/>
      <c r="F191" s="103"/>
      <c r="G191" s="220"/>
      <c r="H191" s="103"/>
      <c r="I191" s="130"/>
      <c r="J191" s="130"/>
      <c r="K191" s="130"/>
      <c r="L191" s="130"/>
      <c r="M191" s="130"/>
      <c r="N191" s="130"/>
      <c r="O191" s="130"/>
      <c r="P191" s="130"/>
      <c r="Q191" s="130"/>
    </row>
    <row r="192" spans="2:17" x14ac:dyDescent="0.2">
      <c r="B192" s="103"/>
      <c r="C192" s="103"/>
      <c r="D192" s="220"/>
      <c r="E192" s="103"/>
      <c r="F192" s="103"/>
      <c r="G192" s="220"/>
      <c r="H192" s="103"/>
      <c r="I192" s="130"/>
      <c r="J192" s="130"/>
      <c r="K192" s="130"/>
      <c r="L192" s="130"/>
      <c r="M192" s="130"/>
      <c r="N192" s="130"/>
      <c r="O192" s="130"/>
      <c r="P192" s="130"/>
      <c r="Q192" s="130"/>
    </row>
    <row r="193" spans="2:17" x14ac:dyDescent="0.2">
      <c r="B193" s="103"/>
      <c r="C193" s="103"/>
      <c r="D193" s="220"/>
      <c r="E193" s="103"/>
      <c r="F193" s="103"/>
      <c r="G193" s="220"/>
      <c r="H193" s="103"/>
      <c r="I193" s="130"/>
      <c r="J193" s="130"/>
      <c r="K193" s="130"/>
      <c r="L193" s="130"/>
      <c r="M193" s="130"/>
      <c r="N193" s="130"/>
      <c r="O193" s="130"/>
      <c r="P193" s="130"/>
      <c r="Q193" s="130"/>
    </row>
    <row r="194" spans="2:17" x14ac:dyDescent="0.2">
      <c r="B194" s="103"/>
      <c r="C194" s="103"/>
      <c r="D194" s="220"/>
      <c r="E194" s="103"/>
      <c r="F194" s="103"/>
      <c r="G194" s="220"/>
      <c r="H194" s="103"/>
      <c r="I194" s="130"/>
      <c r="J194" s="130"/>
      <c r="K194" s="130"/>
      <c r="L194" s="130"/>
      <c r="M194" s="130"/>
      <c r="N194" s="130"/>
      <c r="O194" s="130"/>
      <c r="P194" s="130"/>
      <c r="Q194" s="130"/>
    </row>
    <row r="195" spans="2:17" x14ac:dyDescent="0.2">
      <c r="B195" s="103"/>
      <c r="C195" s="103"/>
      <c r="D195" s="220"/>
      <c r="E195" s="103"/>
      <c r="F195" s="103"/>
      <c r="G195" s="220"/>
      <c r="H195" s="103"/>
      <c r="I195" s="130"/>
      <c r="J195" s="130"/>
      <c r="K195" s="130"/>
      <c r="L195" s="130"/>
      <c r="M195" s="130"/>
      <c r="N195" s="130"/>
      <c r="O195" s="130"/>
      <c r="P195" s="130"/>
      <c r="Q195" s="130"/>
    </row>
    <row r="196" spans="2:17" x14ac:dyDescent="0.2">
      <c r="B196" s="103"/>
      <c r="C196" s="103"/>
      <c r="D196" s="220"/>
      <c r="E196" s="103"/>
      <c r="F196" s="103"/>
      <c r="G196" s="220"/>
      <c r="H196" s="103"/>
      <c r="I196" s="130"/>
      <c r="J196" s="130"/>
      <c r="K196" s="130"/>
      <c r="L196" s="130"/>
      <c r="M196" s="130"/>
      <c r="N196" s="130"/>
      <c r="O196" s="130"/>
      <c r="P196" s="130"/>
      <c r="Q196" s="130"/>
    </row>
    <row r="197" spans="2:17" x14ac:dyDescent="0.2">
      <c r="B197" s="103"/>
      <c r="C197" s="103"/>
      <c r="D197" s="220"/>
      <c r="E197" s="103"/>
      <c r="F197" s="103"/>
      <c r="G197" s="220"/>
      <c r="H197" s="103"/>
      <c r="I197" s="130"/>
      <c r="J197" s="130"/>
      <c r="K197" s="130"/>
      <c r="L197" s="130"/>
      <c r="M197" s="130"/>
      <c r="N197" s="130"/>
      <c r="O197" s="130"/>
      <c r="P197" s="130"/>
      <c r="Q197" s="130"/>
    </row>
    <row r="198" spans="2:17" x14ac:dyDescent="0.2">
      <c r="B198" s="103"/>
      <c r="C198" s="103"/>
      <c r="D198" s="220"/>
      <c r="E198" s="103"/>
      <c r="F198" s="103"/>
      <c r="G198" s="220"/>
      <c r="H198" s="103"/>
      <c r="I198" s="130"/>
      <c r="J198" s="130"/>
      <c r="K198" s="130"/>
      <c r="L198" s="130"/>
      <c r="M198" s="130"/>
      <c r="N198" s="130"/>
      <c r="O198" s="130"/>
      <c r="P198" s="130"/>
      <c r="Q198" s="130"/>
    </row>
    <row r="199" spans="2:17" x14ac:dyDescent="0.2">
      <c r="B199" s="103"/>
      <c r="C199" s="103"/>
      <c r="D199" s="220"/>
      <c r="E199" s="103"/>
      <c r="F199" s="103"/>
      <c r="G199" s="220"/>
      <c r="H199" s="103"/>
      <c r="I199" s="130"/>
      <c r="J199" s="130"/>
      <c r="K199" s="130"/>
      <c r="L199" s="130"/>
      <c r="M199" s="130"/>
      <c r="N199" s="130"/>
      <c r="O199" s="130"/>
      <c r="P199" s="130"/>
      <c r="Q199" s="130"/>
    </row>
    <row r="200" spans="2:17" x14ac:dyDescent="0.2">
      <c r="B200" s="103"/>
      <c r="C200" s="103"/>
      <c r="D200" s="220"/>
      <c r="E200" s="103"/>
      <c r="F200" s="103"/>
      <c r="G200" s="220"/>
      <c r="H200" s="103"/>
      <c r="I200" s="130"/>
      <c r="J200" s="130"/>
      <c r="K200" s="130"/>
      <c r="L200" s="130"/>
      <c r="M200" s="130"/>
      <c r="N200" s="130"/>
      <c r="O200" s="130"/>
      <c r="P200" s="130"/>
      <c r="Q200" s="130"/>
    </row>
    <row r="201" spans="2:17" x14ac:dyDescent="0.2">
      <c r="B201" s="103"/>
      <c r="C201" s="103"/>
      <c r="D201" s="220"/>
      <c r="E201" s="103"/>
      <c r="F201" s="103"/>
      <c r="G201" s="220"/>
      <c r="H201" s="103"/>
      <c r="I201" s="130"/>
      <c r="J201" s="130"/>
      <c r="K201" s="130"/>
      <c r="L201" s="130"/>
      <c r="M201" s="130"/>
      <c r="N201" s="130"/>
      <c r="O201" s="130"/>
      <c r="P201" s="130"/>
      <c r="Q201" s="130"/>
    </row>
    <row r="202" spans="2:17" x14ac:dyDescent="0.2">
      <c r="B202" s="103"/>
      <c r="C202" s="103"/>
      <c r="D202" s="220"/>
      <c r="E202" s="103"/>
      <c r="F202" s="103"/>
      <c r="G202" s="220"/>
      <c r="H202" s="103"/>
      <c r="I202" s="130"/>
      <c r="J202" s="130"/>
      <c r="K202" s="130"/>
      <c r="L202" s="130"/>
      <c r="M202" s="130"/>
      <c r="N202" s="130"/>
      <c r="O202" s="130"/>
      <c r="P202" s="130"/>
      <c r="Q202" s="130"/>
    </row>
    <row r="203" spans="2:17" x14ac:dyDescent="0.2">
      <c r="B203" s="103"/>
      <c r="C203" s="103"/>
      <c r="D203" s="220"/>
      <c r="E203" s="103"/>
      <c r="F203" s="103"/>
      <c r="G203" s="220"/>
      <c r="H203" s="103"/>
      <c r="I203" s="130"/>
      <c r="J203" s="130"/>
      <c r="K203" s="130"/>
      <c r="L203" s="130"/>
      <c r="M203" s="130"/>
      <c r="N203" s="130"/>
      <c r="O203" s="130"/>
      <c r="P203" s="130"/>
      <c r="Q203" s="130"/>
    </row>
    <row r="204" spans="2:17" x14ac:dyDescent="0.2">
      <c r="B204" s="103"/>
      <c r="C204" s="103"/>
      <c r="D204" s="220"/>
      <c r="E204" s="103"/>
      <c r="F204" s="103"/>
      <c r="G204" s="220"/>
      <c r="H204" s="103"/>
      <c r="I204" s="130"/>
      <c r="J204" s="130"/>
      <c r="K204" s="130"/>
      <c r="L204" s="130"/>
      <c r="M204" s="130"/>
      <c r="N204" s="130"/>
      <c r="O204" s="130"/>
      <c r="P204" s="130"/>
      <c r="Q204" s="130"/>
    </row>
    <row r="205" spans="2:17" x14ac:dyDescent="0.2">
      <c r="B205" s="103"/>
      <c r="C205" s="103"/>
      <c r="D205" s="220"/>
      <c r="E205" s="103"/>
      <c r="F205" s="103"/>
      <c r="G205" s="220"/>
      <c r="H205" s="103"/>
      <c r="I205" s="130"/>
      <c r="J205" s="130"/>
      <c r="K205" s="130"/>
      <c r="L205" s="130"/>
      <c r="M205" s="130"/>
      <c r="N205" s="130"/>
      <c r="O205" s="130"/>
      <c r="P205" s="130"/>
      <c r="Q205" s="130"/>
    </row>
    <row r="206" spans="2:17" x14ac:dyDescent="0.2">
      <c r="B206" s="103"/>
      <c r="C206" s="103"/>
      <c r="D206" s="220"/>
      <c r="E206" s="103"/>
      <c r="F206" s="103"/>
      <c r="G206" s="220"/>
      <c r="H206" s="103"/>
      <c r="I206" s="130"/>
      <c r="J206" s="130"/>
      <c r="K206" s="130"/>
      <c r="L206" s="130"/>
      <c r="M206" s="130"/>
      <c r="N206" s="130"/>
      <c r="O206" s="130"/>
      <c r="P206" s="130"/>
      <c r="Q206" s="130"/>
    </row>
    <row r="207" spans="2:17" x14ac:dyDescent="0.2">
      <c r="B207" s="103"/>
      <c r="C207" s="103"/>
      <c r="D207" s="220"/>
      <c r="E207" s="103"/>
      <c r="F207" s="103"/>
      <c r="G207" s="220"/>
      <c r="H207" s="103"/>
      <c r="I207" s="130"/>
      <c r="J207" s="130"/>
      <c r="K207" s="130"/>
      <c r="L207" s="130"/>
      <c r="M207" s="130"/>
      <c r="N207" s="130"/>
      <c r="O207" s="130"/>
      <c r="P207" s="130"/>
      <c r="Q207" s="130"/>
    </row>
    <row r="208" spans="2:17" x14ac:dyDescent="0.2">
      <c r="B208" s="103"/>
      <c r="C208" s="103"/>
      <c r="D208" s="220"/>
      <c r="E208" s="103"/>
      <c r="F208" s="103"/>
      <c r="G208" s="220"/>
      <c r="H208" s="103"/>
      <c r="I208" s="130"/>
      <c r="J208" s="130"/>
      <c r="K208" s="130"/>
      <c r="L208" s="130"/>
      <c r="M208" s="130"/>
      <c r="N208" s="130"/>
      <c r="O208" s="130"/>
      <c r="P208" s="130"/>
      <c r="Q208" s="130"/>
    </row>
    <row r="209" spans="2:17" x14ac:dyDescent="0.2">
      <c r="B209" s="103"/>
      <c r="C209" s="103"/>
      <c r="D209" s="220"/>
      <c r="E209" s="103"/>
      <c r="F209" s="103"/>
      <c r="G209" s="220"/>
      <c r="H209" s="103"/>
      <c r="I209" s="130"/>
      <c r="J209" s="130"/>
      <c r="K209" s="130"/>
      <c r="L209" s="130"/>
      <c r="M209" s="130"/>
      <c r="N209" s="130"/>
      <c r="O209" s="130"/>
      <c r="P209" s="130"/>
      <c r="Q209" s="130"/>
    </row>
    <row r="210" spans="2:17" x14ac:dyDescent="0.2">
      <c r="B210" s="103"/>
      <c r="C210" s="103"/>
      <c r="D210" s="220"/>
      <c r="E210" s="103"/>
      <c r="F210" s="103"/>
      <c r="G210" s="220"/>
      <c r="H210" s="103"/>
      <c r="I210" s="130"/>
      <c r="J210" s="130"/>
      <c r="K210" s="130"/>
      <c r="L210" s="130"/>
      <c r="M210" s="130"/>
      <c r="N210" s="130"/>
      <c r="O210" s="130"/>
      <c r="P210" s="130"/>
      <c r="Q210" s="130"/>
    </row>
    <row r="211" spans="2:17" x14ac:dyDescent="0.2">
      <c r="B211" s="103"/>
      <c r="C211" s="103"/>
      <c r="D211" s="220"/>
      <c r="E211" s="103"/>
      <c r="F211" s="103"/>
      <c r="G211" s="220"/>
      <c r="H211" s="103"/>
      <c r="I211" s="130"/>
      <c r="J211" s="130"/>
      <c r="K211" s="130"/>
      <c r="L211" s="130"/>
      <c r="M211" s="130"/>
      <c r="N211" s="130"/>
      <c r="O211" s="130"/>
      <c r="P211" s="130"/>
      <c r="Q211" s="130"/>
    </row>
    <row r="212" spans="2:17" x14ac:dyDescent="0.2">
      <c r="B212" s="103"/>
      <c r="C212" s="103"/>
      <c r="D212" s="220"/>
      <c r="E212" s="103"/>
      <c r="F212" s="103"/>
      <c r="G212" s="220"/>
      <c r="H212" s="103"/>
      <c r="I212" s="130"/>
      <c r="J212" s="130"/>
      <c r="K212" s="130"/>
      <c r="L212" s="130"/>
      <c r="M212" s="130"/>
      <c r="N212" s="130"/>
      <c r="O212" s="130"/>
      <c r="P212" s="130"/>
      <c r="Q212" s="130"/>
    </row>
    <row r="213" spans="2:17" x14ac:dyDescent="0.2">
      <c r="B213" s="103"/>
      <c r="C213" s="103"/>
      <c r="D213" s="220"/>
      <c r="E213" s="103"/>
      <c r="F213" s="103"/>
      <c r="G213" s="220"/>
      <c r="H213" s="103"/>
      <c r="I213" s="130"/>
      <c r="J213" s="130"/>
      <c r="K213" s="130"/>
      <c r="L213" s="130"/>
      <c r="M213" s="130"/>
      <c r="N213" s="130"/>
      <c r="O213" s="130"/>
      <c r="P213" s="130"/>
      <c r="Q213" s="130"/>
    </row>
    <row r="214" spans="2:17" x14ac:dyDescent="0.2">
      <c r="B214" s="103"/>
      <c r="C214" s="103"/>
      <c r="D214" s="220"/>
      <c r="E214" s="103"/>
      <c r="F214" s="103"/>
      <c r="G214" s="220"/>
      <c r="H214" s="103"/>
      <c r="I214" s="130"/>
      <c r="J214" s="130"/>
      <c r="K214" s="130"/>
      <c r="L214" s="130"/>
      <c r="M214" s="130"/>
      <c r="N214" s="130"/>
      <c r="O214" s="130"/>
      <c r="P214" s="130"/>
      <c r="Q214" s="130"/>
    </row>
    <row r="215" spans="2:17" x14ac:dyDescent="0.2">
      <c r="B215" s="103"/>
      <c r="C215" s="103"/>
      <c r="D215" s="220"/>
      <c r="E215" s="103"/>
      <c r="F215" s="103"/>
      <c r="G215" s="220"/>
      <c r="H215" s="103"/>
      <c r="I215" s="130"/>
      <c r="J215" s="130"/>
      <c r="K215" s="130"/>
      <c r="L215" s="130"/>
      <c r="M215" s="130"/>
      <c r="N215" s="130"/>
      <c r="O215" s="130"/>
      <c r="P215" s="130"/>
      <c r="Q215" s="130"/>
    </row>
    <row r="216" spans="2:17" x14ac:dyDescent="0.2">
      <c r="B216" s="103"/>
      <c r="C216" s="103"/>
      <c r="D216" s="220"/>
      <c r="E216" s="103"/>
      <c r="F216" s="103"/>
      <c r="G216" s="220"/>
      <c r="H216" s="103"/>
      <c r="I216" s="130"/>
      <c r="J216" s="130"/>
      <c r="K216" s="130"/>
      <c r="L216" s="130"/>
      <c r="M216" s="130"/>
      <c r="N216" s="130"/>
      <c r="O216" s="130"/>
      <c r="P216" s="130"/>
      <c r="Q216" s="130"/>
    </row>
    <row r="217" spans="2:17" x14ac:dyDescent="0.2">
      <c r="B217" s="103"/>
      <c r="C217" s="103"/>
      <c r="D217" s="220"/>
      <c r="E217" s="103"/>
      <c r="F217" s="103"/>
      <c r="G217" s="220"/>
      <c r="H217" s="103"/>
      <c r="I217" s="130"/>
      <c r="J217" s="130"/>
      <c r="K217" s="130"/>
      <c r="L217" s="130"/>
      <c r="M217" s="130"/>
      <c r="N217" s="130"/>
      <c r="O217" s="130"/>
      <c r="P217" s="130"/>
      <c r="Q217" s="130"/>
    </row>
    <row r="218" spans="2:17" x14ac:dyDescent="0.2">
      <c r="B218" s="103"/>
      <c r="C218" s="103"/>
      <c r="D218" s="220"/>
      <c r="E218" s="103"/>
      <c r="F218" s="103"/>
      <c r="G218" s="220"/>
      <c r="H218" s="103"/>
      <c r="I218" s="130"/>
      <c r="J218" s="130"/>
      <c r="K218" s="130"/>
      <c r="L218" s="130"/>
      <c r="M218" s="130"/>
      <c r="N218" s="130"/>
      <c r="O218" s="130"/>
      <c r="P218" s="130"/>
      <c r="Q218" s="130"/>
    </row>
    <row r="219" spans="2:17" x14ac:dyDescent="0.2">
      <c r="B219" s="103"/>
      <c r="C219" s="103"/>
      <c r="D219" s="220"/>
      <c r="E219" s="103"/>
      <c r="F219" s="103"/>
      <c r="G219" s="220"/>
      <c r="H219" s="103"/>
      <c r="I219" s="130"/>
      <c r="J219" s="130"/>
      <c r="K219" s="130"/>
      <c r="L219" s="130"/>
      <c r="M219" s="130"/>
      <c r="N219" s="130"/>
      <c r="O219" s="130"/>
      <c r="P219" s="130"/>
      <c r="Q219" s="130"/>
    </row>
    <row r="220" spans="2:17" x14ac:dyDescent="0.2">
      <c r="B220" s="103"/>
      <c r="C220" s="103"/>
      <c r="D220" s="220"/>
      <c r="E220" s="103"/>
      <c r="F220" s="103"/>
      <c r="G220" s="220"/>
      <c r="H220" s="103"/>
      <c r="I220" s="130"/>
      <c r="J220" s="130"/>
      <c r="K220" s="130"/>
      <c r="L220" s="130"/>
      <c r="M220" s="130"/>
      <c r="N220" s="130"/>
      <c r="O220" s="130"/>
      <c r="P220" s="130"/>
      <c r="Q220" s="130"/>
    </row>
    <row r="221" spans="2:17" x14ac:dyDescent="0.2">
      <c r="B221" s="103"/>
      <c r="C221" s="103"/>
      <c r="D221" s="220"/>
      <c r="E221" s="103"/>
      <c r="F221" s="103"/>
      <c r="G221" s="220"/>
      <c r="H221" s="103"/>
      <c r="I221" s="130"/>
      <c r="J221" s="130"/>
      <c r="K221" s="130"/>
      <c r="L221" s="130"/>
      <c r="M221" s="130"/>
      <c r="N221" s="130"/>
      <c r="O221" s="130"/>
      <c r="P221" s="130"/>
      <c r="Q221" s="130"/>
    </row>
    <row r="222" spans="2:17" x14ac:dyDescent="0.2">
      <c r="B222" s="103"/>
      <c r="C222" s="103"/>
      <c r="D222" s="220"/>
      <c r="E222" s="103"/>
      <c r="F222" s="103"/>
      <c r="G222" s="220"/>
      <c r="H222" s="103"/>
      <c r="I222" s="130"/>
      <c r="J222" s="130"/>
      <c r="K222" s="130"/>
      <c r="L222" s="130"/>
      <c r="M222" s="130"/>
      <c r="N222" s="130"/>
      <c r="O222" s="130"/>
      <c r="P222" s="130"/>
      <c r="Q222" s="130"/>
    </row>
    <row r="223" spans="2:17" x14ac:dyDescent="0.2">
      <c r="B223" s="103"/>
      <c r="C223" s="103"/>
      <c r="D223" s="220"/>
      <c r="E223" s="103"/>
      <c r="F223" s="103"/>
      <c r="G223" s="220"/>
      <c r="H223" s="103"/>
      <c r="I223" s="130"/>
      <c r="J223" s="130"/>
      <c r="K223" s="130"/>
      <c r="L223" s="130"/>
      <c r="M223" s="130"/>
      <c r="N223" s="130"/>
      <c r="O223" s="130"/>
      <c r="P223" s="130"/>
      <c r="Q223" s="130"/>
    </row>
    <row r="224" spans="2:17" x14ac:dyDescent="0.2">
      <c r="B224" s="103"/>
      <c r="C224" s="103"/>
      <c r="D224" s="220"/>
      <c r="E224" s="103"/>
      <c r="F224" s="103"/>
      <c r="G224" s="220"/>
      <c r="H224" s="103"/>
      <c r="I224" s="130"/>
      <c r="J224" s="130"/>
      <c r="K224" s="130"/>
      <c r="L224" s="130"/>
      <c r="M224" s="130"/>
      <c r="N224" s="130"/>
      <c r="O224" s="130"/>
      <c r="P224" s="130"/>
      <c r="Q224" s="130"/>
    </row>
    <row r="225" spans="2:17" x14ac:dyDescent="0.2">
      <c r="B225" s="103"/>
      <c r="C225" s="103"/>
      <c r="D225" s="220"/>
      <c r="E225" s="103"/>
      <c r="F225" s="103"/>
      <c r="G225" s="220"/>
      <c r="H225" s="103"/>
      <c r="I225" s="130"/>
      <c r="J225" s="130"/>
      <c r="K225" s="130"/>
      <c r="L225" s="130"/>
      <c r="M225" s="130"/>
      <c r="N225" s="130"/>
      <c r="O225" s="130"/>
      <c r="P225" s="130"/>
      <c r="Q225" s="130"/>
    </row>
    <row r="226" spans="2:17" x14ac:dyDescent="0.2">
      <c r="B226" s="103"/>
      <c r="C226" s="103"/>
      <c r="D226" s="220"/>
      <c r="E226" s="103"/>
      <c r="F226" s="103"/>
      <c r="G226" s="220"/>
      <c r="H226" s="103"/>
      <c r="I226" s="130"/>
      <c r="J226" s="130"/>
      <c r="K226" s="130"/>
      <c r="L226" s="130"/>
      <c r="M226" s="130"/>
      <c r="N226" s="130"/>
      <c r="O226" s="130"/>
      <c r="P226" s="130"/>
      <c r="Q226" s="130"/>
    </row>
    <row r="227" spans="2:17" x14ac:dyDescent="0.2">
      <c r="B227" s="103"/>
      <c r="C227" s="103"/>
      <c r="D227" s="220"/>
      <c r="E227" s="103"/>
      <c r="F227" s="103"/>
      <c r="G227" s="220"/>
      <c r="H227" s="103"/>
      <c r="I227" s="130"/>
      <c r="J227" s="130"/>
      <c r="K227" s="130"/>
      <c r="L227" s="130"/>
      <c r="M227" s="130"/>
      <c r="N227" s="130"/>
      <c r="O227" s="130"/>
      <c r="P227" s="130"/>
      <c r="Q227" s="130"/>
    </row>
    <row r="228" spans="2:17" x14ac:dyDescent="0.2">
      <c r="B228" s="103"/>
      <c r="C228" s="103"/>
      <c r="D228" s="220"/>
      <c r="E228" s="103"/>
      <c r="F228" s="103"/>
      <c r="G228" s="220"/>
      <c r="H228" s="103"/>
      <c r="I228" s="130"/>
      <c r="J228" s="130"/>
      <c r="K228" s="130"/>
      <c r="L228" s="130"/>
      <c r="M228" s="130"/>
      <c r="N228" s="130"/>
      <c r="O228" s="130"/>
      <c r="P228" s="130"/>
      <c r="Q228" s="130"/>
    </row>
    <row r="229" spans="2:17" x14ac:dyDescent="0.2">
      <c r="B229" s="103"/>
      <c r="C229" s="103"/>
      <c r="D229" s="220"/>
      <c r="E229" s="103"/>
      <c r="F229" s="103"/>
      <c r="G229" s="220"/>
      <c r="H229" s="103"/>
      <c r="I229" s="130"/>
      <c r="J229" s="130"/>
      <c r="K229" s="130"/>
      <c r="L229" s="130"/>
      <c r="M229" s="130"/>
      <c r="N229" s="130"/>
      <c r="O229" s="130"/>
      <c r="P229" s="130"/>
      <c r="Q229" s="130"/>
    </row>
    <row r="230" spans="2:17" x14ac:dyDescent="0.2">
      <c r="B230" s="103"/>
      <c r="C230" s="103"/>
      <c r="D230" s="220"/>
      <c r="E230" s="103"/>
      <c r="F230" s="103"/>
      <c r="G230" s="220"/>
      <c r="H230" s="103"/>
      <c r="I230" s="130"/>
      <c r="J230" s="130"/>
      <c r="K230" s="130"/>
      <c r="L230" s="130"/>
      <c r="M230" s="130"/>
      <c r="N230" s="130"/>
      <c r="O230" s="130"/>
      <c r="P230" s="130"/>
      <c r="Q230" s="130"/>
    </row>
    <row r="231" spans="2:17" x14ac:dyDescent="0.2">
      <c r="B231" s="103"/>
      <c r="C231" s="103"/>
      <c r="D231" s="220"/>
      <c r="E231" s="103"/>
      <c r="F231" s="103"/>
      <c r="G231" s="220"/>
      <c r="H231" s="103"/>
      <c r="I231" s="130"/>
      <c r="J231" s="130"/>
      <c r="K231" s="130"/>
      <c r="L231" s="130"/>
      <c r="M231" s="130"/>
      <c r="N231" s="130"/>
      <c r="O231" s="130"/>
      <c r="P231" s="130"/>
      <c r="Q231" s="130"/>
    </row>
    <row r="232" spans="2:17" x14ac:dyDescent="0.2">
      <c r="B232" s="103"/>
      <c r="C232" s="103"/>
      <c r="D232" s="220"/>
      <c r="E232" s="103"/>
      <c r="F232" s="103"/>
      <c r="G232" s="220"/>
      <c r="H232" s="103"/>
      <c r="I232" s="130"/>
      <c r="J232" s="130"/>
      <c r="K232" s="130"/>
      <c r="L232" s="130"/>
      <c r="M232" s="130"/>
      <c r="N232" s="130"/>
      <c r="O232" s="130"/>
      <c r="P232" s="130"/>
      <c r="Q232" s="130"/>
    </row>
    <row r="233" spans="2:17" x14ac:dyDescent="0.2">
      <c r="B233" s="103"/>
      <c r="C233" s="103"/>
      <c r="D233" s="220"/>
      <c r="E233" s="103"/>
      <c r="F233" s="103"/>
      <c r="G233" s="220"/>
      <c r="H233" s="103"/>
      <c r="I233" s="130"/>
      <c r="J233" s="130"/>
      <c r="K233" s="130"/>
      <c r="L233" s="130"/>
      <c r="M233" s="130"/>
      <c r="N233" s="130"/>
      <c r="O233" s="130"/>
      <c r="P233" s="130"/>
      <c r="Q233" s="130"/>
    </row>
    <row r="234" spans="2:17" x14ac:dyDescent="0.2">
      <c r="B234" s="103"/>
      <c r="C234" s="103"/>
      <c r="D234" s="220"/>
      <c r="E234" s="103"/>
      <c r="F234" s="103"/>
      <c r="G234" s="220"/>
      <c r="H234" s="103"/>
      <c r="I234" s="130"/>
      <c r="J234" s="130"/>
      <c r="K234" s="130"/>
      <c r="L234" s="130"/>
      <c r="M234" s="130"/>
      <c r="N234" s="130"/>
      <c r="O234" s="130"/>
      <c r="P234" s="130"/>
      <c r="Q234" s="130"/>
    </row>
    <row r="235" spans="2:17" x14ac:dyDescent="0.2">
      <c r="B235" s="103"/>
      <c r="C235" s="103"/>
      <c r="D235" s="220"/>
      <c r="E235" s="103"/>
      <c r="F235" s="103"/>
      <c r="G235" s="220"/>
      <c r="H235" s="103"/>
      <c r="I235" s="130"/>
      <c r="J235" s="130"/>
      <c r="K235" s="130"/>
      <c r="L235" s="130"/>
      <c r="M235" s="130"/>
      <c r="N235" s="130"/>
      <c r="O235" s="130"/>
      <c r="P235" s="130"/>
      <c r="Q235" s="130"/>
    </row>
    <row r="236" spans="2:17" x14ac:dyDescent="0.2">
      <c r="B236" s="103"/>
      <c r="C236" s="103"/>
      <c r="D236" s="220"/>
      <c r="E236" s="103"/>
      <c r="F236" s="103"/>
      <c r="G236" s="220"/>
      <c r="H236" s="103"/>
      <c r="I236" s="130"/>
      <c r="J236" s="130"/>
      <c r="K236" s="130"/>
      <c r="L236" s="130"/>
      <c r="M236" s="130"/>
      <c r="N236" s="130"/>
      <c r="O236" s="130"/>
      <c r="P236" s="130"/>
      <c r="Q236" s="130"/>
    </row>
    <row r="237" spans="2:17" x14ac:dyDescent="0.2">
      <c r="B237" s="103"/>
      <c r="C237" s="103"/>
      <c r="D237" s="220"/>
      <c r="E237" s="103"/>
      <c r="F237" s="103"/>
      <c r="G237" s="220"/>
      <c r="H237" s="103"/>
      <c r="I237" s="130"/>
      <c r="J237" s="130"/>
      <c r="K237" s="130"/>
      <c r="L237" s="130"/>
      <c r="M237" s="130"/>
      <c r="N237" s="130"/>
      <c r="O237" s="130"/>
      <c r="P237" s="130"/>
      <c r="Q237" s="130"/>
    </row>
    <row r="238" spans="2:17" x14ac:dyDescent="0.2">
      <c r="B238" s="103"/>
      <c r="C238" s="103"/>
      <c r="D238" s="220"/>
      <c r="E238" s="103"/>
      <c r="F238" s="103"/>
      <c r="G238" s="220"/>
      <c r="H238" s="103"/>
      <c r="I238" s="130"/>
      <c r="J238" s="130"/>
      <c r="K238" s="130"/>
      <c r="L238" s="130"/>
      <c r="M238" s="130"/>
      <c r="N238" s="130"/>
      <c r="O238" s="130"/>
      <c r="P238" s="130"/>
      <c r="Q238" s="130"/>
    </row>
    <row r="239" spans="2:17" x14ac:dyDescent="0.2">
      <c r="B239" s="103"/>
      <c r="C239" s="103"/>
      <c r="D239" s="220"/>
      <c r="E239" s="103"/>
      <c r="F239" s="103"/>
      <c r="G239" s="220"/>
      <c r="H239" s="103"/>
      <c r="I239" s="130"/>
      <c r="J239" s="130"/>
      <c r="K239" s="130"/>
      <c r="L239" s="130"/>
      <c r="M239" s="130"/>
      <c r="N239" s="130"/>
      <c r="O239" s="130"/>
      <c r="P239" s="130"/>
      <c r="Q239" s="130"/>
    </row>
    <row r="240" spans="2:17" x14ac:dyDescent="0.2">
      <c r="B240" s="103"/>
      <c r="C240" s="103"/>
      <c r="D240" s="220"/>
      <c r="E240" s="103"/>
      <c r="F240" s="103"/>
      <c r="G240" s="220"/>
      <c r="H240" s="103"/>
      <c r="I240" s="130"/>
      <c r="J240" s="130"/>
      <c r="K240" s="130"/>
      <c r="L240" s="130"/>
      <c r="M240" s="130"/>
      <c r="N240" s="130"/>
      <c r="O240" s="130"/>
      <c r="P240" s="130"/>
      <c r="Q240" s="130"/>
    </row>
    <row r="241" spans="2:17" x14ac:dyDescent="0.2">
      <c r="B241" s="103"/>
      <c r="C241" s="103"/>
      <c r="D241" s="220"/>
      <c r="E241" s="103"/>
      <c r="F241" s="103"/>
      <c r="G241" s="220"/>
      <c r="H241" s="103"/>
      <c r="I241" s="130"/>
      <c r="J241" s="130"/>
      <c r="K241" s="130"/>
      <c r="L241" s="130"/>
      <c r="M241" s="130"/>
      <c r="N241" s="130"/>
      <c r="O241" s="130"/>
      <c r="P241" s="130"/>
      <c r="Q241" s="130"/>
    </row>
    <row r="242" spans="2:17" x14ac:dyDescent="0.2">
      <c r="B242" s="103"/>
      <c r="C242" s="103"/>
      <c r="D242" s="220"/>
      <c r="E242" s="103"/>
      <c r="F242" s="103"/>
      <c r="G242" s="220"/>
      <c r="H242" s="103"/>
      <c r="I242" s="130"/>
      <c r="J242" s="130"/>
      <c r="K242" s="130"/>
      <c r="L242" s="130"/>
      <c r="M242" s="130"/>
      <c r="N242" s="130"/>
      <c r="O242" s="130"/>
      <c r="P242" s="130"/>
      <c r="Q242" s="130"/>
    </row>
    <row r="243" spans="2:17" x14ac:dyDescent="0.2">
      <c r="B243" s="103"/>
      <c r="C243" s="103"/>
      <c r="D243" s="220"/>
      <c r="E243" s="103"/>
      <c r="F243" s="103"/>
      <c r="G243" s="220"/>
      <c r="H243" s="103"/>
      <c r="I243" s="130"/>
      <c r="J243" s="130"/>
      <c r="K243" s="130"/>
      <c r="L243" s="130"/>
      <c r="M243" s="130"/>
      <c r="N243" s="130"/>
      <c r="O243" s="130"/>
      <c r="P243" s="130"/>
      <c r="Q243" s="130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158" bestFit="1" customWidth="1"/>
    <col min="2" max="2" width="14.42578125" style="89" bestFit="1" customWidth="1"/>
    <col min="3" max="4" width="12.85546875" style="23" bestFit="1" customWidth="1"/>
    <col min="5" max="5" width="14.85546875" style="89" bestFit="1" customWidth="1"/>
    <col min="6" max="6" width="16" style="89" bestFit="1" customWidth="1"/>
    <col min="7" max="7" width="10.7109375" style="198" bestFit="1" customWidth="1"/>
    <col min="8" max="8" width="14.42578125" style="89" bestFit="1" customWidth="1"/>
    <col min="9" max="10" width="12.85546875" style="23" bestFit="1" customWidth="1"/>
    <col min="11" max="12" width="16" style="89" bestFit="1" customWidth="1"/>
    <col min="13" max="13" width="10.7109375" style="198" bestFit="1" customWidth="1"/>
    <col min="14" max="14" width="16.140625" style="89" bestFit="1" customWidth="1"/>
    <col min="15" max="16384" width="16.28515625" style="158"/>
  </cols>
  <sheetData>
    <row r="2" spans="1:19" s="9" customFormat="1" ht="18.75" x14ac:dyDescent="0.3">
      <c r="A2" s="5" t="s">
        <v>189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4"/>
      <c r="P2" s="24"/>
      <c r="Q2" s="24"/>
      <c r="R2" s="24"/>
      <c r="S2" s="24"/>
    </row>
    <row r="3" spans="1:19" x14ac:dyDescent="0.2">
      <c r="A3" s="241"/>
    </row>
    <row r="4" spans="1:19" s="136" customFormat="1" x14ac:dyDescent="0.2">
      <c r="B4" s="70"/>
      <c r="C4" s="249"/>
      <c r="D4" s="249"/>
      <c r="E4" s="70"/>
      <c r="F4" s="70"/>
      <c r="G4" s="226"/>
      <c r="H4" s="70"/>
      <c r="I4" s="249"/>
      <c r="J4" s="249"/>
      <c r="K4" s="70"/>
      <c r="L4" s="70"/>
      <c r="M4" s="226"/>
      <c r="N4" s="136" t="str">
        <f>VALVAL</f>
        <v>млрд. одиниць</v>
      </c>
    </row>
    <row r="5" spans="1:19" s="54" customFormat="1" x14ac:dyDescent="0.2">
      <c r="A5" s="51"/>
      <c r="B5" s="266">
        <v>43100</v>
      </c>
      <c r="C5" s="267"/>
      <c r="D5" s="267"/>
      <c r="E5" s="267"/>
      <c r="F5" s="267"/>
      <c r="G5" s="268"/>
      <c r="H5" s="266">
        <v>43159</v>
      </c>
      <c r="I5" s="267"/>
      <c r="J5" s="267"/>
      <c r="K5" s="267"/>
      <c r="L5" s="267"/>
      <c r="M5" s="268"/>
      <c r="N5" s="151"/>
    </row>
    <row r="6" spans="1:19" s="231" customFormat="1" x14ac:dyDescent="0.2">
      <c r="A6" s="110"/>
      <c r="B6" s="141" t="s">
        <v>75</v>
      </c>
      <c r="C6" s="80" t="s">
        <v>125</v>
      </c>
      <c r="D6" s="80" t="s">
        <v>52</v>
      </c>
      <c r="E6" s="141" t="s">
        <v>202</v>
      </c>
      <c r="F6" s="141" t="s">
        <v>9</v>
      </c>
      <c r="G6" s="247" t="s">
        <v>78</v>
      </c>
      <c r="H6" s="141" t="s">
        <v>75</v>
      </c>
      <c r="I6" s="80" t="s">
        <v>125</v>
      </c>
      <c r="J6" s="80" t="s">
        <v>52</v>
      </c>
      <c r="K6" s="141" t="s">
        <v>202</v>
      </c>
      <c r="L6" s="141" t="s">
        <v>9</v>
      </c>
      <c r="M6" s="247" t="s">
        <v>78</v>
      </c>
      <c r="N6" s="141" t="s">
        <v>171</v>
      </c>
    </row>
    <row r="7" spans="1:19" s="173" customFormat="1" ht="15" x14ac:dyDescent="0.2">
      <c r="A7" s="224" t="s">
        <v>201</v>
      </c>
      <c r="B7" s="156"/>
      <c r="C7" s="99"/>
      <c r="D7" s="99"/>
      <c r="E7" s="156">
        <f t="shared" ref="E7:G7" si="0">SUM(E8:E23)</f>
        <v>76.305177725149989</v>
      </c>
      <c r="F7" s="156">
        <f t="shared" si="0"/>
        <v>2141.6744392656597</v>
      </c>
      <c r="G7" s="73">
        <f t="shared" si="0"/>
        <v>1.0000009999999999</v>
      </c>
      <c r="H7" s="156"/>
      <c r="I7" s="99"/>
      <c r="J7" s="99"/>
      <c r="K7" s="156">
        <f t="shared" ref="K7:N7" si="1">SUM(K8:K23)</f>
        <v>76.762659424780011</v>
      </c>
      <c r="L7" s="156">
        <f t="shared" si="1"/>
        <v>2068.6143472716403</v>
      </c>
      <c r="M7" s="73">
        <f t="shared" si="1"/>
        <v>1.0000000000000002</v>
      </c>
      <c r="N7" s="156">
        <f t="shared" si="1"/>
        <v>0</v>
      </c>
    </row>
    <row r="8" spans="1:19" s="235" customFormat="1" x14ac:dyDescent="0.2">
      <c r="A8" s="60" t="s">
        <v>43</v>
      </c>
      <c r="B8" s="86">
        <v>32.592573977859999</v>
      </c>
      <c r="C8" s="227">
        <v>1</v>
      </c>
      <c r="D8" s="227">
        <v>28.067222999999998</v>
      </c>
      <c r="E8" s="86">
        <v>32.592573977859999</v>
      </c>
      <c r="F8" s="86">
        <v>914.78304198059004</v>
      </c>
      <c r="G8" s="193">
        <v>0.42713499999999999</v>
      </c>
      <c r="H8" s="86">
        <v>31.885163838730001</v>
      </c>
      <c r="I8" s="227">
        <v>1</v>
      </c>
      <c r="J8" s="227">
        <v>26.948184999999999</v>
      </c>
      <c r="K8" s="86">
        <v>31.885163838730001</v>
      </c>
      <c r="L8" s="86">
        <v>859.24729388148</v>
      </c>
      <c r="M8" s="193">
        <v>0.41537299999999999</v>
      </c>
      <c r="N8" s="86">
        <v>-1.1761000000000001E-2</v>
      </c>
    </row>
    <row r="9" spans="1:19" x14ac:dyDescent="0.2">
      <c r="A9" s="202" t="s">
        <v>166</v>
      </c>
      <c r="B9" s="32">
        <v>4.9456537886199996</v>
      </c>
      <c r="C9" s="176">
        <v>1.1934</v>
      </c>
      <c r="D9" s="176">
        <v>33.495424</v>
      </c>
      <c r="E9" s="32">
        <v>5.9021432439900003</v>
      </c>
      <c r="F9" s="32">
        <v>165.65677060701</v>
      </c>
      <c r="G9" s="145">
        <v>7.7349000000000001E-2</v>
      </c>
      <c r="H9" s="32">
        <v>4.94732564203</v>
      </c>
      <c r="I9" s="176">
        <v>1.2301</v>
      </c>
      <c r="J9" s="176">
        <v>33.148961999999997</v>
      </c>
      <c r="K9" s="32">
        <v>6.08570520464</v>
      </c>
      <c r="L9" s="32">
        <v>163.99870970927</v>
      </c>
      <c r="M9" s="145">
        <v>7.9279000000000002E-2</v>
      </c>
      <c r="N9" s="32">
        <v>1.9300000000000001E-3</v>
      </c>
      <c r="O9" s="130"/>
      <c r="P9" s="130"/>
      <c r="Q9" s="130"/>
    </row>
    <row r="10" spans="1:19" x14ac:dyDescent="0.2">
      <c r="A10" s="202" t="s">
        <v>105</v>
      </c>
      <c r="B10" s="32">
        <v>0.4</v>
      </c>
      <c r="C10" s="176">
        <v>0.79300999999999999</v>
      </c>
      <c r="D10" s="176">
        <v>22.257574999999999</v>
      </c>
      <c r="E10" s="32">
        <v>0.31720380743999999</v>
      </c>
      <c r="F10" s="32">
        <v>8.9030299999999993</v>
      </c>
      <c r="G10" s="145">
        <v>4.1570000000000001E-3</v>
      </c>
      <c r="H10" s="32">
        <v>0.4</v>
      </c>
      <c r="I10" s="176">
        <v>0.78615699999999999</v>
      </c>
      <c r="J10" s="176">
        <v>21.185507000000001</v>
      </c>
      <c r="K10" s="32">
        <v>0.31446284044</v>
      </c>
      <c r="L10" s="32">
        <v>8.4742028000000005</v>
      </c>
      <c r="M10" s="145">
        <v>4.0969999999999999E-3</v>
      </c>
      <c r="N10" s="32">
        <v>-6.0000000000000002E-5</v>
      </c>
      <c r="O10" s="130"/>
      <c r="P10" s="130"/>
      <c r="Q10" s="130"/>
    </row>
    <row r="11" spans="1:19" x14ac:dyDescent="0.2">
      <c r="A11" s="202" t="s">
        <v>73</v>
      </c>
      <c r="B11" s="32">
        <v>9.8315396570000004</v>
      </c>
      <c r="C11" s="176">
        <v>1.424134</v>
      </c>
      <c r="D11" s="176">
        <v>39.971493000000002</v>
      </c>
      <c r="E11" s="32">
        <v>14.00143215376</v>
      </c>
      <c r="F11" s="32">
        <v>392.981318579</v>
      </c>
      <c r="G11" s="145">
        <v>0.18349299999999999</v>
      </c>
      <c r="H11" s="32">
        <v>9.5742896569999996</v>
      </c>
      <c r="I11" s="176">
        <v>1.4458869999999999</v>
      </c>
      <c r="J11" s="176">
        <v>38.964028999999996</v>
      </c>
      <c r="K11" s="32">
        <v>13.84334046429</v>
      </c>
      <c r="L11" s="32">
        <v>373.05289984975002</v>
      </c>
      <c r="M11" s="145">
        <v>0.18034</v>
      </c>
      <c r="N11" s="32">
        <v>-3.153E-3</v>
      </c>
      <c r="O11" s="130"/>
      <c r="P11" s="130"/>
      <c r="Q11" s="130"/>
    </row>
    <row r="12" spans="1:19" x14ac:dyDescent="0.2">
      <c r="A12" s="202" t="s">
        <v>181</v>
      </c>
      <c r="B12" s="32">
        <v>643.62253731026999</v>
      </c>
      <c r="C12" s="176">
        <v>3.5629000000000001E-2</v>
      </c>
      <c r="D12" s="176">
        <v>1</v>
      </c>
      <c r="E12" s="32">
        <v>22.931464837509999</v>
      </c>
      <c r="F12" s="32">
        <v>643.62253731026999</v>
      </c>
      <c r="G12" s="145">
        <v>0.30052299999999998</v>
      </c>
      <c r="H12" s="32">
        <v>647.92535674854003</v>
      </c>
      <c r="I12" s="176">
        <v>3.7108000000000002E-2</v>
      </c>
      <c r="J12" s="176">
        <v>1</v>
      </c>
      <c r="K12" s="32">
        <v>24.043376455499999</v>
      </c>
      <c r="L12" s="32">
        <v>647.92535674854003</v>
      </c>
      <c r="M12" s="145">
        <v>0.31321700000000002</v>
      </c>
      <c r="N12" s="32">
        <v>1.2694E-2</v>
      </c>
      <c r="O12" s="130"/>
      <c r="P12" s="130"/>
      <c r="Q12" s="130"/>
    </row>
    <row r="13" spans="1:19" x14ac:dyDescent="0.2">
      <c r="A13" s="202" t="s">
        <v>146</v>
      </c>
      <c r="B13" s="32">
        <v>63.267029999999998</v>
      </c>
      <c r="C13" s="176">
        <v>8.8570000000000003E-3</v>
      </c>
      <c r="D13" s="176">
        <v>0.24859300000000001</v>
      </c>
      <c r="E13" s="32">
        <v>0.56035970458999995</v>
      </c>
      <c r="F13" s="32">
        <v>15.727740788789999</v>
      </c>
      <c r="G13" s="145">
        <v>7.3439999999999998E-3</v>
      </c>
      <c r="H13" s="32">
        <v>63.267029999999998</v>
      </c>
      <c r="I13" s="176">
        <v>9.3349999999999995E-3</v>
      </c>
      <c r="J13" s="176">
        <v>0.25156699999999999</v>
      </c>
      <c r="K13" s="32">
        <v>0.59061062117999996</v>
      </c>
      <c r="L13" s="32">
        <v>15.9158842826</v>
      </c>
      <c r="M13" s="145">
        <v>7.6940000000000003E-3</v>
      </c>
      <c r="N13" s="32">
        <v>3.5E-4</v>
      </c>
      <c r="O13" s="130"/>
      <c r="P13" s="130"/>
      <c r="Q13" s="130"/>
    </row>
    <row r="14" spans="1:19" x14ac:dyDescent="0.2">
      <c r="B14" s="103"/>
      <c r="C14" s="39"/>
      <c r="D14" s="39"/>
      <c r="E14" s="103"/>
      <c r="F14" s="103"/>
      <c r="G14" s="220"/>
      <c r="H14" s="103"/>
      <c r="I14" s="39"/>
      <c r="J14" s="39"/>
      <c r="K14" s="103"/>
      <c r="L14" s="103"/>
      <c r="M14" s="220"/>
      <c r="N14" s="103"/>
      <c r="O14" s="130"/>
      <c r="P14" s="130"/>
      <c r="Q14" s="130"/>
    </row>
    <row r="15" spans="1:19" x14ac:dyDescent="0.2">
      <c r="B15" s="103"/>
      <c r="C15" s="39"/>
      <c r="D15" s="39"/>
      <c r="E15" s="103"/>
      <c r="F15" s="103"/>
      <c r="G15" s="220"/>
      <c r="H15" s="103"/>
      <c r="I15" s="39"/>
      <c r="J15" s="39"/>
      <c r="K15" s="103"/>
      <c r="L15" s="103"/>
      <c r="M15" s="220"/>
      <c r="N15" s="103"/>
      <c r="O15" s="130"/>
      <c r="P15" s="130"/>
      <c r="Q15" s="130"/>
    </row>
    <row r="16" spans="1:19" x14ac:dyDescent="0.2">
      <c r="B16" s="103"/>
      <c r="C16" s="39"/>
      <c r="D16" s="39"/>
      <c r="E16" s="103"/>
      <c r="F16" s="103"/>
      <c r="G16" s="220"/>
      <c r="H16" s="103"/>
      <c r="I16" s="39"/>
      <c r="J16" s="39"/>
      <c r="K16" s="103"/>
      <c r="L16" s="103"/>
      <c r="M16" s="220"/>
      <c r="N16" s="103"/>
      <c r="O16" s="130"/>
      <c r="P16" s="130"/>
      <c r="Q16" s="130"/>
    </row>
    <row r="17" spans="2:17" x14ac:dyDescent="0.2">
      <c r="B17" s="103"/>
      <c r="C17" s="39"/>
      <c r="D17" s="39"/>
      <c r="E17" s="103"/>
      <c r="F17" s="103"/>
      <c r="G17" s="220"/>
      <c r="H17" s="103"/>
      <c r="I17" s="39"/>
      <c r="J17" s="39"/>
      <c r="K17" s="103"/>
      <c r="L17" s="103"/>
      <c r="M17" s="220"/>
      <c r="N17" s="103"/>
      <c r="O17" s="130"/>
      <c r="P17" s="130"/>
      <c r="Q17" s="130"/>
    </row>
    <row r="18" spans="2:17" x14ac:dyDescent="0.2">
      <c r="B18" s="103"/>
      <c r="C18" s="39"/>
      <c r="D18" s="39"/>
      <c r="E18" s="103"/>
      <c r="F18" s="103"/>
      <c r="G18" s="220"/>
      <c r="H18" s="103"/>
      <c r="I18" s="39"/>
      <c r="J18" s="39"/>
      <c r="K18" s="103"/>
      <c r="L18" s="103"/>
      <c r="M18" s="220"/>
      <c r="N18" s="103"/>
      <c r="O18" s="130"/>
      <c r="P18" s="130"/>
      <c r="Q18" s="130"/>
    </row>
    <row r="19" spans="2:17" x14ac:dyDescent="0.2">
      <c r="B19" s="103"/>
      <c r="C19" s="39"/>
      <c r="D19" s="39"/>
      <c r="E19" s="103"/>
      <c r="F19" s="103"/>
      <c r="G19" s="220"/>
      <c r="H19" s="103"/>
      <c r="I19" s="39"/>
      <c r="J19" s="39"/>
      <c r="K19" s="103"/>
      <c r="L19" s="103"/>
      <c r="M19" s="220"/>
      <c r="N19" s="103"/>
      <c r="O19" s="130"/>
      <c r="P19" s="130"/>
      <c r="Q19" s="130"/>
    </row>
    <row r="20" spans="2:17" x14ac:dyDescent="0.2">
      <c r="B20" s="103"/>
      <c r="C20" s="39"/>
      <c r="D20" s="39"/>
      <c r="E20" s="103"/>
      <c r="F20" s="103"/>
      <c r="G20" s="220"/>
      <c r="H20" s="103"/>
      <c r="I20" s="39"/>
      <c r="J20" s="39"/>
      <c r="K20" s="103"/>
      <c r="L20" s="103"/>
      <c r="M20" s="220"/>
      <c r="N20" s="103"/>
      <c r="O20" s="130"/>
      <c r="P20" s="130"/>
      <c r="Q20" s="130"/>
    </row>
    <row r="21" spans="2:17" x14ac:dyDescent="0.2">
      <c r="B21" s="103"/>
      <c r="C21" s="39"/>
      <c r="D21" s="39"/>
      <c r="E21" s="103"/>
      <c r="F21" s="103"/>
      <c r="G21" s="220"/>
      <c r="H21" s="103"/>
      <c r="I21" s="39"/>
      <c r="J21" s="39"/>
      <c r="K21" s="103"/>
      <c r="L21" s="103"/>
      <c r="M21" s="220"/>
      <c r="N21" s="103"/>
      <c r="O21" s="130"/>
      <c r="P21" s="130"/>
      <c r="Q21" s="130"/>
    </row>
    <row r="22" spans="2:17" x14ac:dyDescent="0.2">
      <c r="B22" s="103"/>
      <c r="C22" s="39"/>
      <c r="D22" s="39"/>
      <c r="E22" s="103"/>
      <c r="F22" s="103"/>
      <c r="G22" s="220"/>
      <c r="H22" s="103"/>
      <c r="I22" s="39"/>
      <c r="J22" s="39"/>
      <c r="K22" s="103"/>
      <c r="L22" s="103"/>
      <c r="M22" s="220"/>
      <c r="N22" s="103"/>
      <c r="O22" s="130"/>
      <c r="P22" s="130"/>
      <c r="Q22" s="130"/>
    </row>
    <row r="23" spans="2:17" x14ac:dyDescent="0.2">
      <c r="B23" s="103"/>
      <c r="C23" s="39"/>
      <c r="D23" s="39"/>
      <c r="E23" s="103"/>
      <c r="F23" s="103"/>
      <c r="G23" s="220"/>
      <c r="H23" s="103"/>
      <c r="I23" s="39"/>
      <c r="J23" s="39"/>
      <c r="K23" s="103"/>
      <c r="L23" s="103"/>
      <c r="M23" s="220"/>
      <c r="N23" s="103"/>
      <c r="O23" s="130"/>
      <c r="P23" s="130"/>
      <c r="Q23" s="130"/>
    </row>
    <row r="24" spans="2:17" x14ac:dyDescent="0.2">
      <c r="B24" s="103"/>
      <c r="C24" s="39"/>
      <c r="D24" s="39"/>
      <c r="E24" s="103"/>
      <c r="F24" s="103"/>
      <c r="G24" s="220"/>
      <c r="H24" s="103"/>
      <c r="I24" s="39"/>
      <c r="J24" s="39"/>
      <c r="K24" s="103"/>
      <c r="L24" s="103"/>
      <c r="M24" s="220"/>
      <c r="N24" s="103"/>
      <c r="O24" s="130"/>
      <c r="P24" s="130"/>
      <c r="Q24" s="130"/>
    </row>
    <row r="25" spans="2:17" x14ac:dyDescent="0.2">
      <c r="B25" s="103"/>
      <c r="C25" s="39"/>
      <c r="D25" s="39"/>
      <c r="E25" s="103"/>
      <c r="F25" s="103"/>
      <c r="G25" s="220"/>
      <c r="H25" s="103"/>
      <c r="I25" s="39"/>
      <c r="J25" s="39"/>
      <c r="K25" s="103"/>
      <c r="L25" s="103"/>
      <c r="M25" s="220"/>
      <c r="N25" s="103"/>
      <c r="O25" s="130"/>
      <c r="P25" s="130"/>
      <c r="Q25" s="130"/>
    </row>
    <row r="26" spans="2:17" x14ac:dyDescent="0.2">
      <c r="B26" s="103"/>
      <c r="C26" s="39"/>
      <c r="D26" s="39"/>
      <c r="E26" s="103"/>
      <c r="F26" s="103"/>
      <c r="G26" s="220"/>
      <c r="H26" s="103"/>
      <c r="I26" s="39"/>
      <c r="J26" s="39"/>
      <c r="K26" s="103"/>
      <c r="L26" s="103"/>
      <c r="M26" s="220"/>
      <c r="N26" s="103"/>
      <c r="O26" s="130"/>
      <c r="P26" s="130"/>
      <c r="Q26" s="130"/>
    </row>
    <row r="27" spans="2:17" x14ac:dyDescent="0.2">
      <c r="B27" s="103"/>
      <c r="C27" s="39"/>
      <c r="D27" s="39"/>
      <c r="E27" s="103"/>
      <c r="F27" s="103"/>
      <c r="G27" s="220"/>
      <c r="H27" s="103"/>
      <c r="I27" s="39"/>
      <c r="J27" s="39"/>
      <c r="K27" s="103"/>
      <c r="L27" s="103"/>
      <c r="M27" s="220"/>
      <c r="N27" s="103"/>
      <c r="O27" s="130"/>
      <c r="P27" s="130"/>
      <c r="Q27" s="130"/>
    </row>
    <row r="28" spans="2:17" x14ac:dyDescent="0.2">
      <c r="B28" s="103"/>
      <c r="C28" s="39"/>
      <c r="D28" s="39"/>
      <c r="E28" s="103"/>
      <c r="F28" s="103"/>
      <c r="G28" s="220"/>
      <c r="H28" s="103"/>
      <c r="I28" s="39"/>
      <c r="J28" s="39"/>
      <c r="K28" s="103"/>
      <c r="L28" s="103"/>
      <c r="M28" s="220"/>
      <c r="N28" s="103"/>
      <c r="O28" s="130"/>
      <c r="P28" s="130"/>
      <c r="Q28" s="130"/>
    </row>
    <row r="29" spans="2:17" x14ac:dyDescent="0.2">
      <c r="B29" s="103"/>
      <c r="C29" s="39"/>
      <c r="D29" s="39"/>
      <c r="E29" s="103"/>
      <c r="F29" s="103"/>
      <c r="G29" s="220"/>
      <c r="H29" s="103"/>
      <c r="I29" s="39"/>
      <c r="J29" s="39"/>
      <c r="K29" s="103"/>
      <c r="L29" s="103"/>
      <c r="M29" s="220"/>
      <c r="N29" s="103"/>
      <c r="O29" s="130"/>
      <c r="P29" s="130"/>
      <c r="Q29" s="130"/>
    </row>
    <row r="30" spans="2:17" x14ac:dyDescent="0.2">
      <c r="B30" s="103"/>
      <c r="C30" s="39"/>
      <c r="D30" s="39"/>
      <c r="E30" s="103"/>
      <c r="F30" s="103"/>
      <c r="G30" s="220"/>
      <c r="H30" s="103"/>
      <c r="I30" s="39"/>
      <c r="J30" s="39"/>
      <c r="K30" s="103"/>
      <c r="L30" s="103"/>
      <c r="M30" s="220"/>
      <c r="N30" s="103"/>
      <c r="O30" s="130"/>
      <c r="P30" s="130"/>
      <c r="Q30" s="130"/>
    </row>
    <row r="31" spans="2:17" x14ac:dyDescent="0.2">
      <c r="B31" s="103"/>
      <c r="C31" s="39"/>
      <c r="D31" s="39"/>
      <c r="E31" s="103"/>
      <c r="F31" s="103"/>
      <c r="G31" s="220"/>
      <c r="H31" s="103"/>
      <c r="I31" s="39"/>
      <c r="J31" s="39"/>
      <c r="K31" s="103"/>
      <c r="L31" s="103"/>
      <c r="M31" s="220"/>
      <c r="N31" s="103"/>
      <c r="O31" s="130"/>
      <c r="P31" s="130"/>
      <c r="Q31" s="130"/>
    </row>
    <row r="32" spans="2:17" x14ac:dyDescent="0.2">
      <c r="B32" s="103"/>
      <c r="C32" s="39"/>
      <c r="D32" s="39"/>
      <c r="E32" s="103"/>
      <c r="F32" s="103"/>
      <c r="G32" s="220"/>
      <c r="H32" s="103"/>
      <c r="I32" s="39"/>
      <c r="J32" s="39"/>
      <c r="K32" s="103"/>
      <c r="L32" s="103"/>
      <c r="M32" s="220"/>
      <c r="N32" s="103"/>
      <c r="O32" s="130"/>
      <c r="P32" s="130"/>
      <c r="Q32" s="130"/>
    </row>
    <row r="33" spans="2:17" x14ac:dyDescent="0.2">
      <c r="B33" s="103"/>
      <c r="C33" s="39"/>
      <c r="D33" s="39"/>
      <c r="E33" s="103"/>
      <c r="F33" s="103"/>
      <c r="G33" s="220"/>
      <c r="H33" s="103"/>
      <c r="I33" s="39"/>
      <c r="J33" s="39"/>
      <c r="K33" s="103"/>
      <c r="L33" s="103"/>
      <c r="M33" s="220"/>
      <c r="N33" s="103"/>
      <c r="O33" s="130"/>
      <c r="P33" s="130"/>
      <c r="Q33" s="130"/>
    </row>
    <row r="34" spans="2:17" x14ac:dyDescent="0.2">
      <c r="B34" s="103"/>
      <c r="C34" s="39"/>
      <c r="D34" s="39"/>
      <c r="E34" s="103"/>
      <c r="F34" s="103"/>
      <c r="G34" s="220"/>
      <c r="H34" s="103"/>
      <c r="I34" s="39"/>
      <c r="J34" s="39"/>
      <c r="K34" s="103"/>
      <c r="L34" s="103"/>
      <c r="M34" s="220"/>
      <c r="N34" s="103"/>
      <c r="O34" s="130"/>
      <c r="P34" s="130"/>
      <c r="Q34" s="130"/>
    </row>
    <row r="35" spans="2:17" x14ac:dyDescent="0.2">
      <c r="B35" s="103"/>
      <c r="C35" s="39"/>
      <c r="D35" s="39"/>
      <c r="E35" s="103"/>
      <c r="F35" s="103"/>
      <c r="G35" s="220"/>
      <c r="H35" s="103"/>
      <c r="I35" s="39"/>
      <c r="J35" s="39"/>
      <c r="K35" s="103"/>
      <c r="L35" s="103"/>
      <c r="M35" s="220"/>
      <c r="N35" s="103"/>
      <c r="O35" s="130"/>
      <c r="P35" s="130"/>
      <c r="Q35" s="130"/>
    </row>
    <row r="36" spans="2:17" x14ac:dyDescent="0.2">
      <c r="B36" s="103"/>
      <c r="C36" s="39"/>
      <c r="D36" s="39"/>
      <c r="E36" s="103"/>
      <c r="F36" s="103"/>
      <c r="G36" s="220"/>
      <c r="H36" s="103"/>
      <c r="I36" s="39"/>
      <c r="J36" s="39"/>
      <c r="K36" s="103"/>
      <c r="L36" s="103"/>
      <c r="M36" s="220"/>
      <c r="N36" s="103"/>
      <c r="O36" s="130"/>
      <c r="P36" s="130"/>
      <c r="Q36" s="130"/>
    </row>
    <row r="37" spans="2:17" x14ac:dyDescent="0.2">
      <c r="B37" s="103"/>
      <c r="C37" s="39"/>
      <c r="D37" s="39"/>
      <c r="E37" s="103"/>
      <c r="F37" s="103"/>
      <c r="G37" s="220"/>
      <c r="H37" s="103"/>
      <c r="I37" s="39"/>
      <c r="J37" s="39"/>
      <c r="K37" s="103"/>
      <c r="L37" s="103"/>
      <c r="M37" s="220"/>
      <c r="N37" s="103"/>
      <c r="O37" s="130"/>
      <c r="P37" s="130"/>
      <c r="Q37" s="130"/>
    </row>
    <row r="38" spans="2:17" x14ac:dyDescent="0.2">
      <c r="B38" s="103"/>
      <c r="C38" s="39"/>
      <c r="D38" s="39"/>
      <c r="E38" s="103"/>
      <c r="F38" s="103"/>
      <c r="G38" s="220"/>
      <c r="H38" s="103"/>
      <c r="I38" s="39"/>
      <c r="J38" s="39"/>
      <c r="K38" s="103"/>
      <c r="L38" s="103"/>
      <c r="M38" s="220"/>
      <c r="N38" s="103"/>
      <c r="O38" s="130"/>
      <c r="P38" s="130"/>
      <c r="Q38" s="130"/>
    </row>
    <row r="39" spans="2:17" x14ac:dyDescent="0.2">
      <c r="B39" s="103"/>
      <c r="C39" s="39"/>
      <c r="D39" s="39"/>
      <c r="E39" s="103"/>
      <c r="F39" s="103"/>
      <c r="G39" s="220"/>
      <c r="H39" s="103"/>
      <c r="I39" s="39"/>
      <c r="J39" s="39"/>
      <c r="K39" s="103"/>
      <c r="L39" s="103"/>
      <c r="M39" s="220"/>
      <c r="N39" s="103"/>
      <c r="O39" s="130"/>
      <c r="P39" s="130"/>
      <c r="Q39" s="130"/>
    </row>
    <row r="40" spans="2:17" x14ac:dyDescent="0.2">
      <c r="B40" s="103"/>
      <c r="C40" s="39"/>
      <c r="D40" s="39"/>
      <c r="E40" s="103"/>
      <c r="F40" s="103"/>
      <c r="G40" s="220"/>
      <c r="H40" s="103"/>
      <c r="I40" s="39"/>
      <c r="J40" s="39"/>
      <c r="K40" s="103"/>
      <c r="L40" s="103"/>
      <c r="M40" s="220"/>
      <c r="N40" s="103"/>
      <c r="O40" s="130"/>
      <c r="P40" s="130"/>
      <c r="Q40" s="130"/>
    </row>
    <row r="41" spans="2:17" x14ac:dyDescent="0.2">
      <c r="B41" s="103"/>
      <c r="C41" s="39"/>
      <c r="D41" s="39"/>
      <c r="E41" s="103"/>
      <c r="F41" s="103"/>
      <c r="G41" s="220"/>
      <c r="H41" s="103"/>
      <c r="I41" s="39"/>
      <c r="J41" s="39"/>
      <c r="K41" s="103"/>
      <c r="L41" s="103"/>
      <c r="M41" s="220"/>
      <c r="N41" s="103"/>
      <c r="O41" s="130"/>
      <c r="P41" s="130"/>
      <c r="Q41" s="130"/>
    </row>
    <row r="42" spans="2:17" x14ac:dyDescent="0.2">
      <c r="B42" s="103"/>
      <c r="C42" s="39"/>
      <c r="D42" s="39"/>
      <c r="E42" s="103"/>
      <c r="F42" s="103"/>
      <c r="G42" s="220"/>
      <c r="H42" s="103"/>
      <c r="I42" s="39"/>
      <c r="J42" s="39"/>
      <c r="K42" s="103"/>
      <c r="L42" s="103"/>
      <c r="M42" s="220"/>
      <c r="N42" s="103"/>
      <c r="O42" s="130"/>
      <c r="P42" s="130"/>
      <c r="Q42" s="130"/>
    </row>
    <row r="43" spans="2:17" x14ac:dyDescent="0.2">
      <c r="B43" s="103"/>
      <c r="C43" s="39"/>
      <c r="D43" s="39"/>
      <c r="E43" s="103"/>
      <c r="F43" s="103"/>
      <c r="G43" s="220"/>
      <c r="H43" s="103"/>
      <c r="I43" s="39"/>
      <c r="J43" s="39"/>
      <c r="K43" s="103"/>
      <c r="L43" s="103"/>
      <c r="M43" s="220"/>
      <c r="N43" s="103"/>
      <c r="O43" s="130"/>
      <c r="P43" s="130"/>
      <c r="Q43" s="130"/>
    </row>
    <row r="44" spans="2:17" x14ac:dyDescent="0.2">
      <c r="B44" s="103"/>
      <c r="C44" s="39"/>
      <c r="D44" s="39"/>
      <c r="E44" s="103"/>
      <c r="F44" s="103"/>
      <c r="G44" s="220"/>
      <c r="H44" s="103"/>
      <c r="I44" s="39"/>
      <c r="J44" s="39"/>
      <c r="K44" s="103"/>
      <c r="L44" s="103"/>
      <c r="M44" s="220"/>
      <c r="N44" s="103"/>
      <c r="O44" s="130"/>
      <c r="P44" s="130"/>
      <c r="Q44" s="130"/>
    </row>
    <row r="45" spans="2:17" x14ac:dyDescent="0.2">
      <c r="B45" s="103"/>
      <c r="C45" s="39"/>
      <c r="D45" s="39"/>
      <c r="E45" s="103"/>
      <c r="F45" s="103"/>
      <c r="G45" s="220"/>
      <c r="H45" s="103"/>
      <c r="I45" s="39"/>
      <c r="J45" s="39"/>
      <c r="K45" s="103"/>
      <c r="L45" s="103"/>
      <c r="M45" s="220"/>
      <c r="N45" s="103"/>
      <c r="O45" s="130"/>
      <c r="P45" s="130"/>
      <c r="Q45" s="130"/>
    </row>
    <row r="46" spans="2:17" x14ac:dyDescent="0.2">
      <c r="B46" s="103"/>
      <c r="C46" s="39"/>
      <c r="D46" s="39"/>
      <c r="E46" s="103"/>
      <c r="F46" s="103"/>
      <c r="G46" s="220"/>
      <c r="H46" s="103"/>
      <c r="I46" s="39"/>
      <c r="J46" s="39"/>
      <c r="K46" s="103"/>
      <c r="L46" s="103"/>
      <c r="M46" s="220"/>
      <c r="N46" s="103"/>
      <c r="O46" s="130"/>
      <c r="P46" s="130"/>
      <c r="Q46" s="130"/>
    </row>
    <row r="47" spans="2:17" x14ac:dyDescent="0.2">
      <c r="B47" s="103"/>
      <c r="C47" s="39"/>
      <c r="D47" s="39"/>
      <c r="E47" s="103"/>
      <c r="F47" s="103"/>
      <c r="G47" s="220"/>
      <c r="H47" s="103"/>
      <c r="I47" s="39"/>
      <c r="J47" s="39"/>
      <c r="K47" s="103"/>
      <c r="L47" s="103"/>
      <c r="M47" s="220"/>
      <c r="N47" s="103"/>
      <c r="O47" s="130"/>
      <c r="P47" s="130"/>
      <c r="Q47" s="130"/>
    </row>
    <row r="48" spans="2:17" x14ac:dyDescent="0.2">
      <c r="B48" s="103"/>
      <c r="C48" s="39"/>
      <c r="D48" s="39"/>
      <c r="E48" s="103"/>
      <c r="F48" s="103"/>
      <c r="G48" s="220"/>
      <c r="H48" s="103"/>
      <c r="I48" s="39"/>
      <c r="J48" s="39"/>
      <c r="K48" s="103"/>
      <c r="L48" s="103"/>
      <c r="M48" s="220"/>
      <c r="N48" s="103"/>
      <c r="O48" s="130"/>
      <c r="P48" s="130"/>
      <c r="Q48" s="130"/>
    </row>
    <row r="49" spans="2:17" x14ac:dyDescent="0.2">
      <c r="B49" s="103"/>
      <c r="C49" s="39"/>
      <c r="D49" s="39"/>
      <c r="E49" s="103"/>
      <c r="F49" s="103"/>
      <c r="G49" s="220"/>
      <c r="H49" s="103"/>
      <c r="I49" s="39"/>
      <c r="J49" s="39"/>
      <c r="K49" s="103"/>
      <c r="L49" s="103"/>
      <c r="M49" s="220"/>
      <c r="N49" s="103"/>
      <c r="O49" s="130"/>
      <c r="P49" s="130"/>
      <c r="Q49" s="130"/>
    </row>
    <row r="50" spans="2:17" x14ac:dyDescent="0.2">
      <c r="B50" s="103"/>
      <c r="C50" s="39"/>
      <c r="D50" s="39"/>
      <c r="E50" s="103"/>
      <c r="F50" s="103"/>
      <c r="G50" s="220"/>
      <c r="H50" s="103"/>
      <c r="I50" s="39"/>
      <c r="J50" s="39"/>
      <c r="K50" s="103"/>
      <c r="L50" s="103"/>
      <c r="M50" s="220"/>
      <c r="N50" s="103"/>
      <c r="O50" s="130"/>
      <c r="P50" s="130"/>
      <c r="Q50" s="130"/>
    </row>
    <row r="51" spans="2:17" x14ac:dyDescent="0.2">
      <c r="B51" s="103"/>
      <c r="C51" s="39"/>
      <c r="D51" s="39"/>
      <c r="E51" s="103"/>
      <c r="F51" s="103"/>
      <c r="G51" s="220"/>
      <c r="H51" s="103"/>
      <c r="I51" s="39"/>
      <c r="J51" s="39"/>
      <c r="K51" s="103"/>
      <c r="L51" s="103"/>
      <c r="M51" s="220"/>
      <c r="N51" s="103"/>
      <c r="O51" s="130"/>
      <c r="P51" s="130"/>
      <c r="Q51" s="130"/>
    </row>
    <row r="52" spans="2:17" x14ac:dyDescent="0.2">
      <c r="B52" s="103"/>
      <c r="C52" s="39"/>
      <c r="D52" s="39"/>
      <c r="E52" s="103"/>
      <c r="F52" s="103"/>
      <c r="G52" s="220"/>
      <c r="H52" s="103"/>
      <c r="I52" s="39"/>
      <c r="J52" s="39"/>
      <c r="K52" s="103"/>
      <c r="L52" s="103"/>
      <c r="M52" s="220"/>
      <c r="N52" s="103"/>
      <c r="O52" s="130"/>
      <c r="P52" s="130"/>
      <c r="Q52" s="130"/>
    </row>
    <row r="53" spans="2:17" x14ac:dyDescent="0.2">
      <c r="B53" s="103"/>
      <c r="C53" s="39"/>
      <c r="D53" s="39"/>
      <c r="E53" s="103"/>
      <c r="F53" s="103"/>
      <c r="G53" s="220"/>
      <c r="H53" s="103"/>
      <c r="I53" s="39"/>
      <c r="J53" s="39"/>
      <c r="K53" s="103"/>
      <c r="L53" s="103"/>
      <c r="M53" s="220"/>
      <c r="N53" s="103"/>
      <c r="O53" s="130"/>
      <c r="P53" s="130"/>
      <c r="Q53" s="130"/>
    </row>
    <row r="54" spans="2:17" x14ac:dyDescent="0.2">
      <c r="B54" s="103"/>
      <c r="C54" s="39"/>
      <c r="D54" s="39"/>
      <c r="E54" s="103"/>
      <c r="F54" s="103"/>
      <c r="G54" s="220"/>
      <c r="H54" s="103"/>
      <c r="I54" s="39"/>
      <c r="J54" s="39"/>
      <c r="K54" s="103"/>
      <c r="L54" s="103"/>
      <c r="M54" s="220"/>
      <c r="N54" s="103"/>
      <c r="O54" s="130"/>
      <c r="P54" s="130"/>
      <c r="Q54" s="130"/>
    </row>
    <row r="55" spans="2:17" x14ac:dyDescent="0.2">
      <c r="B55" s="103"/>
      <c r="C55" s="39"/>
      <c r="D55" s="39"/>
      <c r="E55" s="103"/>
      <c r="F55" s="103"/>
      <c r="G55" s="220"/>
      <c r="H55" s="103"/>
      <c r="I55" s="39"/>
      <c r="J55" s="39"/>
      <c r="K55" s="103"/>
      <c r="L55" s="103"/>
      <c r="M55" s="220"/>
      <c r="N55" s="103"/>
      <c r="O55" s="130"/>
      <c r="P55" s="130"/>
      <c r="Q55" s="130"/>
    </row>
    <row r="56" spans="2:17" x14ac:dyDescent="0.2">
      <c r="B56" s="103"/>
      <c r="C56" s="39"/>
      <c r="D56" s="39"/>
      <c r="E56" s="103"/>
      <c r="F56" s="103"/>
      <c r="G56" s="220"/>
      <c r="H56" s="103"/>
      <c r="I56" s="39"/>
      <c r="J56" s="39"/>
      <c r="K56" s="103"/>
      <c r="L56" s="103"/>
      <c r="M56" s="220"/>
      <c r="N56" s="103"/>
      <c r="O56" s="130"/>
      <c r="P56" s="130"/>
      <c r="Q56" s="130"/>
    </row>
    <row r="57" spans="2:17" x14ac:dyDescent="0.2">
      <c r="B57" s="103"/>
      <c r="C57" s="39"/>
      <c r="D57" s="39"/>
      <c r="E57" s="103"/>
      <c r="F57" s="103"/>
      <c r="G57" s="220"/>
      <c r="H57" s="103"/>
      <c r="I57" s="39"/>
      <c r="J57" s="39"/>
      <c r="K57" s="103"/>
      <c r="L57" s="103"/>
      <c r="M57" s="220"/>
      <c r="N57" s="103"/>
      <c r="O57" s="130"/>
      <c r="P57" s="130"/>
      <c r="Q57" s="130"/>
    </row>
    <row r="58" spans="2:17" x14ac:dyDescent="0.2">
      <c r="B58" s="103"/>
      <c r="C58" s="39"/>
      <c r="D58" s="39"/>
      <c r="E58" s="103"/>
      <c r="F58" s="103"/>
      <c r="G58" s="220"/>
      <c r="H58" s="103"/>
      <c r="I58" s="39"/>
      <c r="J58" s="39"/>
      <c r="K58" s="103"/>
      <c r="L58" s="103"/>
      <c r="M58" s="220"/>
      <c r="N58" s="103"/>
      <c r="O58" s="130"/>
      <c r="P58" s="130"/>
      <c r="Q58" s="130"/>
    </row>
    <row r="59" spans="2:17" x14ac:dyDescent="0.2">
      <c r="B59" s="103"/>
      <c r="C59" s="39"/>
      <c r="D59" s="39"/>
      <c r="E59" s="103"/>
      <c r="F59" s="103"/>
      <c r="G59" s="220"/>
      <c r="H59" s="103"/>
      <c r="I59" s="39"/>
      <c r="J59" s="39"/>
      <c r="K59" s="103"/>
      <c r="L59" s="103"/>
      <c r="M59" s="220"/>
      <c r="N59" s="103"/>
      <c r="O59" s="130"/>
      <c r="P59" s="130"/>
      <c r="Q59" s="130"/>
    </row>
    <row r="60" spans="2:17" x14ac:dyDescent="0.2">
      <c r="B60" s="103"/>
      <c r="C60" s="39"/>
      <c r="D60" s="39"/>
      <c r="E60" s="103"/>
      <c r="F60" s="103"/>
      <c r="G60" s="220"/>
      <c r="H60" s="103"/>
      <c r="I60" s="39"/>
      <c r="J60" s="39"/>
      <c r="K60" s="103"/>
      <c r="L60" s="103"/>
      <c r="M60" s="220"/>
      <c r="N60" s="103"/>
      <c r="O60" s="130"/>
      <c r="P60" s="130"/>
      <c r="Q60" s="130"/>
    </row>
    <row r="61" spans="2:17" x14ac:dyDescent="0.2">
      <c r="B61" s="103"/>
      <c r="C61" s="39"/>
      <c r="D61" s="39"/>
      <c r="E61" s="103"/>
      <c r="F61" s="103"/>
      <c r="G61" s="220"/>
      <c r="H61" s="103"/>
      <c r="I61" s="39"/>
      <c r="J61" s="39"/>
      <c r="K61" s="103"/>
      <c r="L61" s="103"/>
      <c r="M61" s="220"/>
      <c r="N61" s="103"/>
      <c r="O61" s="130"/>
      <c r="P61" s="130"/>
      <c r="Q61" s="130"/>
    </row>
    <row r="62" spans="2:17" x14ac:dyDescent="0.2">
      <c r="B62" s="103"/>
      <c r="C62" s="39"/>
      <c r="D62" s="39"/>
      <c r="E62" s="103"/>
      <c r="F62" s="103"/>
      <c r="G62" s="220"/>
      <c r="H62" s="103"/>
      <c r="I62" s="39"/>
      <c r="J62" s="39"/>
      <c r="K62" s="103"/>
      <c r="L62" s="103"/>
      <c r="M62" s="220"/>
      <c r="N62" s="103"/>
      <c r="O62" s="130"/>
      <c r="P62" s="130"/>
      <c r="Q62" s="130"/>
    </row>
    <row r="63" spans="2:17" x14ac:dyDescent="0.2">
      <c r="B63" s="103"/>
      <c r="C63" s="39"/>
      <c r="D63" s="39"/>
      <c r="E63" s="103"/>
      <c r="F63" s="103"/>
      <c r="G63" s="220"/>
      <c r="H63" s="103"/>
      <c r="I63" s="39"/>
      <c r="J63" s="39"/>
      <c r="K63" s="103"/>
      <c r="L63" s="103"/>
      <c r="M63" s="220"/>
      <c r="N63" s="103"/>
      <c r="O63" s="130"/>
      <c r="P63" s="130"/>
      <c r="Q63" s="130"/>
    </row>
    <row r="64" spans="2:17" x14ac:dyDescent="0.2">
      <c r="B64" s="103"/>
      <c r="C64" s="39"/>
      <c r="D64" s="39"/>
      <c r="E64" s="103"/>
      <c r="F64" s="103"/>
      <c r="G64" s="220"/>
      <c r="H64" s="103"/>
      <c r="I64" s="39"/>
      <c r="J64" s="39"/>
      <c r="K64" s="103"/>
      <c r="L64" s="103"/>
      <c r="M64" s="220"/>
      <c r="N64" s="103"/>
      <c r="O64" s="130"/>
      <c r="P64" s="130"/>
      <c r="Q64" s="130"/>
    </row>
    <row r="65" spans="2:17" x14ac:dyDescent="0.2">
      <c r="B65" s="103"/>
      <c r="C65" s="39"/>
      <c r="D65" s="39"/>
      <c r="E65" s="103"/>
      <c r="F65" s="103"/>
      <c r="G65" s="220"/>
      <c r="H65" s="103"/>
      <c r="I65" s="39"/>
      <c r="J65" s="39"/>
      <c r="K65" s="103"/>
      <c r="L65" s="103"/>
      <c r="M65" s="220"/>
      <c r="N65" s="103"/>
      <c r="O65" s="130"/>
      <c r="P65" s="130"/>
      <c r="Q65" s="130"/>
    </row>
    <row r="66" spans="2:17" x14ac:dyDescent="0.2">
      <c r="B66" s="103"/>
      <c r="C66" s="39"/>
      <c r="D66" s="39"/>
      <c r="E66" s="103"/>
      <c r="F66" s="103"/>
      <c r="G66" s="220"/>
      <c r="H66" s="103"/>
      <c r="I66" s="39"/>
      <c r="J66" s="39"/>
      <c r="K66" s="103"/>
      <c r="L66" s="103"/>
      <c r="M66" s="220"/>
      <c r="N66" s="103"/>
      <c r="O66" s="130"/>
      <c r="P66" s="130"/>
      <c r="Q66" s="130"/>
    </row>
    <row r="67" spans="2:17" x14ac:dyDescent="0.2">
      <c r="B67" s="103"/>
      <c r="C67" s="39"/>
      <c r="D67" s="39"/>
      <c r="E67" s="103"/>
      <c r="F67" s="103"/>
      <c r="G67" s="220"/>
      <c r="H67" s="103"/>
      <c r="I67" s="39"/>
      <c r="J67" s="39"/>
      <c r="K67" s="103"/>
      <c r="L67" s="103"/>
      <c r="M67" s="220"/>
      <c r="N67" s="103"/>
      <c r="O67" s="130"/>
      <c r="P67" s="130"/>
      <c r="Q67" s="130"/>
    </row>
    <row r="68" spans="2:17" x14ac:dyDescent="0.2">
      <c r="B68" s="103"/>
      <c r="C68" s="39"/>
      <c r="D68" s="39"/>
      <c r="E68" s="103"/>
      <c r="F68" s="103"/>
      <c r="G68" s="220"/>
      <c r="H68" s="103"/>
      <c r="I68" s="39"/>
      <c r="J68" s="39"/>
      <c r="K68" s="103"/>
      <c r="L68" s="103"/>
      <c r="M68" s="220"/>
      <c r="N68" s="103"/>
      <c r="O68" s="130"/>
      <c r="P68" s="130"/>
      <c r="Q68" s="130"/>
    </row>
    <row r="69" spans="2:17" x14ac:dyDescent="0.2">
      <c r="B69" s="103"/>
      <c r="C69" s="39"/>
      <c r="D69" s="39"/>
      <c r="E69" s="103"/>
      <c r="F69" s="103"/>
      <c r="G69" s="220"/>
      <c r="H69" s="103"/>
      <c r="I69" s="39"/>
      <c r="J69" s="39"/>
      <c r="K69" s="103"/>
      <c r="L69" s="103"/>
      <c r="M69" s="220"/>
      <c r="N69" s="103"/>
      <c r="O69" s="130"/>
      <c r="P69" s="130"/>
      <c r="Q69" s="130"/>
    </row>
    <row r="70" spans="2:17" x14ac:dyDescent="0.2">
      <c r="B70" s="103"/>
      <c r="C70" s="39"/>
      <c r="D70" s="39"/>
      <c r="E70" s="103"/>
      <c r="F70" s="103"/>
      <c r="G70" s="220"/>
      <c r="H70" s="103"/>
      <c r="I70" s="39"/>
      <c r="J70" s="39"/>
      <c r="K70" s="103"/>
      <c r="L70" s="103"/>
      <c r="M70" s="220"/>
      <c r="N70" s="103"/>
      <c r="O70" s="130"/>
      <c r="P70" s="130"/>
      <c r="Q70" s="130"/>
    </row>
    <row r="71" spans="2:17" x14ac:dyDescent="0.2">
      <c r="B71" s="103"/>
      <c r="C71" s="39"/>
      <c r="D71" s="39"/>
      <c r="E71" s="103"/>
      <c r="F71" s="103"/>
      <c r="G71" s="220"/>
      <c r="H71" s="103"/>
      <c r="I71" s="39"/>
      <c r="J71" s="39"/>
      <c r="K71" s="103"/>
      <c r="L71" s="103"/>
      <c r="M71" s="220"/>
      <c r="N71" s="103"/>
      <c r="O71" s="130"/>
      <c r="P71" s="130"/>
      <c r="Q71" s="130"/>
    </row>
    <row r="72" spans="2:17" x14ac:dyDescent="0.2">
      <c r="B72" s="103"/>
      <c r="C72" s="39"/>
      <c r="D72" s="39"/>
      <c r="E72" s="103"/>
      <c r="F72" s="103"/>
      <c r="G72" s="220"/>
      <c r="H72" s="103"/>
      <c r="I72" s="39"/>
      <c r="J72" s="39"/>
      <c r="K72" s="103"/>
      <c r="L72" s="103"/>
      <c r="M72" s="220"/>
      <c r="N72" s="103"/>
      <c r="O72" s="130"/>
      <c r="P72" s="130"/>
      <c r="Q72" s="130"/>
    </row>
    <row r="73" spans="2:17" x14ac:dyDescent="0.2">
      <c r="B73" s="103"/>
      <c r="C73" s="39"/>
      <c r="D73" s="39"/>
      <c r="E73" s="103"/>
      <c r="F73" s="103"/>
      <c r="G73" s="220"/>
      <c r="H73" s="103"/>
      <c r="I73" s="39"/>
      <c r="J73" s="39"/>
      <c r="K73" s="103"/>
      <c r="L73" s="103"/>
      <c r="M73" s="220"/>
      <c r="N73" s="103"/>
      <c r="O73" s="130"/>
      <c r="P73" s="130"/>
      <c r="Q73" s="130"/>
    </row>
    <row r="74" spans="2:17" x14ac:dyDescent="0.2">
      <c r="B74" s="103"/>
      <c r="C74" s="39"/>
      <c r="D74" s="39"/>
      <c r="E74" s="103"/>
      <c r="F74" s="103"/>
      <c r="G74" s="220"/>
      <c r="H74" s="103"/>
      <c r="I74" s="39"/>
      <c r="J74" s="39"/>
      <c r="K74" s="103"/>
      <c r="L74" s="103"/>
      <c r="M74" s="220"/>
      <c r="N74" s="103"/>
      <c r="O74" s="130"/>
      <c r="P74" s="130"/>
      <c r="Q74" s="130"/>
    </row>
    <row r="75" spans="2:17" x14ac:dyDescent="0.2">
      <c r="B75" s="103"/>
      <c r="C75" s="39"/>
      <c r="D75" s="39"/>
      <c r="E75" s="103"/>
      <c r="F75" s="103"/>
      <c r="G75" s="220"/>
      <c r="H75" s="103"/>
      <c r="I75" s="39"/>
      <c r="J75" s="39"/>
      <c r="K75" s="103"/>
      <c r="L75" s="103"/>
      <c r="M75" s="220"/>
      <c r="N75" s="103"/>
      <c r="O75" s="130"/>
      <c r="P75" s="130"/>
      <c r="Q75" s="130"/>
    </row>
    <row r="76" spans="2:17" x14ac:dyDescent="0.2">
      <c r="B76" s="103"/>
      <c r="C76" s="39"/>
      <c r="D76" s="39"/>
      <c r="E76" s="103"/>
      <c r="F76" s="103"/>
      <c r="G76" s="220"/>
      <c r="H76" s="103"/>
      <c r="I76" s="39"/>
      <c r="J76" s="39"/>
      <c r="K76" s="103"/>
      <c r="L76" s="103"/>
      <c r="M76" s="220"/>
      <c r="N76" s="103"/>
      <c r="O76" s="130"/>
      <c r="P76" s="130"/>
      <c r="Q76" s="130"/>
    </row>
    <row r="77" spans="2:17" x14ac:dyDescent="0.2">
      <c r="B77" s="103"/>
      <c r="C77" s="39"/>
      <c r="D77" s="39"/>
      <c r="E77" s="103"/>
      <c r="F77" s="103"/>
      <c r="G77" s="220"/>
      <c r="H77" s="103"/>
      <c r="I77" s="39"/>
      <c r="J77" s="39"/>
      <c r="K77" s="103"/>
      <c r="L77" s="103"/>
      <c r="M77" s="220"/>
      <c r="N77" s="103"/>
      <c r="O77" s="130"/>
      <c r="P77" s="130"/>
      <c r="Q77" s="130"/>
    </row>
    <row r="78" spans="2:17" x14ac:dyDescent="0.2">
      <c r="B78" s="103"/>
      <c r="C78" s="39"/>
      <c r="D78" s="39"/>
      <c r="E78" s="103"/>
      <c r="F78" s="103"/>
      <c r="G78" s="220"/>
      <c r="H78" s="103"/>
      <c r="I78" s="39"/>
      <c r="J78" s="39"/>
      <c r="K78" s="103"/>
      <c r="L78" s="103"/>
      <c r="M78" s="220"/>
      <c r="N78" s="103"/>
      <c r="O78" s="130"/>
      <c r="P78" s="130"/>
      <c r="Q78" s="130"/>
    </row>
    <row r="79" spans="2:17" x14ac:dyDescent="0.2">
      <c r="B79" s="103"/>
      <c r="C79" s="39"/>
      <c r="D79" s="39"/>
      <c r="E79" s="103"/>
      <c r="F79" s="103"/>
      <c r="G79" s="220"/>
      <c r="H79" s="103"/>
      <c r="I79" s="39"/>
      <c r="J79" s="39"/>
      <c r="K79" s="103"/>
      <c r="L79" s="103"/>
      <c r="M79" s="220"/>
      <c r="N79" s="103"/>
      <c r="O79" s="130"/>
      <c r="P79" s="130"/>
      <c r="Q79" s="130"/>
    </row>
    <row r="80" spans="2:17" x14ac:dyDescent="0.2">
      <c r="B80" s="103"/>
      <c r="C80" s="39"/>
      <c r="D80" s="39"/>
      <c r="E80" s="103"/>
      <c r="F80" s="103"/>
      <c r="G80" s="220"/>
      <c r="H80" s="103"/>
      <c r="I80" s="39"/>
      <c r="J80" s="39"/>
      <c r="K80" s="103"/>
      <c r="L80" s="103"/>
      <c r="M80" s="220"/>
      <c r="N80" s="103"/>
      <c r="O80" s="130"/>
      <c r="P80" s="130"/>
      <c r="Q80" s="130"/>
    </row>
    <row r="81" spans="2:17" x14ac:dyDescent="0.2">
      <c r="B81" s="103"/>
      <c r="C81" s="39"/>
      <c r="D81" s="39"/>
      <c r="E81" s="103"/>
      <c r="F81" s="103"/>
      <c r="G81" s="220"/>
      <c r="H81" s="103"/>
      <c r="I81" s="39"/>
      <c r="J81" s="39"/>
      <c r="K81" s="103"/>
      <c r="L81" s="103"/>
      <c r="M81" s="220"/>
      <c r="N81" s="103"/>
      <c r="O81" s="130"/>
      <c r="P81" s="130"/>
      <c r="Q81" s="130"/>
    </row>
    <row r="82" spans="2:17" x14ac:dyDescent="0.2">
      <c r="B82" s="103"/>
      <c r="C82" s="39"/>
      <c r="D82" s="39"/>
      <c r="E82" s="103"/>
      <c r="F82" s="103"/>
      <c r="G82" s="220"/>
      <c r="H82" s="103"/>
      <c r="I82" s="39"/>
      <c r="J82" s="39"/>
      <c r="K82" s="103"/>
      <c r="L82" s="103"/>
      <c r="M82" s="220"/>
      <c r="N82" s="103"/>
      <c r="O82" s="130"/>
      <c r="P82" s="130"/>
      <c r="Q82" s="130"/>
    </row>
    <row r="83" spans="2:17" x14ac:dyDescent="0.2">
      <c r="B83" s="103"/>
      <c r="C83" s="39"/>
      <c r="D83" s="39"/>
      <c r="E83" s="103"/>
      <c r="F83" s="103"/>
      <c r="G83" s="220"/>
      <c r="H83" s="103"/>
      <c r="I83" s="39"/>
      <c r="J83" s="39"/>
      <c r="K83" s="103"/>
      <c r="L83" s="103"/>
      <c r="M83" s="220"/>
      <c r="N83" s="103"/>
      <c r="O83" s="130"/>
      <c r="P83" s="130"/>
      <c r="Q83" s="130"/>
    </row>
    <row r="84" spans="2:17" x14ac:dyDescent="0.2">
      <c r="B84" s="103"/>
      <c r="C84" s="39"/>
      <c r="D84" s="39"/>
      <c r="E84" s="103"/>
      <c r="F84" s="103"/>
      <c r="G84" s="220"/>
      <c r="H84" s="103"/>
      <c r="I84" s="39"/>
      <c r="J84" s="39"/>
      <c r="K84" s="103"/>
      <c r="L84" s="103"/>
      <c r="M84" s="220"/>
      <c r="N84" s="103"/>
      <c r="O84" s="130"/>
      <c r="P84" s="130"/>
      <c r="Q84" s="130"/>
    </row>
    <row r="85" spans="2:17" x14ac:dyDescent="0.2">
      <c r="B85" s="103"/>
      <c r="C85" s="39"/>
      <c r="D85" s="39"/>
      <c r="E85" s="103"/>
      <c r="F85" s="103"/>
      <c r="G85" s="220"/>
      <c r="H85" s="103"/>
      <c r="I85" s="39"/>
      <c r="J85" s="39"/>
      <c r="K85" s="103"/>
      <c r="L85" s="103"/>
      <c r="M85" s="220"/>
      <c r="N85" s="103"/>
      <c r="O85" s="130"/>
      <c r="P85" s="130"/>
      <c r="Q85" s="130"/>
    </row>
    <row r="86" spans="2:17" x14ac:dyDescent="0.2">
      <c r="B86" s="103"/>
      <c r="C86" s="39"/>
      <c r="D86" s="39"/>
      <c r="E86" s="103"/>
      <c r="F86" s="103"/>
      <c r="G86" s="220"/>
      <c r="H86" s="103"/>
      <c r="I86" s="39"/>
      <c r="J86" s="39"/>
      <c r="K86" s="103"/>
      <c r="L86" s="103"/>
      <c r="M86" s="220"/>
      <c r="N86" s="103"/>
      <c r="O86" s="130"/>
      <c r="P86" s="130"/>
      <c r="Q86" s="130"/>
    </row>
    <row r="87" spans="2:17" x14ac:dyDescent="0.2">
      <c r="B87" s="103"/>
      <c r="C87" s="39"/>
      <c r="D87" s="39"/>
      <c r="E87" s="103"/>
      <c r="F87" s="103"/>
      <c r="G87" s="220"/>
      <c r="H87" s="103"/>
      <c r="I87" s="39"/>
      <c r="J87" s="39"/>
      <c r="K87" s="103"/>
      <c r="L87" s="103"/>
      <c r="M87" s="220"/>
      <c r="N87" s="103"/>
      <c r="O87" s="130"/>
      <c r="P87" s="130"/>
      <c r="Q87" s="130"/>
    </row>
    <row r="88" spans="2:17" x14ac:dyDescent="0.2">
      <c r="B88" s="103"/>
      <c r="C88" s="39"/>
      <c r="D88" s="39"/>
      <c r="E88" s="103"/>
      <c r="F88" s="103"/>
      <c r="G88" s="220"/>
      <c r="H88" s="103"/>
      <c r="I88" s="39"/>
      <c r="J88" s="39"/>
      <c r="K88" s="103"/>
      <c r="L88" s="103"/>
      <c r="M88" s="220"/>
      <c r="N88" s="103"/>
      <c r="O88" s="130"/>
      <c r="P88" s="130"/>
      <c r="Q88" s="130"/>
    </row>
    <row r="89" spans="2:17" x14ac:dyDescent="0.2">
      <c r="B89" s="103"/>
      <c r="C89" s="39"/>
      <c r="D89" s="39"/>
      <c r="E89" s="103"/>
      <c r="F89" s="103"/>
      <c r="G89" s="220"/>
      <c r="H89" s="103"/>
      <c r="I89" s="39"/>
      <c r="J89" s="39"/>
      <c r="K89" s="103"/>
      <c r="L89" s="103"/>
      <c r="M89" s="220"/>
      <c r="N89" s="103"/>
      <c r="O89" s="130"/>
      <c r="P89" s="130"/>
      <c r="Q89" s="130"/>
    </row>
    <row r="90" spans="2:17" x14ac:dyDescent="0.2">
      <c r="B90" s="103"/>
      <c r="C90" s="39"/>
      <c r="D90" s="39"/>
      <c r="E90" s="103"/>
      <c r="F90" s="103"/>
      <c r="G90" s="220"/>
      <c r="H90" s="103"/>
      <c r="I90" s="39"/>
      <c r="J90" s="39"/>
      <c r="K90" s="103"/>
      <c r="L90" s="103"/>
      <c r="M90" s="220"/>
      <c r="N90" s="103"/>
      <c r="O90" s="130"/>
      <c r="P90" s="130"/>
      <c r="Q90" s="130"/>
    </row>
    <row r="91" spans="2:17" x14ac:dyDescent="0.2">
      <c r="B91" s="103"/>
      <c r="C91" s="39"/>
      <c r="D91" s="39"/>
      <c r="E91" s="103"/>
      <c r="F91" s="103"/>
      <c r="G91" s="220"/>
      <c r="H91" s="103"/>
      <c r="I91" s="39"/>
      <c r="J91" s="39"/>
      <c r="K91" s="103"/>
      <c r="L91" s="103"/>
      <c r="M91" s="220"/>
      <c r="N91" s="103"/>
      <c r="O91" s="130"/>
      <c r="P91" s="130"/>
      <c r="Q91" s="130"/>
    </row>
    <row r="92" spans="2:17" x14ac:dyDescent="0.2">
      <c r="B92" s="103"/>
      <c r="C92" s="39"/>
      <c r="D92" s="39"/>
      <c r="E92" s="103"/>
      <c r="F92" s="103"/>
      <c r="G92" s="220"/>
      <c r="H92" s="103"/>
      <c r="I92" s="39"/>
      <c r="J92" s="39"/>
      <c r="K92" s="103"/>
      <c r="L92" s="103"/>
      <c r="M92" s="220"/>
      <c r="N92" s="103"/>
      <c r="O92" s="130"/>
      <c r="P92" s="130"/>
      <c r="Q92" s="130"/>
    </row>
    <row r="93" spans="2:17" x14ac:dyDescent="0.2">
      <c r="B93" s="103"/>
      <c r="C93" s="39"/>
      <c r="D93" s="39"/>
      <c r="E93" s="103"/>
      <c r="F93" s="103"/>
      <c r="G93" s="220"/>
      <c r="H93" s="103"/>
      <c r="I93" s="39"/>
      <c r="J93" s="39"/>
      <c r="K93" s="103"/>
      <c r="L93" s="103"/>
      <c r="M93" s="220"/>
      <c r="N93" s="103"/>
      <c r="O93" s="130"/>
      <c r="P93" s="130"/>
      <c r="Q93" s="130"/>
    </row>
    <row r="94" spans="2:17" x14ac:dyDescent="0.2">
      <c r="B94" s="103"/>
      <c r="C94" s="39"/>
      <c r="D94" s="39"/>
      <c r="E94" s="103"/>
      <c r="F94" s="103"/>
      <c r="G94" s="220"/>
      <c r="H94" s="103"/>
      <c r="I94" s="39"/>
      <c r="J94" s="39"/>
      <c r="K94" s="103"/>
      <c r="L94" s="103"/>
      <c r="M94" s="220"/>
      <c r="N94" s="103"/>
      <c r="O94" s="130"/>
      <c r="P94" s="130"/>
      <c r="Q94" s="130"/>
    </row>
    <row r="95" spans="2:17" x14ac:dyDescent="0.2">
      <c r="B95" s="103"/>
      <c r="C95" s="39"/>
      <c r="D95" s="39"/>
      <c r="E95" s="103"/>
      <c r="F95" s="103"/>
      <c r="G95" s="220"/>
      <c r="H95" s="103"/>
      <c r="I95" s="39"/>
      <c r="J95" s="39"/>
      <c r="K95" s="103"/>
      <c r="L95" s="103"/>
      <c r="M95" s="220"/>
      <c r="N95" s="103"/>
      <c r="O95" s="130"/>
      <c r="P95" s="130"/>
      <c r="Q95" s="130"/>
    </row>
    <row r="96" spans="2:17" x14ac:dyDescent="0.2">
      <c r="B96" s="103"/>
      <c r="C96" s="39"/>
      <c r="D96" s="39"/>
      <c r="E96" s="103"/>
      <c r="F96" s="103"/>
      <c r="G96" s="220"/>
      <c r="H96" s="103"/>
      <c r="I96" s="39"/>
      <c r="J96" s="39"/>
      <c r="K96" s="103"/>
      <c r="L96" s="103"/>
      <c r="M96" s="220"/>
      <c r="N96" s="103"/>
      <c r="O96" s="130"/>
      <c r="P96" s="130"/>
      <c r="Q96" s="130"/>
    </row>
    <row r="97" spans="2:17" x14ac:dyDescent="0.2">
      <c r="B97" s="103"/>
      <c r="C97" s="39"/>
      <c r="D97" s="39"/>
      <c r="E97" s="103"/>
      <c r="F97" s="103"/>
      <c r="G97" s="220"/>
      <c r="H97" s="103"/>
      <c r="I97" s="39"/>
      <c r="J97" s="39"/>
      <c r="K97" s="103"/>
      <c r="L97" s="103"/>
      <c r="M97" s="220"/>
      <c r="N97" s="103"/>
      <c r="O97" s="130"/>
      <c r="P97" s="130"/>
      <c r="Q97" s="130"/>
    </row>
    <row r="98" spans="2:17" x14ac:dyDescent="0.2">
      <c r="B98" s="103"/>
      <c r="C98" s="39"/>
      <c r="D98" s="39"/>
      <c r="E98" s="103"/>
      <c r="F98" s="103"/>
      <c r="G98" s="220"/>
      <c r="H98" s="103"/>
      <c r="I98" s="39"/>
      <c r="J98" s="39"/>
      <c r="K98" s="103"/>
      <c r="L98" s="103"/>
      <c r="M98" s="220"/>
      <c r="N98" s="103"/>
      <c r="O98" s="130"/>
      <c r="P98" s="130"/>
      <c r="Q98" s="130"/>
    </row>
    <row r="99" spans="2:17" x14ac:dyDescent="0.2">
      <c r="B99" s="103"/>
      <c r="C99" s="39"/>
      <c r="D99" s="39"/>
      <c r="E99" s="103"/>
      <c r="F99" s="103"/>
      <c r="G99" s="220"/>
      <c r="H99" s="103"/>
      <c r="I99" s="39"/>
      <c r="J99" s="39"/>
      <c r="K99" s="103"/>
      <c r="L99" s="103"/>
      <c r="M99" s="220"/>
      <c r="N99" s="103"/>
      <c r="O99" s="130"/>
      <c r="P99" s="130"/>
      <c r="Q99" s="130"/>
    </row>
    <row r="100" spans="2:17" x14ac:dyDescent="0.2">
      <c r="B100" s="103"/>
      <c r="C100" s="39"/>
      <c r="D100" s="39"/>
      <c r="E100" s="103"/>
      <c r="F100" s="103"/>
      <c r="G100" s="220"/>
      <c r="H100" s="103"/>
      <c r="I100" s="39"/>
      <c r="J100" s="39"/>
      <c r="K100" s="103"/>
      <c r="L100" s="103"/>
      <c r="M100" s="220"/>
      <c r="N100" s="103"/>
      <c r="O100" s="130"/>
      <c r="P100" s="130"/>
      <c r="Q100" s="130"/>
    </row>
    <row r="101" spans="2:17" x14ac:dyDescent="0.2">
      <c r="B101" s="103"/>
      <c r="C101" s="39"/>
      <c r="D101" s="39"/>
      <c r="E101" s="103"/>
      <c r="F101" s="103"/>
      <c r="G101" s="220"/>
      <c r="H101" s="103"/>
      <c r="I101" s="39"/>
      <c r="J101" s="39"/>
      <c r="K101" s="103"/>
      <c r="L101" s="103"/>
      <c r="M101" s="220"/>
      <c r="N101" s="103"/>
      <c r="O101" s="130"/>
      <c r="P101" s="130"/>
      <c r="Q101" s="130"/>
    </row>
    <row r="102" spans="2:17" x14ac:dyDescent="0.2">
      <c r="B102" s="103"/>
      <c r="C102" s="39"/>
      <c r="D102" s="39"/>
      <c r="E102" s="103"/>
      <c r="F102" s="103"/>
      <c r="G102" s="220"/>
      <c r="H102" s="103"/>
      <c r="I102" s="39"/>
      <c r="J102" s="39"/>
      <c r="K102" s="103"/>
      <c r="L102" s="103"/>
      <c r="M102" s="220"/>
      <c r="N102" s="103"/>
      <c r="O102" s="130"/>
      <c r="P102" s="130"/>
      <c r="Q102" s="130"/>
    </row>
    <row r="103" spans="2:17" x14ac:dyDescent="0.2">
      <c r="B103" s="103"/>
      <c r="C103" s="39"/>
      <c r="D103" s="39"/>
      <c r="E103" s="103"/>
      <c r="F103" s="103"/>
      <c r="G103" s="220"/>
      <c r="H103" s="103"/>
      <c r="I103" s="39"/>
      <c r="J103" s="39"/>
      <c r="K103" s="103"/>
      <c r="L103" s="103"/>
      <c r="M103" s="220"/>
      <c r="N103" s="103"/>
      <c r="O103" s="130"/>
      <c r="P103" s="130"/>
      <c r="Q103" s="130"/>
    </row>
    <row r="104" spans="2:17" x14ac:dyDescent="0.2">
      <c r="B104" s="103"/>
      <c r="C104" s="39"/>
      <c r="D104" s="39"/>
      <c r="E104" s="103"/>
      <c r="F104" s="103"/>
      <c r="G104" s="220"/>
      <c r="H104" s="103"/>
      <c r="I104" s="39"/>
      <c r="J104" s="39"/>
      <c r="K104" s="103"/>
      <c r="L104" s="103"/>
      <c r="M104" s="220"/>
      <c r="N104" s="103"/>
      <c r="O104" s="130"/>
      <c r="P104" s="130"/>
      <c r="Q104" s="130"/>
    </row>
    <row r="105" spans="2:17" x14ac:dyDescent="0.2">
      <c r="B105" s="103"/>
      <c r="C105" s="39"/>
      <c r="D105" s="39"/>
      <c r="E105" s="103"/>
      <c r="F105" s="103"/>
      <c r="G105" s="220"/>
      <c r="H105" s="103"/>
      <c r="I105" s="39"/>
      <c r="J105" s="39"/>
      <c r="K105" s="103"/>
      <c r="L105" s="103"/>
      <c r="M105" s="220"/>
      <c r="N105" s="103"/>
      <c r="O105" s="130"/>
      <c r="P105" s="130"/>
      <c r="Q105" s="130"/>
    </row>
    <row r="106" spans="2:17" x14ac:dyDescent="0.2">
      <c r="B106" s="103"/>
      <c r="C106" s="39"/>
      <c r="D106" s="39"/>
      <c r="E106" s="103"/>
      <c r="F106" s="103"/>
      <c r="G106" s="220"/>
      <c r="H106" s="103"/>
      <c r="I106" s="39"/>
      <c r="J106" s="39"/>
      <c r="K106" s="103"/>
      <c r="L106" s="103"/>
      <c r="M106" s="220"/>
      <c r="N106" s="103"/>
      <c r="O106" s="130"/>
      <c r="P106" s="130"/>
      <c r="Q106" s="130"/>
    </row>
    <row r="107" spans="2:17" x14ac:dyDescent="0.2">
      <c r="B107" s="103"/>
      <c r="C107" s="39"/>
      <c r="D107" s="39"/>
      <c r="E107" s="103"/>
      <c r="F107" s="103"/>
      <c r="G107" s="220"/>
      <c r="H107" s="103"/>
      <c r="I107" s="39"/>
      <c r="J107" s="39"/>
      <c r="K107" s="103"/>
      <c r="L107" s="103"/>
      <c r="M107" s="220"/>
      <c r="N107" s="103"/>
      <c r="O107" s="130"/>
      <c r="P107" s="130"/>
      <c r="Q107" s="130"/>
    </row>
    <row r="108" spans="2:17" x14ac:dyDescent="0.2">
      <c r="B108" s="103"/>
      <c r="C108" s="39"/>
      <c r="D108" s="39"/>
      <c r="E108" s="103"/>
      <c r="F108" s="103"/>
      <c r="G108" s="220"/>
      <c r="H108" s="103"/>
      <c r="I108" s="39"/>
      <c r="J108" s="39"/>
      <c r="K108" s="103"/>
      <c r="L108" s="103"/>
      <c r="M108" s="220"/>
      <c r="N108" s="103"/>
      <c r="O108" s="130"/>
      <c r="P108" s="130"/>
      <c r="Q108" s="130"/>
    </row>
    <row r="109" spans="2:17" x14ac:dyDescent="0.2">
      <c r="B109" s="103"/>
      <c r="C109" s="39"/>
      <c r="D109" s="39"/>
      <c r="E109" s="103"/>
      <c r="F109" s="103"/>
      <c r="G109" s="220"/>
      <c r="H109" s="103"/>
      <c r="I109" s="39"/>
      <c r="J109" s="39"/>
      <c r="K109" s="103"/>
      <c r="L109" s="103"/>
      <c r="M109" s="220"/>
      <c r="N109" s="103"/>
      <c r="O109" s="130"/>
      <c r="P109" s="130"/>
      <c r="Q109" s="130"/>
    </row>
    <row r="110" spans="2:17" x14ac:dyDescent="0.2">
      <c r="B110" s="103"/>
      <c r="C110" s="39"/>
      <c r="D110" s="39"/>
      <c r="E110" s="103"/>
      <c r="F110" s="103"/>
      <c r="G110" s="220"/>
      <c r="H110" s="103"/>
      <c r="I110" s="39"/>
      <c r="J110" s="39"/>
      <c r="K110" s="103"/>
      <c r="L110" s="103"/>
      <c r="M110" s="220"/>
      <c r="N110" s="103"/>
      <c r="O110" s="130"/>
      <c r="P110" s="130"/>
      <c r="Q110" s="130"/>
    </row>
    <row r="111" spans="2:17" x14ac:dyDescent="0.2">
      <c r="B111" s="103"/>
      <c r="C111" s="39"/>
      <c r="D111" s="39"/>
      <c r="E111" s="103"/>
      <c r="F111" s="103"/>
      <c r="G111" s="220"/>
      <c r="H111" s="103"/>
      <c r="I111" s="39"/>
      <c r="J111" s="39"/>
      <c r="K111" s="103"/>
      <c r="L111" s="103"/>
      <c r="M111" s="220"/>
      <c r="N111" s="103"/>
      <c r="O111" s="130"/>
      <c r="P111" s="130"/>
      <c r="Q111" s="130"/>
    </row>
    <row r="112" spans="2:17" x14ac:dyDescent="0.2">
      <c r="B112" s="103"/>
      <c r="C112" s="39"/>
      <c r="D112" s="39"/>
      <c r="E112" s="103"/>
      <c r="F112" s="103"/>
      <c r="G112" s="220"/>
      <c r="H112" s="103"/>
      <c r="I112" s="39"/>
      <c r="J112" s="39"/>
      <c r="K112" s="103"/>
      <c r="L112" s="103"/>
      <c r="M112" s="220"/>
      <c r="N112" s="103"/>
      <c r="O112" s="130"/>
      <c r="P112" s="130"/>
      <c r="Q112" s="130"/>
    </row>
    <row r="113" spans="2:17" x14ac:dyDescent="0.2">
      <c r="B113" s="103"/>
      <c r="C113" s="39"/>
      <c r="D113" s="39"/>
      <c r="E113" s="103"/>
      <c r="F113" s="103"/>
      <c r="G113" s="220"/>
      <c r="H113" s="103"/>
      <c r="I113" s="39"/>
      <c r="J113" s="39"/>
      <c r="K113" s="103"/>
      <c r="L113" s="103"/>
      <c r="M113" s="220"/>
      <c r="N113" s="103"/>
      <c r="O113" s="130"/>
      <c r="P113" s="130"/>
      <c r="Q113" s="130"/>
    </row>
    <row r="114" spans="2:17" x14ac:dyDescent="0.2">
      <c r="B114" s="103"/>
      <c r="C114" s="39"/>
      <c r="D114" s="39"/>
      <c r="E114" s="103"/>
      <c r="F114" s="103"/>
      <c r="G114" s="220"/>
      <c r="H114" s="103"/>
      <c r="I114" s="39"/>
      <c r="J114" s="39"/>
      <c r="K114" s="103"/>
      <c r="L114" s="103"/>
      <c r="M114" s="220"/>
      <c r="N114" s="103"/>
      <c r="O114" s="130"/>
      <c r="P114" s="130"/>
      <c r="Q114" s="130"/>
    </row>
    <row r="115" spans="2:17" x14ac:dyDescent="0.2">
      <c r="B115" s="103"/>
      <c r="C115" s="39"/>
      <c r="D115" s="39"/>
      <c r="E115" s="103"/>
      <c r="F115" s="103"/>
      <c r="G115" s="220"/>
      <c r="H115" s="103"/>
      <c r="I115" s="39"/>
      <c r="J115" s="39"/>
      <c r="K115" s="103"/>
      <c r="L115" s="103"/>
      <c r="M115" s="220"/>
      <c r="N115" s="103"/>
      <c r="O115" s="130"/>
      <c r="P115" s="130"/>
      <c r="Q115" s="130"/>
    </row>
    <row r="116" spans="2:17" x14ac:dyDescent="0.2">
      <c r="B116" s="103"/>
      <c r="C116" s="39"/>
      <c r="D116" s="39"/>
      <c r="E116" s="103"/>
      <c r="F116" s="103"/>
      <c r="G116" s="220"/>
      <c r="H116" s="103"/>
      <c r="I116" s="39"/>
      <c r="J116" s="39"/>
      <c r="K116" s="103"/>
      <c r="L116" s="103"/>
      <c r="M116" s="220"/>
      <c r="N116" s="103"/>
      <c r="O116" s="130"/>
      <c r="P116" s="130"/>
      <c r="Q116" s="130"/>
    </row>
    <row r="117" spans="2:17" x14ac:dyDescent="0.2">
      <c r="B117" s="103"/>
      <c r="C117" s="39"/>
      <c r="D117" s="39"/>
      <c r="E117" s="103"/>
      <c r="F117" s="103"/>
      <c r="G117" s="220"/>
      <c r="H117" s="103"/>
      <c r="I117" s="39"/>
      <c r="J117" s="39"/>
      <c r="K117" s="103"/>
      <c r="L117" s="103"/>
      <c r="M117" s="220"/>
      <c r="N117" s="103"/>
      <c r="O117" s="130"/>
      <c r="P117" s="130"/>
      <c r="Q117" s="130"/>
    </row>
    <row r="118" spans="2:17" x14ac:dyDescent="0.2">
      <c r="B118" s="103"/>
      <c r="C118" s="39"/>
      <c r="D118" s="39"/>
      <c r="E118" s="103"/>
      <c r="F118" s="103"/>
      <c r="G118" s="220"/>
      <c r="H118" s="103"/>
      <c r="I118" s="39"/>
      <c r="J118" s="39"/>
      <c r="K118" s="103"/>
      <c r="L118" s="103"/>
      <c r="M118" s="220"/>
      <c r="N118" s="103"/>
      <c r="O118" s="130"/>
      <c r="P118" s="130"/>
      <c r="Q118" s="130"/>
    </row>
    <row r="119" spans="2:17" x14ac:dyDescent="0.2">
      <c r="B119" s="103"/>
      <c r="C119" s="39"/>
      <c r="D119" s="39"/>
      <c r="E119" s="103"/>
      <c r="F119" s="103"/>
      <c r="G119" s="220"/>
      <c r="H119" s="103"/>
      <c r="I119" s="39"/>
      <c r="J119" s="39"/>
      <c r="K119" s="103"/>
      <c r="L119" s="103"/>
      <c r="M119" s="220"/>
      <c r="N119" s="103"/>
      <c r="O119" s="130"/>
      <c r="P119" s="130"/>
      <c r="Q119" s="130"/>
    </row>
    <row r="120" spans="2:17" x14ac:dyDescent="0.2">
      <c r="B120" s="103"/>
      <c r="C120" s="39"/>
      <c r="D120" s="39"/>
      <c r="E120" s="103"/>
      <c r="F120" s="103"/>
      <c r="G120" s="220"/>
      <c r="H120" s="103"/>
      <c r="I120" s="39"/>
      <c r="J120" s="39"/>
      <c r="K120" s="103"/>
      <c r="L120" s="103"/>
      <c r="M120" s="220"/>
      <c r="N120" s="103"/>
      <c r="O120" s="130"/>
      <c r="P120" s="130"/>
      <c r="Q120" s="130"/>
    </row>
    <row r="121" spans="2:17" x14ac:dyDescent="0.2">
      <c r="B121" s="103"/>
      <c r="C121" s="39"/>
      <c r="D121" s="39"/>
      <c r="E121" s="103"/>
      <c r="F121" s="103"/>
      <c r="G121" s="220"/>
      <c r="H121" s="103"/>
      <c r="I121" s="39"/>
      <c r="J121" s="39"/>
      <c r="K121" s="103"/>
      <c r="L121" s="103"/>
      <c r="M121" s="220"/>
      <c r="N121" s="103"/>
      <c r="O121" s="130"/>
      <c r="P121" s="130"/>
      <c r="Q121" s="130"/>
    </row>
    <row r="122" spans="2:17" x14ac:dyDescent="0.2">
      <c r="B122" s="103"/>
      <c r="C122" s="39"/>
      <c r="D122" s="39"/>
      <c r="E122" s="103"/>
      <c r="F122" s="103"/>
      <c r="G122" s="220"/>
      <c r="H122" s="103"/>
      <c r="I122" s="39"/>
      <c r="J122" s="39"/>
      <c r="K122" s="103"/>
      <c r="L122" s="103"/>
      <c r="M122" s="220"/>
      <c r="N122" s="103"/>
      <c r="O122" s="130"/>
      <c r="P122" s="130"/>
      <c r="Q122" s="130"/>
    </row>
    <row r="123" spans="2:17" x14ac:dyDescent="0.2">
      <c r="B123" s="103"/>
      <c r="C123" s="39"/>
      <c r="D123" s="39"/>
      <c r="E123" s="103"/>
      <c r="F123" s="103"/>
      <c r="G123" s="220"/>
      <c r="H123" s="103"/>
      <c r="I123" s="39"/>
      <c r="J123" s="39"/>
      <c r="K123" s="103"/>
      <c r="L123" s="103"/>
      <c r="M123" s="220"/>
      <c r="N123" s="103"/>
      <c r="O123" s="130"/>
      <c r="P123" s="130"/>
      <c r="Q123" s="130"/>
    </row>
    <row r="124" spans="2:17" x14ac:dyDescent="0.2">
      <c r="B124" s="103"/>
      <c r="C124" s="39"/>
      <c r="D124" s="39"/>
      <c r="E124" s="103"/>
      <c r="F124" s="103"/>
      <c r="G124" s="220"/>
      <c r="H124" s="103"/>
      <c r="I124" s="39"/>
      <c r="J124" s="39"/>
      <c r="K124" s="103"/>
      <c r="L124" s="103"/>
      <c r="M124" s="220"/>
      <c r="N124" s="103"/>
      <c r="O124" s="130"/>
      <c r="P124" s="130"/>
      <c r="Q124" s="130"/>
    </row>
    <row r="125" spans="2:17" x14ac:dyDescent="0.2">
      <c r="B125" s="103"/>
      <c r="C125" s="39"/>
      <c r="D125" s="39"/>
      <c r="E125" s="103"/>
      <c r="F125" s="103"/>
      <c r="G125" s="220"/>
      <c r="H125" s="103"/>
      <c r="I125" s="39"/>
      <c r="J125" s="39"/>
      <c r="K125" s="103"/>
      <c r="L125" s="103"/>
      <c r="M125" s="220"/>
      <c r="N125" s="103"/>
      <c r="O125" s="130"/>
      <c r="P125" s="130"/>
      <c r="Q125" s="130"/>
    </row>
    <row r="126" spans="2:17" x14ac:dyDescent="0.2">
      <c r="B126" s="103"/>
      <c r="C126" s="39"/>
      <c r="D126" s="39"/>
      <c r="E126" s="103"/>
      <c r="F126" s="103"/>
      <c r="G126" s="220"/>
      <c r="H126" s="103"/>
      <c r="I126" s="39"/>
      <c r="J126" s="39"/>
      <c r="K126" s="103"/>
      <c r="L126" s="103"/>
      <c r="M126" s="220"/>
      <c r="N126" s="103"/>
      <c r="O126" s="130"/>
      <c r="P126" s="130"/>
      <c r="Q126" s="130"/>
    </row>
    <row r="127" spans="2:17" x14ac:dyDescent="0.2">
      <c r="B127" s="103"/>
      <c r="C127" s="39"/>
      <c r="D127" s="39"/>
      <c r="E127" s="103"/>
      <c r="F127" s="103"/>
      <c r="G127" s="220"/>
      <c r="H127" s="103"/>
      <c r="I127" s="39"/>
      <c r="J127" s="39"/>
      <c r="K127" s="103"/>
      <c r="L127" s="103"/>
      <c r="M127" s="220"/>
      <c r="N127" s="103"/>
      <c r="O127" s="130"/>
      <c r="P127" s="130"/>
      <c r="Q127" s="130"/>
    </row>
    <row r="128" spans="2:17" x14ac:dyDescent="0.2">
      <c r="B128" s="103"/>
      <c r="C128" s="39"/>
      <c r="D128" s="39"/>
      <c r="E128" s="103"/>
      <c r="F128" s="103"/>
      <c r="G128" s="220"/>
      <c r="H128" s="103"/>
      <c r="I128" s="39"/>
      <c r="J128" s="39"/>
      <c r="K128" s="103"/>
      <c r="L128" s="103"/>
      <c r="M128" s="220"/>
      <c r="N128" s="103"/>
      <c r="O128" s="130"/>
      <c r="P128" s="130"/>
      <c r="Q128" s="130"/>
    </row>
    <row r="129" spans="2:17" x14ac:dyDescent="0.2">
      <c r="B129" s="103"/>
      <c r="C129" s="39"/>
      <c r="D129" s="39"/>
      <c r="E129" s="103"/>
      <c r="F129" s="103"/>
      <c r="G129" s="220"/>
      <c r="H129" s="103"/>
      <c r="I129" s="39"/>
      <c r="J129" s="39"/>
      <c r="K129" s="103"/>
      <c r="L129" s="103"/>
      <c r="M129" s="220"/>
      <c r="N129" s="103"/>
      <c r="O129" s="130"/>
      <c r="P129" s="130"/>
      <c r="Q129" s="130"/>
    </row>
    <row r="130" spans="2:17" x14ac:dyDescent="0.2">
      <c r="B130" s="103"/>
      <c r="C130" s="39"/>
      <c r="D130" s="39"/>
      <c r="E130" s="103"/>
      <c r="F130" s="103"/>
      <c r="G130" s="220"/>
      <c r="H130" s="103"/>
      <c r="I130" s="39"/>
      <c r="J130" s="39"/>
      <c r="K130" s="103"/>
      <c r="L130" s="103"/>
      <c r="M130" s="220"/>
      <c r="N130" s="103"/>
      <c r="O130" s="130"/>
      <c r="P130" s="130"/>
      <c r="Q130" s="130"/>
    </row>
    <row r="131" spans="2:17" x14ac:dyDescent="0.2">
      <c r="B131" s="103"/>
      <c r="C131" s="39"/>
      <c r="D131" s="39"/>
      <c r="E131" s="103"/>
      <c r="F131" s="103"/>
      <c r="G131" s="220"/>
      <c r="H131" s="103"/>
      <c r="I131" s="39"/>
      <c r="J131" s="39"/>
      <c r="K131" s="103"/>
      <c r="L131" s="103"/>
      <c r="M131" s="220"/>
      <c r="N131" s="103"/>
      <c r="O131" s="130"/>
      <c r="P131" s="130"/>
      <c r="Q131" s="130"/>
    </row>
    <row r="132" spans="2:17" x14ac:dyDescent="0.2">
      <c r="B132" s="103"/>
      <c r="C132" s="39"/>
      <c r="D132" s="39"/>
      <c r="E132" s="103"/>
      <c r="F132" s="103"/>
      <c r="G132" s="220"/>
      <c r="H132" s="103"/>
      <c r="I132" s="39"/>
      <c r="J132" s="39"/>
      <c r="K132" s="103"/>
      <c r="L132" s="103"/>
      <c r="M132" s="220"/>
      <c r="N132" s="103"/>
      <c r="O132" s="130"/>
      <c r="P132" s="130"/>
      <c r="Q132" s="130"/>
    </row>
    <row r="133" spans="2:17" x14ac:dyDescent="0.2">
      <c r="B133" s="103"/>
      <c r="C133" s="39"/>
      <c r="D133" s="39"/>
      <c r="E133" s="103"/>
      <c r="F133" s="103"/>
      <c r="G133" s="220"/>
      <c r="H133" s="103"/>
      <c r="I133" s="39"/>
      <c r="J133" s="39"/>
      <c r="K133" s="103"/>
      <c r="L133" s="103"/>
      <c r="M133" s="220"/>
      <c r="N133" s="103"/>
      <c r="O133" s="130"/>
      <c r="P133" s="130"/>
      <c r="Q133" s="130"/>
    </row>
    <row r="134" spans="2:17" x14ac:dyDescent="0.2">
      <c r="B134" s="103"/>
      <c r="C134" s="39"/>
      <c r="D134" s="39"/>
      <c r="E134" s="103"/>
      <c r="F134" s="103"/>
      <c r="G134" s="220"/>
      <c r="H134" s="103"/>
      <c r="I134" s="39"/>
      <c r="J134" s="39"/>
      <c r="K134" s="103"/>
      <c r="L134" s="103"/>
      <c r="M134" s="220"/>
      <c r="N134" s="103"/>
      <c r="O134" s="130"/>
      <c r="P134" s="130"/>
      <c r="Q134" s="130"/>
    </row>
    <row r="135" spans="2:17" x14ac:dyDescent="0.2">
      <c r="B135" s="103"/>
      <c r="C135" s="39"/>
      <c r="D135" s="39"/>
      <c r="E135" s="103"/>
      <c r="F135" s="103"/>
      <c r="G135" s="220"/>
      <c r="H135" s="103"/>
      <c r="I135" s="39"/>
      <c r="J135" s="39"/>
      <c r="K135" s="103"/>
      <c r="L135" s="103"/>
      <c r="M135" s="220"/>
      <c r="N135" s="103"/>
      <c r="O135" s="130"/>
      <c r="P135" s="130"/>
      <c r="Q135" s="130"/>
    </row>
    <row r="136" spans="2:17" x14ac:dyDescent="0.2">
      <c r="B136" s="103"/>
      <c r="C136" s="39"/>
      <c r="D136" s="39"/>
      <c r="E136" s="103"/>
      <c r="F136" s="103"/>
      <c r="G136" s="220"/>
      <c r="H136" s="103"/>
      <c r="I136" s="39"/>
      <c r="J136" s="39"/>
      <c r="K136" s="103"/>
      <c r="L136" s="103"/>
      <c r="M136" s="220"/>
      <c r="N136" s="103"/>
      <c r="O136" s="130"/>
      <c r="P136" s="130"/>
      <c r="Q136" s="130"/>
    </row>
    <row r="137" spans="2:17" x14ac:dyDescent="0.2">
      <c r="B137" s="103"/>
      <c r="C137" s="39"/>
      <c r="D137" s="39"/>
      <c r="E137" s="103"/>
      <c r="F137" s="103"/>
      <c r="G137" s="220"/>
      <c r="H137" s="103"/>
      <c r="I137" s="39"/>
      <c r="J137" s="39"/>
      <c r="K137" s="103"/>
      <c r="L137" s="103"/>
      <c r="M137" s="220"/>
      <c r="N137" s="103"/>
      <c r="O137" s="130"/>
      <c r="P137" s="130"/>
      <c r="Q137" s="130"/>
    </row>
    <row r="138" spans="2:17" x14ac:dyDescent="0.2">
      <c r="B138" s="103"/>
      <c r="C138" s="39"/>
      <c r="D138" s="39"/>
      <c r="E138" s="103"/>
      <c r="F138" s="103"/>
      <c r="G138" s="220"/>
      <c r="H138" s="103"/>
      <c r="I138" s="39"/>
      <c r="J138" s="39"/>
      <c r="K138" s="103"/>
      <c r="L138" s="103"/>
      <c r="M138" s="220"/>
      <c r="N138" s="103"/>
      <c r="O138" s="130"/>
      <c r="P138" s="130"/>
      <c r="Q138" s="130"/>
    </row>
    <row r="139" spans="2:17" x14ac:dyDescent="0.2">
      <c r="B139" s="103"/>
      <c r="C139" s="39"/>
      <c r="D139" s="39"/>
      <c r="E139" s="103"/>
      <c r="F139" s="103"/>
      <c r="G139" s="220"/>
      <c r="H139" s="103"/>
      <c r="I139" s="39"/>
      <c r="J139" s="39"/>
      <c r="K139" s="103"/>
      <c r="L139" s="103"/>
      <c r="M139" s="220"/>
      <c r="N139" s="103"/>
      <c r="O139" s="130"/>
      <c r="P139" s="130"/>
      <c r="Q139" s="130"/>
    </row>
    <row r="140" spans="2:17" x14ac:dyDescent="0.2">
      <c r="B140" s="103"/>
      <c r="C140" s="39"/>
      <c r="D140" s="39"/>
      <c r="E140" s="103"/>
      <c r="F140" s="103"/>
      <c r="G140" s="220"/>
      <c r="H140" s="103"/>
      <c r="I140" s="39"/>
      <c r="J140" s="39"/>
      <c r="K140" s="103"/>
      <c r="L140" s="103"/>
      <c r="M140" s="220"/>
      <c r="N140" s="103"/>
      <c r="O140" s="130"/>
      <c r="P140" s="130"/>
      <c r="Q140" s="130"/>
    </row>
    <row r="141" spans="2:17" x14ac:dyDescent="0.2">
      <c r="B141" s="103"/>
      <c r="C141" s="39"/>
      <c r="D141" s="39"/>
      <c r="E141" s="103"/>
      <c r="F141" s="103"/>
      <c r="G141" s="220"/>
      <c r="H141" s="103"/>
      <c r="I141" s="39"/>
      <c r="J141" s="39"/>
      <c r="K141" s="103"/>
      <c r="L141" s="103"/>
      <c r="M141" s="220"/>
      <c r="N141" s="103"/>
      <c r="O141" s="130"/>
      <c r="P141" s="130"/>
      <c r="Q141" s="130"/>
    </row>
    <row r="142" spans="2:17" x14ac:dyDescent="0.2">
      <c r="B142" s="103"/>
      <c r="C142" s="39"/>
      <c r="D142" s="39"/>
      <c r="E142" s="103"/>
      <c r="F142" s="103"/>
      <c r="G142" s="220"/>
      <c r="H142" s="103"/>
      <c r="I142" s="39"/>
      <c r="J142" s="39"/>
      <c r="K142" s="103"/>
      <c r="L142" s="103"/>
      <c r="M142" s="220"/>
      <c r="N142" s="103"/>
      <c r="O142" s="130"/>
      <c r="P142" s="130"/>
      <c r="Q142" s="130"/>
    </row>
    <row r="143" spans="2:17" x14ac:dyDescent="0.2">
      <c r="B143" s="103"/>
      <c r="C143" s="39"/>
      <c r="D143" s="39"/>
      <c r="E143" s="103"/>
      <c r="F143" s="103"/>
      <c r="G143" s="220"/>
      <c r="H143" s="103"/>
      <c r="I143" s="39"/>
      <c r="J143" s="39"/>
      <c r="K143" s="103"/>
      <c r="L143" s="103"/>
      <c r="M143" s="220"/>
      <c r="N143" s="103"/>
      <c r="O143" s="130"/>
      <c r="P143" s="130"/>
      <c r="Q143" s="130"/>
    </row>
    <row r="144" spans="2:17" x14ac:dyDescent="0.2">
      <c r="B144" s="103"/>
      <c r="C144" s="39"/>
      <c r="D144" s="39"/>
      <c r="E144" s="103"/>
      <c r="F144" s="103"/>
      <c r="G144" s="220"/>
      <c r="H144" s="103"/>
      <c r="I144" s="39"/>
      <c r="J144" s="39"/>
      <c r="K144" s="103"/>
      <c r="L144" s="103"/>
      <c r="M144" s="220"/>
      <c r="N144" s="103"/>
      <c r="O144" s="130"/>
      <c r="P144" s="130"/>
      <c r="Q144" s="130"/>
    </row>
    <row r="145" spans="2:17" x14ac:dyDescent="0.2">
      <c r="B145" s="103"/>
      <c r="C145" s="39"/>
      <c r="D145" s="39"/>
      <c r="E145" s="103"/>
      <c r="F145" s="103"/>
      <c r="G145" s="220"/>
      <c r="H145" s="103"/>
      <c r="I145" s="39"/>
      <c r="J145" s="39"/>
      <c r="K145" s="103"/>
      <c r="L145" s="103"/>
      <c r="M145" s="220"/>
      <c r="N145" s="103"/>
      <c r="O145" s="130"/>
      <c r="P145" s="130"/>
      <c r="Q145" s="130"/>
    </row>
    <row r="146" spans="2:17" x14ac:dyDescent="0.2">
      <c r="B146" s="103"/>
      <c r="C146" s="39"/>
      <c r="D146" s="39"/>
      <c r="E146" s="103"/>
      <c r="F146" s="103"/>
      <c r="G146" s="220"/>
      <c r="H146" s="103"/>
      <c r="I146" s="39"/>
      <c r="J146" s="39"/>
      <c r="K146" s="103"/>
      <c r="L146" s="103"/>
      <c r="M146" s="220"/>
      <c r="N146" s="103"/>
      <c r="O146" s="130"/>
      <c r="P146" s="130"/>
      <c r="Q146" s="130"/>
    </row>
    <row r="147" spans="2:17" x14ac:dyDescent="0.2">
      <c r="B147" s="103"/>
      <c r="C147" s="39"/>
      <c r="D147" s="39"/>
      <c r="E147" s="103"/>
      <c r="F147" s="103"/>
      <c r="G147" s="220"/>
      <c r="H147" s="103"/>
      <c r="I147" s="39"/>
      <c r="J147" s="39"/>
      <c r="K147" s="103"/>
      <c r="L147" s="103"/>
      <c r="M147" s="220"/>
      <c r="N147" s="103"/>
      <c r="O147" s="130"/>
      <c r="P147" s="130"/>
      <c r="Q147" s="130"/>
    </row>
    <row r="148" spans="2:17" x14ac:dyDescent="0.2">
      <c r="B148" s="103"/>
      <c r="C148" s="39"/>
      <c r="D148" s="39"/>
      <c r="E148" s="103"/>
      <c r="F148" s="103"/>
      <c r="G148" s="220"/>
      <c r="H148" s="103"/>
      <c r="I148" s="39"/>
      <c r="J148" s="39"/>
      <c r="K148" s="103"/>
      <c r="L148" s="103"/>
      <c r="M148" s="220"/>
      <c r="N148" s="103"/>
      <c r="O148" s="130"/>
      <c r="P148" s="130"/>
      <c r="Q148" s="130"/>
    </row>
    <row r="149" spans="2:17" x14ac:dyDescent="0.2">
      <c r="B149" s="103"/>
      <c r="C149" s="39"/>
      <c r="D149" s="39"/>
      <c r="E149" s="103"/>
      <c r="F149" s="103"/>
      <c r="G149" s="220"/>
      <c r="H149" s="103"/>
      <c r="I149" s="39"/>
      <c r="J149" s="39"/>
      <c r="K149" s="103"/>
      <c r="L149" s="103"/>
      <c r="M149" s="220"/>
      <c r="N149" s="103"/>
      <c r="O149" s="130"/>
      <c r="P149" s="130"/>
      <c r="Q149" s="130"/>
    </row>
    <row r="150" spans="2:17" x14ac:dyDescent="0.2">
      <c r="B150" s="103"/>
      <c r="C150" s="39"/>
      <c r="D150" s="39"/>
      <c r="E150" s="103"/>
      <c r="F150" s="103"/>
      <c r="G150" s="220"/>
      <c r="H150" s="103"/>
      <c r="I150" s="39"/>
      <c r="J150" s="39"/>
      <c r="K150" s="103"/>
      <c r="L150" s="103"/>
      <c r="M150" s="220"/>
      <c r="N150" s="103"/>
      <c r="O150" s="130"/>
      <c r="P150" s="130"/>
      <c r="Q150" s="130"/>
    </row>
    <row r="151" spans="2:17" x14ac:dyDescent="0.2">
      <c r="B151" s="103"/>
      <c r="C151" s="39"/>
      <c r="D151" s="39"/>
      <c r="E151" s="103"/>
      <c r="F151" s="103"/>
      <c r="G151" s="220"/>
      <c r="H151" s="103"/>
      <c r="I151" s="39"/>
      <c r="J151" s="39"/>
      <c r="K151" s="103"/>
      <c r="L151" s="103"/>
      <c r="M151" s="220"/>
      <c r="N151" s="103"/>
      <c r="O151" s="130"/>
      <c r="P151" s="130"/>
      <c r="Q151" s="130"/>
    </row>
    <row r="152" spans="2:17" x14ac:dyDescent="0.2">
      <c r="B152" s="103"/>
      <c r="C152" s="39"/>
      <c r="D152" s="39"/>
      <c r="E152" s="103"/>
      <c r="F152" s="103"/>
      <c r="G152" s="220"/>
      <c r="H152" s="103"/>
      <c r="I152" s="39"/>
      <c r="J152" s="39"/>
      <c r="K152" s="103"/>
      <c r="L152" s="103"/>
      <c r="M152" s="220"/>
      <c r="N152" s="103"/>
      <c r="O152" s="130"/>
      <c r="P152" s="130"/>
      <c r="Q152" s="130"/>
    </row>
    <row r="153" spans="2:17" x14ac:dyDescent="0.2">
      <c r="B153" s="103"/>
      <c r="C153" s="39"/>
      <c r="D153" s="39"/>
      <c r="E153" s="103"/>
      <c r="F153" s="103"/>
      <c r="G153" s="220"/>
      <c r="H153" s="103"/>
      <c r="I153" s="39"/>
      <c r="J153" s="39"/>
      <c r="K153" s="103"/>
      <c r="L153" s="103"/>
      <c r="M153" s="220"/>
      <c r="N153" s="103"/>
      <c r="O153" s="130"/>
      <c r="P153" s="130"/>
      <c r="Q153" s="130"/>
    </row>
    <row r="154" spans="2:17" x14ac:dyDescent="0.2">
      <c r="B154" s="103"/>
      <c r="C154" s="39"/>
      <c r="D154" s="39"/>
      <c r="E154" s="103"/>
      <c r="F154" s="103"/>
      <c r="G154" s="220"/>
      <c r="H154" s="103"/>
      <c r="I154" s="39"/>
      <c r="J154" s="39"/>
      <c r="K154" s="103"/>
      <c r="L154" s="103"/>
      <c r="M154" s="220"/>
      <c r="N154" s="103"/>
      <c r="O154" s="130"/>
      <c r="P154" s="130"/>
      <c r="Q154" s="130"/>
    </row>
    <row r="155" spans="2:17" x14ac:dyDescent="0.2">
      <c r="B155" s="103"/>
      <c r="C155" s="39"/>
      <c r="D155" s="39"/>
      <c r="E155" s="103"/>
      <c r="F155" s="103"/>
      <c r="G155" s="220"/>
      <c r="H155" s="103"/>
      <c r="I155" s="39"/>
      <c r="J155" s="39"/>
      <c r="K155" s="103"/>
      <c r="L155" s="103"/>
      <c r="M155" s="220"/>
      <c r="N155" s="103"/>
      <c r="O155" s="130"/>
      <c r="P155" s="130"/>
      <c r="Q155" s="130"/>
    </row>
    <row r="156" spans="2:17" x14ac:dyDescent="0.2">
      <c r="B156" s="103"/>
      <c r="C156" s="39"/>
      <c r="D156" s="39"/>
      <c r="E156" s="103"/>
      <c r="F156" s="103"/>
      <c r="G156" s="220"/>
      <c r="H156" s="103"/>
      <c r="I156" s="39"/>
      <c r="J156" s="39"/>
      <c r="K156" s="103"/>
      <c r="L156" s="103"/>
      <c r="M156" s="220"/>
      <c r="N156" s="103"/>
      <c r="O156" s="130"/>
      <c r="P156" s="130"/>
      <c r="Q156" s="130"/>
    </row>
    <row r="157" spans="2:17" x14ac:dyDescent="0.2">
      <c r="B157" s="103"/>
      <c r="C157" s="39"/>
      <c r="D157" s="39"/>
      <c r="E157" s="103"/>
      <c r="F157" s="103"/>
      <c r="G157" s="220"/>
      <c r="H157" s="103"/>
      <c r="I157" s="39"/>
      <c r="J157" s="39"/>
      <c r="K157" s="103"/>
      <c r="L157" s="103"/>
      <c r="M157" s="220"/>
      <c r="N157" s="103"/>
      <c r="O157" s="130"/>
      <c r="P157" s="130"/>
      <c r="Q157" s="130"/>
    </row>
    <row r="158" spans="2:17" x14ac:dyDescent="0.2">
      <c r="B158" s="103"/>
      <c r="C158" s="39"/>
      <c r="D158" s="39"/>
      <c r="E158" s="103"/>
      <c r="F158" s="103"/>
      <c r="G158" s="220"/>
      <c r="H158" s="103"/>
      <c r="I158" s="39"/>
      <c r="J158" s="39"/>
      <c r="K158" s="103"/>
      <c r="L158" s="103"/>
      <c r="M158" s="220"/>
      <c r="N158" s="103"/>
      <c r="O158" s="130"/>
      <c r="P158" s="130"/>
      <c r="Q158" s="130"/>
    </row>
    <row r="159" spans="2:17" x14ac:dyDescent="0.2">
      <c r="B159" s="103"/>
      <c r="C159" s="39"/>
      <c r="D159" s="39"/>
      <c r="E159" s="103"/>
      <c r="F159" s="103"/>
      <c r="G159" s="220"/>
      <c r="H159" s="103"/>
      <c r="I159" s="39"/>
      <c r="J159" s="39"/>
      <c r="K159" s="103"/>
      <c r="L159" s="103"/>
      <c r="M159" s="220"/>
      <c r="N159" s="103"/>
      <c r="O159" s="130"/>
      <c r="P159" s="130"/>
      <c r="Q159" s="130"/>
    </row>
    <row r="160" spans="2:17" x14ac:dyDescent="0.2">
      <c r="B160" s="103"/>
      <c r="C160" s="39"/>
      <c r="D160" s="39"/>
      <c r="E160" s="103"/>
      <c r="F160" s="103"/>
      <c r="G160" s="220"/>
      <c r="H160" s="103"/>
      <c r="I160" s="39"/>
      <c r="J160" s="39"/>
      <c r="K160" s="103"/>
      <c r="L160" s="103"/>
      <c r="M160" s="220"/>
      <c r="N160" s="103"/>
      <c r="O160" s="130"/>
      <c r="P160" s="130"/>
      <c r="Q160" s="130"/>
    </row>
    <row r="161" spans="2:17" x14ac:dyDescent="0.2">
      <c r="B161" s="103"/>
      <c r="C161" s="39"/>
      <c r="D161" s="39"/>
      <c r="E161" s="103"/>
      <c r="F161" s="103"/>
      <c r="G161" s="220"/>
      <c r="H161" s="103"/>
      <c r="I161" s="39"/>
      <c r="J161" s="39"/>
      <c r="K161" s="103"/>
      <c r="L161" s="103"/>
      <c r="M161" s="220"/>
      <c r="N161" s="103"/>
      <c r="O161" s="130"/>
      <c r="P161" s="130"/>
      <c r="Q161" s="130"/>
    </row>
    <row r="162" spans="2:17" x14ac:dyDescent="0.2">
      <c r="B162" s="103"/>
      <c r="C162" s="39"/>
      <c r="D162" s="39"/>
      <c r="E162" s="103"/>
      <c r="F162" s="103"/>
      <c r="G162" s="220"/>
      <c r="H162" s="103"/>
      <c r="I162" s="39"/>
      <c r="J162" s="39"/>
      <c r="K162" s="103"/>
      <c r="L162" s="103"/>
      <c r="M162" s="220"/>
      <c r="N162" s="103"/>
      <c r="O162" s="130"/>
      <c r="P162" s="130"/>
      <c r="Q162" s="130"/>
    </row>
    <row r="163" spans="2:17" x14ac:dyDescent="0.2">
      <c r="B163" s="103"/>
      <c r="C163" s="39"/>
      <c r="D163" s="39"/>
      <c r="E163" s="103"/>
      <c r="F163" s="103"/>
      <c r="G163" s="220"/>
      <c r="H163" s="103"/>
      <c r="I163" s="39"/>
      <c r="J163" s="39"/>
      <c r="K163" s="103"/>
      <c r="L163" s="103"/>
      <c r="M163" s="220"/>
      <c r="N163" s="103"/>
      <c r="O163" s="130"/>
      <c r="P163" s="130"/>
      <c r="Q163" s="130"/>
    </row>
    <row r="164" spans="2:17" x14ac:dyDescent="0.2">
      <c r="B164" s="103"/>
      <c r="C164" s="39"/>
      <c r="D164" s="39"/>
      <c r="E164" s="103"/>
      <c r="F164" s="103"/>
      <c r="G164" s="220"/>
      <c r="H164" s="103"/>
      <c r="I164" s="39"/>
      <c r="J164" s="39"/>
      <c r="K164" s="103"/>
      <c r="L164" s="103"/>
      <c r="M164" s="220"/>
      <c r="N164" s="103"/>
      <c r="O164" s="130"/>
      <c r="P164" s="130"/>
      <c r="Q164" s="130"/>
    </row>
    <row r="165" spans="2:17" x14ac:dyDescent="0.2">
      <c r="B165" s="103"/>
      <c r="C165" s="39"/>
      <c r="D165" s="39"/>
      <c r="E165" s="103"/>
      <c r="F165" s="103"/>
      <c r="G165" s="220"/>
      <c r="H165" s="103"/>
      <c r="I165" s="39"/>
      <c r="J165" s="39"/>
      <c r="K165" s="103"/>
      <c r="L165" s="103"/>
      <c r="M165" s="220"/>
      <c r="N165" s="103"/>
      <c r="O165" s="130"/>
      <c r="P165" s="130"/>
      <c r="Q165" s="130"/>
    </row>
    <row r="166" spans="2:17" x14ac:dyDescent="0.2">
      <c r="B166" s="103"/>
      <c r="C166" s="39"/>
      <c r="D166" s="39"/>
      <c r="E166" s="103"/>
      <c r="F166" s="103"/>
      <c r="G166" s="220"/>
      <c r="H166" s="103"/>
      <c r="I166" s="39"/>
      <c r="J166" s="39"/>
      <c r="K166" s="103"/>
      <c r="L166" s="103"/>
      <c r="M166" s="220"/>
      <c r="N166" s="103"/>
      <c r="O166" s="130"/>
      <c r="P166" s="130"/>
      <c r="Q166" s="130"/>
    </row>
    <row r="167" spans="2:17" x14ac:dyDescent="0.2">
      <c r="B167" s="103"/>
      <c r="C167" s="39"/>
      <c r="D167" s="39"/>
      <c r="E167" s="103"/>
      <c r="F167" s="103"/>
      <c r="G167" s="220"/>
      <c r="H167" s="103"/>
      <c r="I167" s="39"/>
      <c r="J167" s="39"/>
      <c r="K167" s="103"/>
      <c r="L167" s="103"/>
      <c r="M167" s="220"/>
      <c r="N167" s="103"/>
      <c r="O167" s="130"/>
      <c r="P167" s="130"/>
      <c r="Q167" s="130"/>
    </row>
    <row r="168" spans="2:17" x14ac:dyDescent="0.2">
      <c r="B168" s="103"/>
      <c r="C168" s="39"/>
      <c r="D168" s="39"/>
      <c r="E168" s="103"/>
      <c r="F168" s="103"/>
      <c r="G168" s="220"/>
      <c r="H168" s="103"/>
      <c r="I168" s="39"/>
      <c r="J168" s="39"/>
      <c r="K168" s="103"/>
      <c r="L168" s="103"/>
      <c r="M168" s="220"/>
      <c r="N168" s="103"/>
      <c r="O168" s="130"/>
      <c r="P168" s="130"/>
      <c r="Q168" s="130"/>
    </row>
    <row r="169" spans="2:17" x14ac:dyDescent="0.2">
      <c r="B169" s="103"/>
      <c r="C169" s="39"/>
      <c r="D169" s="39"/>
      <c r="E169" s="103"/>
      <c r="F169" s="103"/>
      <c r="G169" s="220"/>
      <c r="H169" s="103"/>
      <c r="I169" s="39"/>
      <c r="J169" s="39"/>
      <c r="K169" s="103"/>
      <c r="L169" s="103"/>
      <c r="M169" s="220"/>
      <c r="N169" s="103"/>
      <c r="O169" s="130"/>
      <c r="P169" s="130"/>
      <c r="Q169" s="130"/>
    </row>
    <row r="170" spans="2:17" x14ac:dyDescent="0.2">
      <c r="B170" s="103"/>
      <c r="C170" s="39"/>
      <c r="D170" s="39"/>
      <c r="E170" s="103"/>
      <c r="F170" s="103"/>
      <c r="G170" s="220"/>
      <c r="H170" s="103"/>
      <c r="I170" s="39"/>
      <c r="J170" s="39"/>
      <c r="K170" s="103"/>
      <c r="L170" s="103"/>
      <c r="M170" s="220"/>
      <c r="N170" s="103"/>
      <c r="O170" s="130"/>
      <c r="P170" s="130"/>
      <c r="Q170" s="130"/>
    </row>
    <row r="171" spans="2:17" x14ac:dyDescent="0.2">
      <c r="B171" s="103"/>
      <c r="C171" s="39"/>
      <c r="D171" s="39"/>
      <c r="E171" s="103"/>
      <c r="F171" s="103"/>
      <c r="G171" s="220"/>
      <c r="H171" s="103"/>
      <c r="I171" s="39"/>
      <c r="J171" s="39"/>
      <c r="K171" s="103"/>
      <c r="L171" s="103"/>
      <c r="M171" s="220"/>
      <c r="N171" s="103"/>
      <c r="O171" s="130"/>
      <c r="P171" s="130"/>
      <c r="Q171" s="130"/>
    </row>
    <row r="172" spans="2:17" x14ac:dyDescent="0.2">
      <c r="B172" s="103"/>
      <c r="C172" s="39"/>
      <c r="D172" s="39"/>
      <c r="E172" s="103"/>
      <c r="F172" s="103"/>
      <c r="G172" s="220"/>
      <c r="H172" s="103"/>
      <c r="I172" s="39"/>
      <c r="J172" s="39"/>
      <c r="K172" s="103"/>
      <c r="L172" s="103"/>
      <c r="M172" s="220"/>
      <c r="N172" s="103"/>
      <c r="O172" s="130"/>
      <c r="P172" s="130"/>
      <c r="Q172" s="130"/>
    </row>
    <row r="173" spans="2:17" x14ac:dyDescent="0.2">
      <c r="B173" s="103"/>
      <c r="C173" s="39"/>
      <c r="D173" s="39"/>
      <c r="E173" s="103"/>
      <c r="F173" s="103"/>
      <c r="G173" s="220"/>
      <c r="H173" s="103"/>
      <c r="I173" s="39"/>
      <c r="J173" s="39"/>
      <c r="K173" s="103"/>
      <c r="L173" s="103"/>
      <c r="M173" s="220"/>
      <c r="N173" s="103"/>
      <c r="O173" s="130"/>
      <c r="P173" s="130"/>
      <c r="Q173" s="130"/>
    </row>
    <row r="174" spans="2:17" x14ac:dyDescent="0.2">
      <c r="B174" s="103"/>
      <c r="C174" s="39"/>
      <c r="D174" s="39"/>
      <c r="E174" s="103"/>
      <c r="F174" s="103"/>
      <c r="G174" s="220"/>
      <c r="H174" s="103"/>
      <c r="I174" s="39"/>
      <c r="J174" s="39"/>
      <c r="K174" s="103"/>
      <c r="L174" s="103"/>
      <c r="M174" s="220"/>
      <c r="N174" s="103"/>
      <c r="O174" s="130"/>
      <c r="P174" s="130"/>
      <c r="Q174" s="130"/>
    </row>
    <row r="175" spans="2:17" x14ac:dyDescent="0.2">
      <c r="B175" s="103"/>
      <c r="C175" s="39"/>
      <c r="D175" s="39"/>
      <c r="E175" s="103"/>
      <c r="F175" s="103"/>
      <c r="G175" s="220"/>
      <c r="H175" s="103"/>
      <c r="I175" s="39"/>
      <c r="J175" s="39"/>
      <c r="K175" s="103"/>
      <c r="L175" s="103"/>
      <c r="M175" s="220"/>
      <c r="N175" s="103"/>
      <c r="O175" s="130"/>
      <c r="P175" s="130"/>
      <c r="Q175" s="130"/>
    </row>
    <row r="176" spans="2:17" x14ac:dyDescent="0.2">
      <c r="B176" s="103"/>
      <c r="C176" s="39"/>
      <c r="D176" s="39"/>
      <c r="E176" s="103"/>
      <c r="F176" s="103"/>
      <c r="G176" s="220"/>
      <c r="H176" s="103"/>
      <c r="I176" s="39"/>
      <c r="J176" s="39"/>
      <c r="K176" s="103"/>
      <c r="L176" s="103"/>
      <c r="M176" s="220"/>
      <c r="N176" s="103"/>
      <c r="O176" s="130"/>
      <c r="P176" s="130"/>
      <c r="Q176" s="130"/>
    </row>
    <row r="177" spans="2:17" x14ac:dyDescent="0.2">
      <c r="B177" s="103"/>
      <c r="C177" s="39"/>
      <c r="D177" s="39"/>
      <c r="E177" s="103"/>
      <c r="F177" s="103"/>
      <c r="G177" s="220"/>
      <c r="H177" s="103"/>
      <c r="I177" s="39"/>
      <c r="J177" s="39"/>
      <c r="K177" s="103"/>
      <c r="L177" s="103"/>
      <c r="M177" s="220"/>
      <c r="N177" s="103"/>
      <c r="O177" s="130"/>
      <c r="P177" s="130"/>
      <c r="Q177" s="130"/>
    </row>
    <row r="178" spans="2:17" x14ac:dyDescent="0.2">
      <c r="B178" s="103"/>
      <c r="C178" s="39"/>
      <c r="D178" s="39"/>
      <c r="E178" s="103"/>
      <c r="F178" s="103"/>
      <c r="G178" s="220"/>
      <c r="H178" s="103"/>
      <c r="I178" s="39"/>
      <c r="J178" s="39"/>
      <c r="K178" s="103"/>
      <c r="L178" s="103"/>
      <c r="M178" s="220"/>
      <c r="N178" s="103"/>
      <c r="O178" s="130"/>
      <c r="P178" s="130"/>
      <c r="Q178" s="130"/>
    </row>
    <row r="179" spans="2:17" x14ac:dyDescent="0.2">
      <c r="B179" s="103"/>
      <c r="C179" s="39"/>
      <c r="D179" s="39"/>
      <c r="E179" s="103"/>
      <c r="F179" s="103"/>
      <c r="G179" s="220"/>
      <c r="H179" s="103"/>
      <c r="I179" s="39"/>
      <c r="J179" s="39"/>
      <c r="K179" s="103"/>
      <c r="L179" s="103"/>
      <c r="M179" s="220"/>
      <c r="N179" s="103"/>
      <c r="O179" s="130"/>
      <c r="P179" s="130"/>
      <c r="Q179" s="130"/>
    </row>
    <row r="180" spans="2:17" x14ac:dyDescent="0.2">
      <c r="B180" s="103"/>
      <c r="C180" s="39"/>
      <c r="D180" s="39"/>
      <c r="E180" s="103"/>
      <c r="F180" s="103"/>
      <c r="G180" s="220"/>
      <c r="H180" s="103"/>
      <c r="I180" s="39"/>
      <c r="J180" s="39"/>
      <c r="K180" s="103"/>
      <c r="L180" s="103"/>
      <c r="M180" s="220"/>
      <c r="N180" s="103"/>
      <c r="O180" s="130"/>
      <c r="P180" s="130"/>
      <c r="Q180" s="130"/>
    </row>
    <row r="181" spans="2:17" x14ac:dyDescent="0.2">
      <c r="B181" s="103"/>
      <c r="C181" s="39"/>
      <c r="D181" s="39"/>
      <c r="E181" s="103"/>
      <c r="F181" s="103"/>
      <c r="G181" s="220"/>
      <c r="H181" s="103"/>
      <c r="I181" s="39"/>
      <c r="J181" s="39"/>
      <c r="K181" s="103"/>
      <c r="L181" s="103"/>
      <c r="M181" s="220"/>
      <c r="N181" s="103"/>
      <c r="O181" s="130"/>
      <c r="P181" s="130"/>
      <c r="Q181" s="130"/>
    </row>
    <row r="182" spans="2:17" x14ac:dyDescent="0.2">
      <c r="B182" s="103"/>
      <c r="C182" s="39"/>
      <c r="D182" s="39"/>
      <c r="E182" s="103"/>
      <c r="F182" s="103"/>
      <c r="G182" s="220"/>
      <c r="H182" s="103"/>
      <c r="I182" s="39"/>
      <c r="J182" s="39"/>
      <c r="K182" s="103"/>
      <c r="L182" s="103"/>
      <c r="M182" s="220"/>
      <c r="N182" s="103"/>
      <c r="O182" s="130"/>
      <c r="P182" s="130"/>
      <c r="Q182" s="130"/>
    </row>
    <row r="183" spans="2:17" x14ac:dyDescent="0.2">
      <c r="B183" s="103"/>
      <c r="C183" s="39"/>
      <c r="D183" s="39"/>
      <c r="E183" s="103"/>
      <c r="F183" s="103"/>
      <c r="G183" s="220"/>
      <c r="H183" s="103"/>
      <c r="I183" s="39"/>
      <c r="J183" s="39"/>
      <c r="K183" s="103"/>
      <c r="L183" s="103"/>
      <c r="M183" s="220"/>
      <c r="N183" s="103"/>
      <c r="O183" s="130"/>
      <c r="P183" s="130"/>
      <c r="Q183" s="130"/>
    </row>
    <row r="184" spans="2:17" x14ac:dyDescent="0.2">
      <c r="B184" s="103"/>
      <c r="C184" s="39"/>
      <c r="D184" s="39"/>
      <c r="E184" s="103"/>
      <c r="F184" s="103"/>
      <c r="G184" s="220"/>
      <c r="H184" s="103"/>
      <c r="I184" s="39"/>
      <c r="J184" s="39"/>
      <c r="K184" s="103"/>
      <c r="L184" s="103"/>
      <c r="M184" s="220"/>
      <c r="N184" s="103"/>
      <c r="O184" s="130"/>
      <c r="P184" s="130"/>
      <c r="Q184" s="130"/>
    </row>
    <row r="185" spans="2:17" x14ac:dyDescent="0.2">
      <c r="B185" s="103"/>
      <c r="C185" s="39"/>
      <c r="D185" s="39"/>
      <c r="E185" s="103"/>
      <c r="F185" s="103"/>
      <c r="G185" s="220"/>
      <c r="H185" s="103"/>
      <c r="I185" s="39"/>
      <c r="J185" s="39"/>
      <c r="K185" s="103"/>
      <c r="L185" s="103"/>
      <c r="M185" s="220"/>
      <c r="N185" s="103"/>
      <c r="O185" s="130"/>
      <c r="P185" s="130"/>
      <c r="Q185" s="130"/>
    </row>
    <row r="186" spans="2:17" x14ac:dyDescent="0.2">
      <c r="B186" s="103"/>
      <c r="C186" s="39"/>
      <c r="D186" s="39"/>
      <c r="E186" s="103"/>
      <c r="F186" s="103"/>
      <c r="G186" s="220"/>
      <c r="H186" s="103"/>
      <c r="I186" s="39"/>
      <c r="J186" s="39"/>
      <c r="K186" s="103"/>
      <c r="L186" s="103"/>
      <c r="M186" s="220"/>
      <c r="N186" s="103"/>
      <c r="O186" s="130"/>
      <c r="P186" s="130"/>
      <c r="Q186" s="130"/>
    </row>
    <row r="187" spans="2:17" x14ac:dyDescent="0.2">
      <c r="B187" s="103"/>
      <c r="C187" s="39"/>
      <c r="D187" s="39"/>
      <c r="E187" s="103"/>
      <c r="F187" s="103"/>
      <c r="G187" s="220"/>
      <c r="H187" s="103"/>
      <c r="I187" s="39"/>
      <c r="J187" s="39"/>
      <c r="K187" s="103"/>
      <c r="L187" s="103"/>
      <c r="M187" s="220"/>
      <c r="N187" s="103"/>
      <c r="O187" s="130"/>
      <c r="P187" s="130"/>
      <c r="Q187" s="130"/>
    </row>
    <row r="188" spans="2:17" x14ac:dyDescent="0.2">
      <c r="B188" s="103"/>
      <c r="C188" s="39"/>
      <c r="D188" s="39"/>
      <c r="E188" s="103"/>
      <c r="F188" s="103"/>
      <c r="G188" s="220"/>
      <c r="H188" s="103"/>
      <c r="I188" s="39"/>
      <c r="J188" s="39"/>
      <c r="K188" s="103"/>
      <c r="L188" s="103"/>
      <c r="M188" s="220"/>
      <c r="N188" s="103"/>
      <c r="O188" s="130"/>
      <c r="P188" s="130"/>
      <c r="Q188" s="130"/>
    </row>
    <row r="189" spans="2:17" x14ac:dyDescent="0.2">
      <c r="B189" s="103"/>
      <c r="C189" s="39"/>
      <c r="D189" s="39"/>
      <c r="E189" s="103"/>
      <c r="F189" s="103"/>
      <c r="G189" s="220"/>
      <c r="H189" s="103"/>
      <c r="I189" s="39"/>
      <c r="J189" s="39"/>
      <c r="K189" s="103"/>
      <c r="L189" s="103"/>
      <c r="M189" s="220"/>
      <c r="N189" s="103"/>
      <c r="O189" s="130"/>
      <c r="P189" s="130"/>
      <c r="Q189" s="130"/>
    </row>
    <row r="190" spans="2:17" x14ac:dyDescent="0.2">
      <c r="B190" s="103"/>
      <c r="C190" s="39"/>
      <c r="D190" s="39"/>
      <c r="E190" s="103"/>
      <c r="F190" s="103"/>
      <c r="G190" s="220"/>
      <c r="H190" s="103"/>
      <c r="I190" s="39"/>
      <c r="J190" s="39"/>
      <c r="K190" s="103"/>
      <c r="L190" s="103"/>
      <c r="M190" s="220"/>
      <c r="N190" s="103"/>
      <c r="O190" s="130"/>
      <c r="P190" s="130"/>
      <c r="Q190" s="130"/>
    </row>
    <row r="191" spans="2:17" x14ac:dyDescent="0.2">
      <c r="B191" s="103"/>
      <c r="C191" s="39"/>
      <c r="D191" s="39"/>
      <c r="E191" s="103"/>
      <c r="F191" s="103"/>
      <c r="G191" s="220"/>
      <c r="H191" s="103"/>
      <c r="I191" s="39"/>
      <c r="J191" s="39"/>
      <c r="K191" s="103"/>
      <c r="L191" s="103"/>
      <c r="M191" s="220"/>
      <c r="N191" s="103"/>
      <c r="O191" s="130"/>
      <c r="P191" s="130"/>
      <c r="Q191" s="130"/>
    </row>
    <row r="192" spans="2:17" x14ac:dyDescent="0.2">
      <c r="B192" s="103"/>
      <c r="C192" s="39"/>
      <c r="D192" s="39"/>
      <c r="E192" s="103"/>
      <c r="F192" s="103"/>
      <c r="G192" s="220"/>
      <c r="H192" s="103"/>
      <c r="I192" s="39"/>
      <c r="J192" s="39"/>
      <c r="K192" s="103"/>
      <c r="L192" s="103"/>
      <c r="M192" s="220"/>
      <c r="N192" s="103"/>
      <c r="O192" s="130"/>
      <c r="P192" s="130"/>
      <c r="Q192" s="130"/>
    </row>
    <row r="193" spans="2:17" x14ac:dyDescent="0.2">
      <c r="B193" s="103"/>
      <c r="C193" s="39"/>
      <c r="D193" s="39"/>
      <c r="E193" s="103"/>
      <c r="F193" s="103"/>
      <c r="G193" s="220"/>
      <c r="H193" s="103"/>
      <c r="I193" s="39"/>
      <c r="J193" s="39"/>
      <c r="K193" s="103"/>
      <c r="L193" s="103"/>
      <c r="M193" s="220"/>
      <c r="N193" s="103"/>
      <c r="O193" s="130"/>
      <c r="P193" s="130"/>
      <c r="Q193" s="130"/>
    </row>
    <row r="194" spans="2:17" x14ac:dyDescent="0.2">
      <c r="B194" s="103"/>
      <c r="C194" s="39"/>
      <c r="D194" s="39"/>
      <c r="E194" s="103"/>
      <c r="F194" s="103"/>
      <c r="G194" s="220"/>
      <c r="H194" s="103"/>
      <c r="I194" s="39"/>
      <c r="J194" s="39"/>
      <c r="K194" s="103"/>
      <c r="L194" s="103"/>
      <c r="M194" s="220"/>
      <c r="N194" s="103"/>
      <c r="O194" s="130"/>
      <c r="P194" s="130"/>
      <c r="Q194" s="130"/>
    </row>
    <row r="195" spans="2:17" x14ac:dyDescent="0.2">
      <c r="B195" s="103"/>
      <c r="C195" s="39"/>
      <c r="D195" s="39"/>
      <c r="E195" s="103"/>
      <c r="F195" s="103"/>
      <c r="G195" s="220"/>
      <c r="H195" s="103"/>
      <c r="I195" s="39"/>
      <c r="J195" s="39"/>
      <c r="K195" s="103"/>
      <c r="L195" s="103"/>
      <c r="M195" s="220"/>
      <c r="N195" s="103"/>
      <c r="O195" s="130"/>
      <c r="P195" s="130"/>
      <c r="Q195" s="130"/>
    </row>
    <row r="196" spans="2:17" x14ac:dyDescent="0.2">
      <c r="B196" s="103"/>
      <c r="C196" s="39"/>
      <c r="D196" s="39"/>
      <c r="E196" s="103"/>
      <c r="F196" s="103"/>
      <c r="G196" s="220"/>
      <c r="H196" s="103"/>
      <c r="I196" s="39"/>
      <c r="J196" s="39"/>
      <c r="K196" s="103"/>
      <c r="L196" s="103"/>
      <c r="M196" s="220"/>
      <c r="N196" s="103"/>
      <c r="O196" s="130"/>
      <c r="P196" s="130"/>
      <c r="Q196" s="130"/>
    </row>
    <row r="197" spans="2:17" x14ac:dyDescent="0.2">
      <c r="B197" s="103"/>
      <c r="C197" s="39"/>
      <c r="D197" s="39"/>
      <c r="E197" s="103"/>
      <c r="F197" s="103"/>
      <c r="G197" s="220"/>
      <c r="H197" s="103"/>
      <c r="I197" s="39"/>
      <c r="J197" s="39"/>
      <c r="K197" s="103"/>
      <c r="L197" s="103"/>
      <c r="M197" s="220"/>
      <c r="N197" s="103"/>
      <c r="O197" s="130"/>
      <c r="P197" s="130"/>
      <c r="Q197" s="130"/>
    </row>
    <row r="198" spans="2:17" x14ac:dyDescent="0.2">
      <c r="B198" s="103"/>
      <c r="C198" s="39"/>
      <c r="D198" s="39"/>
      <c r="E198" s="103"/>
      <c r="F198" s="103"/>
      <c r="G198" s="220"/>
      <c r="H198" s="103"/>
      <c r="I198" s="39"/>
      <c r="J198" s="39"/>
      <c r="K198" s="103"/>
      <c r="L198" s="103"/>
      <c r="M198" s="220"/>
      <c r="N198" s="103"/>
      <c r="O198" s="130"/>
      <c r="P198" s="130"/>
      <c r="Q198" s="130"/>
    </row>
    <row r="199" spans="2:17" x14ac:dyDescent="0.2">
      <c r="B199" s="103"/>
      <c r="C199" s="39"/>
      <c r="D199" s="39"/>
      <c r="E199" s="103"/>
      <c r="F199" s="103"/>
      <c r="G199" s="220"/>
      <c r="H199" s="103"/>
      <c r="I199" s="39"/>
      <c r="J199" s="39"/>
      <c r="K199" s="103"/>
      <c r="L199" s="103"/>
      <c r="M199" s="220"/>
      <c r="N199" s="103"/>
      <c r="O199" s="130"/>
      <c r="P199" s="130"/>
      <c r="Q199" s="130"/>
    </row>
    <row r="200" spans="2:17" x14ac:dyDescent="0.2">
      <c r="B200" s="103"/>
      <c r="C200" s="39"/>
      <c r="D200" s="39"/>
      <c r="E200" s="103"/>
      <c r="F200" s="103"/>
      <c r="G200" s="220"/>
      <c r="H200" s="103"/>
      <c r="I200" s="39"/>
      <c r="J200" s="39"/>
      <c r="K200" s="103"/>
      <c r="L200" s="103"/>
      <c r="M200" s="220"/>
      <c r="N200" s="103"/>
      <c r="O200" s="130"/>
      <c r="P200" s="130"/>
      <c r="Q200" s="130"/>
    </row>
    <row r="201" spans="2:17" x14ac:dyDescent="0.2">
      <c r="B201" s="103"/>
      <c r="C201" s="39"/>
      <c r="D201" s="39"/>
      <c r="E201" s="103"/>
      <c r="F201" s="103"/>
      <c r="G201" s="220"/>
      <c r="H201" s="103"/>
      <c r="I201" s="39"/>
      <c r="J201" s="39"/>
      <c r="K201" s="103"/>
      <c r="L201" s="103"/>
      <c r="M201" s="220"/>
      <c r="N201" s="103"/>
      <c r="O201" s="130"/>
      <c r="P201" s="130"/>
      <c r="Q201" s="130"/>
    </row>
    <row r="202" spans="2:17" x14ac:dyDescent="0.2">
      <c r="B202" s="103"/>
      <c r="C202" s="39"/>
      <c r="D202" s="39"/>
      <c r="E202" s="103"/>
      <c r="F202" s="103"/>
      <c r="G202" s="220"/>
      <c r="H202" s="103"/>
      <c r="I202" s="39"/>
      <c r="J202" s="39"/>
      <c r="K202" s="103"/>
      <c r="L202" s="103"/>
      <c r="M202" s="220"/>
      <c r="N202" s="103"/>
      <c r="O202" s="130"/>
      <c r="P202" s="130"/>
      <c r="Q202" s="130"/>
    </row>
    <row r="203" spans="2:17" x14ac:dyDescent="0.2">
      <c r="B203" s="103"/>
      <c r="C203" s="39"/>
      <c r="D203" s="39"/>
      <c r="E203" s="103"/>
      <c r="F203" s="103"/>
      <c r="G203" s="220"/>
      <c r="H203" s="103"/>
      <c r="I203" s="39"/>
      <c r="J203" s="39"/>
      <c r="K203" s="103"/>
      <c r="L203" s="103"/>
      <c r="M203" s="220"/>
      <c r="N203" s="103"/>
      <c r="O203" s="130"/>
      <c r="P203" s="130"/>
      <c r="Q203" s="130"/>
    </row>
    <row r="204" spans="2:17" x14ac:dyDescent="0.2">
      <c r="B204" s="103"/>
      <c r="C204" s="39"/>
      <c r="D204" s="39"/>
      <c r="E204" s="103"/>
      <c r="F204" s="103"/>
      <c r="G204" s="220"/>
      <c r="H204" s="103"/>
      <c r="I204" s="39"/>
      <c r="J204" s="39"/>
      <c r="K204" s="103"/>
      <c r="L204" s="103"/>
      <c r="M204" s="220"/>
      <c r="N204" s="103"/>
      <c r="O204" s="130"/>
      <c r="P204" s="130"/>
      <c r="Q204" s="130"/>
    </row>
    <row r="205" spans="2:17" x14ac:dyDescent="0.2">
      <c r="B205" s="103"/>
      <c r="C205" s="39"/>
      <c r="D205" s="39"/>
      <c r="E205" s="103"/>
      <c r="F205" s="103"/>
      <c r="G205" s="220"/>
      <c r="H205" s="103"/>
      <c r="I205" s="39"/>
      <c r="J205" s="39"/>
      <c r="K205" s="103"/>
      <c r="L205" s="103"/>
      <c r="M205" s="220"/>
      <c r="N205" s="103"/>
      <c r="O205" s="130"/>
      <c r="P205" s="130"/>
      <c r="Q205" s="130"/>
    </row>
    <row r="206" spans="2:17" x14ac:dyDescent="0.2">
      <c r="B206" s="103"/>
      <c r="C206" s="39"/>
      <c r="D206" s="39"/>
      <c r="E206" s="103"/>
      <c r="F206" s="103"/>
      <c r="G206" s="220"/>
      <c r="H206" s="103"/>
      <c r="I206" s="39"/>
      <c r="J206" s="39"/>
      <c r="K206" s="103"/>
      <c r="L206" s="103"/>
      <c r="M206" s="220"/>
      <c r="N206" s="103"/>
      <c r="O206" s="130"/>
      <c r="P206" s="130"/>
      <c r="Q206" s="130"/>
    </row>
    <row r="207" spans="2:17" x14ac:dyDescent="0.2">
      <c r="B207" s="103"/>
      <c r="C207" s="39"/>
      <c r="D207" s="39"/>
      <c r="E207" s="103"/>
      <c r="F207" s="103"/>
      <c r="G207" s="220"/>
      <c r="H207" s="103"/>
      <c r="I207" s="39"/>
      <c r="J207" s="39"/>
      <c r="K207" s="103"/>
      <c r="L207" s="103"/>
      <c r="M207" s="220"/>
      <c r="N207" s="103"/>
      <c r="O207" s="130"/>
      <c r="P207" s="130"/>
      <c r="Q207" s="130"/>
    </row>
    <row r="208" spans="2:17" x14ac:dyDescent="0.2">
      <c r="B208" s="103"/>
      <c r="C208" s="39"/>
      <c r="D208" s="39"/>
      <c r="E208" s="103"/>
      <c r="F208" s="103"/>
      <c r="G208" s="220"/>
      <c r="H208" s="103"/>
      <c r="I208" s="39"/>
      <c r="J208" s="39"/>
      <c r="K208" s="103"/>
      <c r="L208" s="103"/>
      <c r="M208" s="220"/>
      <c r="N208" s="103"/>
      <c r="O208" s="130"/>
      <c r="P208" s="130"/>
      <c r="Q208" s="130"/>
    </row>
    <row r="209" spans="2:17" x14ac:dyDescent="0.2">
      <c r="B209" s="103"/>
      <c r="C209" s="39"/>
      <c r="D209" s="39"/>
      <c r="E209" s="103"/>
      <c r="F209" s="103"/>
      <c r="G209" s="220"/>
      <c r="H209" s="103"/>
      <c r="I209" s="39"/>
      <c r="J209" s="39"/>
      <c r="K209" s="103"/>
      <c r="L209" s="103"/>
      <c r="M209" s="220"/>
      <c r="N209" s="103"/>
      <c r="O209" s="130"/>
      <c r="P209" s="130"/>
      <c r="Q209" s="130"/>
    </row>
    <row r="210" spans="2:17" x14ac:dyDescent="0.2">
      <c r="B210" s="103"/>
      <c r="C210" s="39"/>
      <c r="D210" s="39"/>
      <c r="E210" s="103"/>
      <c r="F210" s="103"/>
      <c r="G210" s="220"/>
      <c r="H210" s="103"/>
      <c r="I210" s="39"/>
      <c r="J210" s="39"/>
      <c r="K210" s="103"/>
      <c r="L210" s="103"/>
      <c r="M210" s="220"/>
      <c r="N210" s="103"/>
      <c r="O210" s="130"/>
      <c r="P210" s="130"/>
      <c r="Q210" s="130"/>
    </row>
    <row r="211" spans="2:17" x14ac:dyDescent="0.2">
      <c r="B211" s="103"/>
      <c r="C211" s="39"/>
      <c r="D211" s="39"/>
      <c r="E211" s="103"/>
      <c r="F211" s="103"/>
      <c r="G211" s="220"/>
      <c r="H211" s="103"/>
      <c r="I211" s="39"/>
      <c r="J211" s="39"/>
      <c r="K211" s="103"/>
      <c r="L211" s="103"/>
      <c r="M211" s="220"/>
      <c r="N211" s="103"/>
      <c r="O211" s="130"/>
      <c r="P211" s="130"/>
      <c r="Q211" s="130"/>
    </row>
    <row r="212" spans="2:17" x14ac:dyDescent="0.2">
      <c r="B212" s="103"/>
      <c r="C212" s="39"/>
      <c r="D212" s="39"/>
      <c r="E212" s="103"/>
      <c r="F212" s="103"/>
      <c r="G212" s="220"/>
      <c r="H212" s="103"/>
      <c r="I212" s="39"/>
      <c r="J212" s="39"/>
      <c r="K212" s="103"/>
      <c r="L212" s="103"/>
      <c r="M212" s="220"/>
      <c r="N212" s="103"/>
      <c r="O212" s="130"/>
      <c r="P212" s="130"/>
      <c r="Q212" s="130"/>
    </row>
    <row r="213" spans="2:17" x14ac:dyDescent="0.2">
      <c r="B213" s="103"/>
      <c r="C213" s="39"/>
      <c r="D213" s="39"/>
      <c r="E213" s="103"/>
      <c r="F213" s="103"/>
      <c r="G213" s="220"/>
      <c r="H213" s="103"/>
      <c r="I213" s="39"/>
      <c r="J213" s="39"/>
      <c r="K213" s="103"/>
      <c r="L213" s="103"/>
      <c r="M213" s="220"/>
      <c r="N213" s="103"/>
      <c r="O213" s="130"/>
      <c r="P213" s="130"/>
      <c r="Q213" s="130"/>
    </row>
    <row r="214" spans="2:17" x14ac:dyDescent="0.2">
      <c r="B214" s="103"/>
      <c r="C214" s="39"/>
      <c r="D214" s="39"/>
      <c r="E214" s="103"/>
      <c r="F214" s="103"/>
      <c r="G214" s="220"/>
      <c r="H214" s="103"/>
      <c r="I214" s="39"/>
      <c r="J214" s="39"/>
      <c r="K214" s="103"/>
      <c r="L214" s="103"/>
      <c r="M214" s="220"/>
      <c r="N214" s="103"/>
      <c r="O214" s="130"/>
      <c r="P214" s="130"/>
      <c r="Q214" s="130"/>
    </row>
    <row r="215" spans="2:17" x14ac:dyDescent="0.2">
      <c r="B215" s="103"/>
      <c r="C215" s="39"/>
      <c r="D215" s="39"/>
      <c r="E215" s="103"/>
      <c r="F215" s="103"/>
      <c r="G215" s="220"/>
      <c r="H215" s="103"/>
      <c r="I215" s="39"/>
      <c r="J215" s="39"/>
      <c r="K215" s="103"/>
      <c r="L215" s="103"/>
      <c r="M215" s="220"/>
      <c r="N215" s="103"/>
      <c r="O215" s="130"/>
      <c r="P215" s="130"/>
      <c r="Q215" s="130"/>
    </row>
    <row r="216" spans="2:17" x14ac:dyDescent="0.2">
      <c r="B216" s="103"/>
      <c r="C216" s="39"/>
      <c r="D216" s="39"/>
      <c r="E216" s="103"/>
      <c r="F216" s="103"/>
      <c r="G216" s="220"/>
      <c r="H216" s="103"/>
      <c r="I216" s="39"/>
      <c r="J216" s="39"/>
      <c r="K216" s="103"/>
      <c r="L216" s="103"/>
      <c r="M216" s="220"/>
      <c r="N216" s="103"/>
      <c r="O216" s="130"/>
      <c r="P216" s="130"/>
      <c r="Q216" s="130"/>
    </row>
    <row r="217" spans="2:17" x14ac:dyDescent="0.2">
      <c r="B217" s="103"/>
      <c r="C217" s="39"/>
      <c r="D217" s="39"/>
      <c r="E217" s="103"/>
      <c r="F217" s="103"/>
      <c r="G217" s="220"/>
      <c r="H217" s="103"/>
      <c r="I217" s="39"/>
      <c r="J217" s="39"/>
      <c r="K217" s="103"/>
      <c r="L217" s="103"/>
      <c r="M217" s="220"/>
      <c r="N217" s="103"/>
      <c r="O217" s="130"/>
      <c r="P217" s="130"/>
      <c r="Q217" s="130"/>
    </row>
    <row r="218" spans="2:17" x14ac:dyDescent="0.2">
      <c r="B218" s="103"/>
      <c r="C218" s="39"/>
      <c r="D218" s="39"/>
      <c r="E218" s="103"/>
      <c r="F218" s="103"/>
      <c r="G218" s="220"/>
      <c r="H218" s="103"/>
      <c r="I218" s="39"/>
      <c r="J218" s="39"/>
      <c r="K218" s="103"/>
      <c r="L218" s="103"/>
      <c r="M218" s="220"/>
      <c r="N218" s="103"/>
      <c r="O218" s="130"/>
      <c r="P218" s="130"/>
      <c r="Q218" s="130"/>
    </row>
    <row r="219" spans="2:17" x14ac:dyDescent="0.2">
      <c r="B219" s="103"/>
      <c r="C219" s="39"/>
      <c r="D219" s="39"/>
      <c r="E219" s="103"/>
      <c r="F219" s="103"/>
      <c r="G219" s="220"/>
      <c r="H219" s="103"/>
      <c r="I219" s="39"/>
      <c r="J219" s="39"/>
      <c r="K219" s="103"/>
      <c r="L219" s="103"/>
      <c r="M219" s="220"/>
      <c r="N219" s="103"/>
      <c r="O219" s="130"/>
      <c r="P219" s="130"/>
      <c r="Q219" s="130"/>
    </row>
    <row r="220" spans="2:17" x14ac:dyDescent="0.2">
      <c r="B220" s="103"/>
      <c r="C220" s="39"/>
      <c r="D220" s="39"/>
      <c r="E220" s="103"/>
      <c r="F220" s="103"/>
      <c r="G220" s="220"/>
      <c r="H220" s="103"/>
      <c r="I220" s="39"/>
      <c r="J220" s="39"/>
      <c r="K220" s="103"/>
      <c r="L220" s="103"/>
      <c r="M220" s="220"/>
      <c r="N220" s="103"/>
      <c r="O220" s="130"/>
      <c r="P220" s="130"/>
      <c r="Q220" s="130"/>
    </row>
    <row r="221" spans="2:17" x14ac:dyDescent="0.2">
      <c r="B221" s="103"/>
      <c r="C221" s="39"/>
      <c r="D221" s="39"/>
      <c r="E221" s="103"/>
      <c r="F221" s="103"/>
      <c r="G221" s="220"/>
      <c r="H221" s="103"/>
      <c r="I221" s="39"/>
      <c r="J221" s="39"/>
      <c r="K221" s="103"/>
      <c r="L221" s="103"/>
      <c r="M221" s="220"/>
      <c r="N221" s="103"/>
      <c r="O221" s="130"/>
      <c r="P221" s="130"/>
      <c r="Q221" s="130"/>
    </row>
    <row r="222" spans="2:17" x14ac:dyDescent="0.2">
      <c r="B222" s="103"/>
      <c r="C222" s="39"/>
      <c r="D222" s="39"/>
      <c r="E222" s="103"/>
      <c r="F222" s="103"/>
      <c r="G222" s="220"/>
      <c r="H222" s="103"/>
      <c r="I222" s="39"/>
      <c r="J222" s="39"/>
      <c r="K222" s="103"/>
      <c r="L222" s="103"/>
      <c r="M222" s="220"/>
      <c r="N222" s="103"/>
      <c r="O222" s="130"/>
      <c r="P222" s="130"/>
      <c r="Q222" s="130"/>
    </row>
    <row r="223" spans="2:17" x14ac:dyDescent="0.2">
      <c r="B223" s="103"/>
      <c r="C223" s="39"/>
      <c r="D223" s="39"/>
      <c r="E223" s="103"/>
      <c r="F223" s="103"/>
      <c r="G223" s="220"/>
      <c r="H223" s="103"/>
      <c r="I223" s="39"/>
      <c r="J223" s="39"/>
      <c r="K223" s="103"/>
      <c r="L223" s="103"/>
      <c r="M223" s="220"/>
      <c r="N223" s="103"/>
      <c r="O223" s="130"/>
      <c r="P223" s="130"/>
      <c r="Q223" s="130"/>
    </row>
    <row r="224" spans="2:17" x14ac:dyDescent="0.2">
      <c r="B224" s="103"/>
      <c r="C224" s="39"/>
      <c r="D224" s="39"/>
      <c r="E224" s="103"/>
      <c r="F224" s="103"/>
      <c r="G224" s="220"/>
      <c r="H224" s="103"/>
      <c r="I224" s="39"/>
      <c r="J224" s="39"/>
      <c r="K224" s="103"/>
      <c r="L224" s="103"/>
      <c r="M224" s="220"/>
      <c r="N224" s="103"/>
      <c r="O224" s="130"/>
      <c r="P224" s="130"/>
      <c r="Q224" s="130"/>
    </row>
    <row r="225" spans="2:17" x14ac:dyDescent="0.2">
      <c r="B225" s="103"/>
      <c r="C225" s="39"/>
      <c r="D225" s="39"/>
      <c r="E225" s="103"/>
      <c r="F225" s="103"/>
      <c r="G225" s="220"/>
      <c r="H225" s="103"/>
      <c r="I225" s="39"/>
      <c r="J225" s="39"/>
      <c r="K225" s="103"/>
      <c r="L225" s="103"/>
      <c r="M225" s="220"/>
      <c r="N225" s="103"/>
      <c r="O225" s="130"/>
      <c r="P225" s="130"/>
      <c r="Q225" s="130"/>
    </row>
    <row r="226" spans="2:17" x14ac:dyDescent="0.2">
      <c r="B226" s="103"/>
      <c r="C226" s="39"/>
      <c r="D226" s="39"/>
      <c r="E226" s="103"/>
      <c r="F226" s="103"/>
      <c r="G226" s="220"/>
      <c r="H226" s="103"/>
      <c r="I226" s="39"/>
      <c r="J226" s="39"/>
      <c r="K226" s="103"/>
      <c r="L226" s="103"/>
      <c r="M226" s="220"/>
      <c r="N226" s="103"/>
      <c r="O226" s="130"/>
      <c r="P226" s="130"/>
      <c r="Q226" s="130"/>
    </row>
    <row r="227" spans="2:17" x14ac:dyDescent="0.2">
      <c r="B227" s="103"/>
      <c r="C227" s="39"/>
      <c r="D227" s="39"/>
      <c r="E227" s="103"/>
      <c r="F227" s="103"/>
      <c r="G227" s="220"/>
      <c r="H227" s="103"/>
      <c r="I227" s="39"/>
      <c r="J227" s="39"/>
      <c r="K227" s="103"/>
      <c r="L227" s="103"/>
      <c r="M227" s="220"/>
      <c r="N227" s="103"/>
      <c r="O227" s="130"/>
      <c r="P227" s="130"/>
      <c r="Q227" s="130"/>
    </row>
    <row r="228" spans="2:17" x14ac:dyDescent="0.2">
      <c r="B228" s="103"/>
      <c r="C228" s="39"/>
      <c r="D228" s="39"/>
      <c r="E228" s="103"/>
      <c r="F228" s="103"/>
      <c r="G228" s="220"/>
      <c r="H228" s="103"/>
      <c r="I228" s="39"/>
      <c r="J228" s="39"/>
      <c r="K228" s="103"/>
      <c r="L228" s="103"/>
      <c r="M228" s="220"/>
      <c r="N228" s="103"/>
      <c r="O228" s="130"/>
      <c r="P228" s="130"/>
      <c r="Q228" s="130"/>
    </row>
    <row r="229" spans="2:17" x14ac:dyDescent="0.2">
      <c r="B229" s="103"/>
      <c r="C229" s="39"/>
      <c r="D229" s="39"/>
      <c r="E229" s="103"/>
      <c r="F229" s="103"/>
      <c r="G229" s="220"/>
      <c r="H229" s="103"/>
      <c r="I229" s="39"/>
      <c r="J229" s="39"/>
      <c r="K229" s="103"/>
      <c r="L229" s="103"/>
      <c r="M229" s="220"/>
      <c r="N229" s="103"/>
      <c r="O229" s="130"/>
      <c r="P229" s="130"/>
      <c r="Q229" s="130"/>
    </row>
    <row r="230" spans="2:17" x14ac:dyDescent="0.2">
      <c r="B230" s="103"/>
      <c r="C230" s="39"/>
      <c r="D230" s="39"/>
      <c r="E230" s="103"/>
      <c r="F230" s="103"/>
      <c r="G230" s="220"/>
      <c r="H230" s="103"/>
      <c r="I230" s="39"/>
      <c r="J230" s="39"/>
      <c r="K230" s="103"/>
      <c r="L230" s="103"/>
      <c r="M230" s="220"/>
      <c r="N230" s="103"/>
      <c r="O230" s="130"/>
      <c r="P230" s="130"/>
      <c r="Q230" s="130"/>
    </row>
    <row r="231" spans="2:17" x14ac:dyDescent="0.2">
      <c r="B231" s="103"/>
      <c r="C231" s="39"/>
      <c r="D231" s="39"/>
      <c r="E231" s="103"/>
      <c r="F231" s="103"/>
      <c r="G231" s="220"/>
      <c r="H231" s="103"/>
      <c r="I231" s="39"/>
      <c r="J231" s="39"/>
      <c r="K231" s="103"/>
      <c r="L231" s="103"/>
      <c r="M231" s="220"/>
      <c r="N231" s="103"/>
      <c r="O231" s="130"/>
      <c r="P231" s="130"/>
      <c r="Q231" s="130"/>
    </row>
    <row r="232" spans="2:17" x14ac:dyDescent="0.2">
      <c r="B232" s="103"/>
      <c r="C232" s="39"/>
      <c r="D232" s="39"/>
      <c r="E232" s="103"/>
      <c r="F232" s="103"/>
      <c r="G232" s="220"/>
      <c r="H232" s="103"/>
      <c r="I232" s="39"/>
      <c r="J232" s="39"/>
      <c r="K232" s="103"/>
      <c r="L232" s="103"/>
      <c r="M232" s="220"/>
      <c r="N232" s="103"/>
      <c r="O232" s="130"/>
      <c r="P232" s="130"/>
      <c r="Q232" s="130"/>
    </row>
    <row r="233" spans="2:17" x14ac:dyDescent="0.2">
      <c r="B233" s="103"/>
      <c r="C233" s="39"/>
      <c r="D233" s="39"/>
      <c r="E233" s="103"/>
      <c r="F233" s="103"/>
      <c r="G233" s="220"/>
      <c r="H233" s="103"/>
      <c r="I233" s="39"/>
      <c r="J233" s="39"/>
      <c r="K233" s="103"/>
      <c r="L233" s="103"/>
      <c r="M233" s="220"/>
      <c r="N233" s="103"/>
      <c r="O233" s="130"/>
      <c r="P233" s="130"/>
      <c r="Q233" s="130"/>
    </row>
    <row r="234" spans="2:17" x14ac:dyDescent="0.2">
      <c r="B234" s="103"/>
      <c r="C234" s="39"/>
      <c r="D234" s="39"/>
      <c r="E234" s="103"/>
      <c r="F234" s="103"/>
      <c r="G234" s="220"/>
      <c r="H234" s="103"/>
      <c r="I234" s="39"/>
      <c r="J234" s="39"/>
      <c r="K234" s="103"/>
      <c r="L234" s="103"/>
      <c r="M234" s="220"/>
      <c r="N234" s="103"/>
      <c r="O234" s="130"/>
      <c r="P234" s="130"/>
      <c r="Q234" s="130"/>
    </row>
    <row r="235" spans="2:17" x14ac:dyDescent="0.2">
      <c r="B235" s="103"/>
      <c r="C235" s="39"/>
      <c r="D235" s="39"/>
      <c r="E235" s="103"/>
      <c r="F235" s="103"/>
      <c r="G235" s="220"/>
      <c r="H235" s="103"/>
      <c r="I235" s="39"/>
      <c r="J235" s="39"/>
      <c r="K235" s="103"/>
      <c r="L235" s="103"/>
      <c r="M235" s="220"/>
      <c r="N235" s="103"/>
      <c r="O235" s="130"/>
      <c r="P235" s="130"/>
      <c r="Q235" s="130"/>
    </row>
    <row r="236" spans="2:17" x14ac:dyDescent="0.2">
      <c r="B236" s="103"/>
      <c r="C236" s="39"/>
      <c r="D236" s="39"/>
      <c r="E236" s="103"/>
      <c r="F236" s="103"/>
      <c r="G236" s="220"/>
      <c r="H236" s="103"/>
      <c r="I236" s="39"/>
      <c r="J236" s="39"/>
      <c r="K236" s="103"/>
      <c r="L236" s="103"/>
      <c r="M236" s="220"/>
      <c r="N236" s="103"/>
      <c r="O236" s="130"/>
      <c r="P236" s="130"/>
      <c r="Q236" s="130"/>
    </row>
    <row r="237" spans="2:17" x14ac:dyDescent="0.2">
      <c r="B237" s="103"/>
      <c r="C237" s="39"/>
      <c r="D237" s="39"/>
      <c r="E237" s="103"/>
      <c r="F237" s="103"/>
      <c r="G237" s="220"/>
      <c r="H237" s="103"/>
      <c r="I237" s="39"/>
      <c r="J237" s="39"/>
      <c r="K237" s="103"/>
      <c r="L237" s="103"/>
      <c r="M237" s="220"/>
      <c r="N237" s="103"/>
      <c r="O237" s="130"/>
      <c r="P237" s="130"/>
      <c r="Q237" s="130"/>
    </row>
    <row r="238" spans="2:17" x14ac:dyDescent="0.2">
      <c r="B238" s="103"/>
      <c r="C238" s="39"/>
      <c r="D238" s="39"/>
      <c r="E238" s="103"/>
      <c r="F238" s="103"/>
      <c r="G238" s="220"/>
      <c r="H238" s="103"/>
      <c r="I238" s="39"/>
      <c r="J238" s="39"/>
      <c r="K238" s="103"/>
      <c r="L238" s="103"/>
      <c r="M238" s="220"/>
      <c r="N238" s="103"/>
      <c r="O238" s="130"/>
      <c r="P238" s="130"/>
      <c r="Q238" s="130"/>
    </row>
    <row r="239" spans="2:17" x14ac:dyDescent="0.2">
      <c r="B239" s="103"/>
      <c r="C239" s="39"/>
      <c r="D239" s="39"/>
      <c r="E239" s="103"/>
      <c r="F239" s="103"/>
      <c r="G239" s="220"/>
      <c r="H239" s="103"/>
      <c r="I239" s="39"/>
      <c r="J239" s="39"/>
      <c r="K239" s="103"/>
      <c r="L239" s="103"/>
      <c r="M239" s="220"/>
      <c r="N239" s="103"/>
      <c r="O239" s="130"/>
      <c r="P239" s="130"/>
      <c r="Q239" s="130"/>
    </row>
    <row r="240" spans="2:17" x14ac:dyDescent="0.2">
      <c r="B240" s="103"/>
      <c r="C240" s="39"/>
      <c r="D240" s="39"/>
      <c r="E240" s="103"/>
      <c r="F240" s="103"/>
      <c r="G240" s="220"/>
      <c r="H240" s="103"/>
      <c r="I240" s="39"/>
      <c r="J240" s="39"/>
      <c r="K240" s="103"/>
      <c r="L240" s="103"/>
      <c r="M240" s="220"/>
      <c r="N240" s="103"/>
      <c r="O240" s="130"/>
      <c r="P240" s="130"/>
      <c r="Q240" s="130"/>
    </row>
    <row r="241" spans="2:17" x14ac:dyDescent="0.2">
      <c r="B241" s="103"/>
      <c r="C241" s="39"/>
      <c r="D241" s="39"/>
      <c r="E241" s="103"/>
      <c r="F241" s="103"/>
      <c r="G241" s="220"/>
      <c r="H241" s="103"/>
      <c r="I241" s="39"/>
      <c r="J241" s="39"/>
      <c r="K241" s="103"/>
      <c r="L241" s="103"/>
      <c r="M241" s="220"/>
      <c r="N241" s="103"/>
      <c r="O241" s="130"/>
      <c r="P241" s="130"/>
      <c r="Q241" s="130"/>
    </row>
    <row r="242" spans="2:17" x14ac:dyDescent="0.2">
      <c r="B242" s="103"/>
      <c r="C242" s="39"/>
      <c r="D242" s="39"/>
      <c r="E242" s="103"/>
      <c r="F242" s="103"/>
      <c r="G242" s="220"/>
      <c r="H242" s="103"/>
      <c r="I242" s="39"/>
      <c r="J242" s="39"/>
      <c r="K242" s="103"/>
      <c r="L242" s="103"/>
      <c r="M242" s="220"/>
      <c r="N242" s="103"/>
      <c r="O242" s="130"/>
      <c r="P242" s="130"/>
      <c r="Q242" s="130"/>
    </row>
    <row r="243" spans="2:17" x14ac:dyDescent="0.2">
      <c r="B243" s="103"/>
      <c r="C243" s="39"/>
      <c r="D243" s="39"/>
      <c r="E243" s="103"/>
      <c r="F243" s="103"/>
      <c r="G243" s="220"/>
      <c r="H243" s="103"/>
      <c r="I243" s="39"/>
      <c r="J243" s="39"/>
      <c r="K243" s="103"/>
      <c r="L243" s="103"/>
      <c r="M243" s="220"/>
      <c r="N243" s="103"/>
      <c r="O243" s="130"/>
      <c r="P243" s="130"/>
      <c r="Q243" s="130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158" bestFit="1" customWidth="1"/>
    <col min="2" max="2" width="12.7109375" style="89" bestFit="1" customWidth="1"/>
    <col min="3" max="4" width="12.42578125" style="23" bestFit="1" customWidth="1"/>
    <col min="5" max="5" width="13.42578125" style="89" bestFit="1" customWidth="1"/>
    <col min="6" max="6" width="14.42578125" style="89" bestFit="1" customWidth="1"/>
    <col min="7" max="7" width="10.7109375" style="198" bestFit="1" customWidth="1"/>
    <col min="8" max="8" width="12.7109375" style="89" bestFit="1" customWidth="1"/>
    <col min="9" max="10" width="12.42578125" style="23" bestFit="1" customWidth="1"/>
    <col min="11" max="12" width="14.42578125" style="89" bestFit="1" customWidth="1"/>
    <col min="13" max="13" width="10.7109375" style="198" bestFit="1" customWidth="1"/>
    <col min="14" max="14" width="16.140625" style="89" bestFit="1" customWidth="1"/>
    <col min="15" max="16384" width="9.140625" style="158"/>
  </cols>
  <sheetData>
    <row r="2" spans="1:19" ht="18.75" x14ac:dyDescent="0.3">
      <c r="A2" s="5" t="s">
        <v>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30"/>
      <c r="P2" s="130"/>
      <c r="Q2" s="130"/>
      <c r="R2" s="130"/>
      <c r="S2" s="130"/>
    </row>
    <row r="3" spans="1:19" x14ac:dyDescent="0.2">
      <c r="A3" s="241"/>
    </row>
    <row r="4" spans="1:19" s="136" customFormat="1" x14ac:dyDescent="0.2">
      <c r="B4" s="70"/>
      <c r="C4" s="249"/>
      <c r="D4" s="249"/>
      <c r="E4" s="70"/>
      <c r="F4" s="70"/>
      <c r="G4" s="226"/>
      <c r="H4" s="70"/>
      <c r="I4" s="249"/>
      <c r="J4" s="249"/>
      <c r="K4" s="70"/>
      <c r="L4" s="70"/>
      <c r="M4" s="226"/>
      <c r="N4" s="136" t="str">
        <f>VALVAL</f>
        <v>млрд. одиниць</v>
      </c>
    </row>
    <row r="5" spans="1:19" s="54" customFormat="1" x14ac:dyDescent="0.2">
      <c r="A5" s="51"/>
      <c r="B5" s="269">
        <v>43100</v>
      </c>
      <c r="C5" s="270"/>
      <c r="D5" s="270"/>
      <c r="E5" s="270"/>
      <c r="F5" s="270"/>
      <c r="G5" s="271"/>
      <c r="H5" s="269">
        <v>43159</v>
      </c>
      <c r="I5" s="270"/>
      <c r="J5" s="270"/>
      <c r="K5" s="270"/>
      <c r="L5" s="270"/>
      <c r="M5" s="271"/>
      <c r="N5" s="151"/>
    </row>
    <row r="6" spans="1:19" s="231" customFormat="1" x14ac:dyDescent="0.2">
      <c r="A6" s="110"/>
      <c r="B6" s="141" t="s">
        <v>75</v>
      </c>
      <c r="C6" s="80" t="s">
        <v>125</v>
      </c>
      <c r="D6" s="80" t="s">
        <v>52</v>
      </c>
      <c r="E6" s="141" t="s">
        <v>202</v>
      </c>
      <c r="F6" s="141" t="s">
        <v>9</v>
      </c>
      <c r="G6" s="247" t="s">
        <v>78</v>
      </c>
      <c r="H6" s="141" t="s">
        <v>75</v>
      </c>
      <c r="I6" s="80" t="s">
        <v>125</v>
      </c>
      <c r="J6" s="80" t="s">
        <v>52</v>
      </c>
      <c r="K6" s="141" t="s">
        <v>202</v>
      </c>
      <c r="L6" s="141" t="s">
        <v>9</v>
      </c>
      <c r="M6" s="247" t="s">
        <v>78</v>
      </c>
      <c r="N6" s="141" t="s">
        <v>171</v>
      </c>
    </row>
    <row r="7" spans="1:19" s="173" customFormat="1" ht="15" x14ac:dyDescent="0.2">
      <c r="A7" s="224" t="s">
        <v>201</v>
      </c>
      <c r="B7" s="156"/>
      <c r="C7" s="99"/>
      <c r="D7" s="99"/>
      <c r="E7" s="156">
        <f t="shared" ref="E7:G7" si="0">SUM(E8:E24)</f>
        <v>76.305177725149989</v>
      </c>
      <c r="F7" s="156">
        <f t="shared" si="0"/>
        <v>2141.6744392656597</v>
      </c>
      <c r="G7" s="73">
        <f t="shared" si="0"/>
        <v>1.0000009999999999</v>
      </c>
      <c r="H7" s="156"/>
      <c r="I7" s="99"/>
      <c r="J7" s="99"/>
      <c r="K7" s="156">
        <f t="shared" ref="K7:N7" si="1">SUM(K8:K24)</f>
        <v>76.762659424780011</v>
      </c>
      <c r="L7" s="156">
        <f t="shared" si="1"/>
        <v>2068.6143472716403</v>
      </c>
      <c r="M7" s="73">
        <f t="shared" si="1"/>
        <v>1.0000000000000002</v>
      </c>
      <c r="N7" s="156">
        <f t="shared" si="1"/>
        <v>0</v>
      </c>
    </row>
    <row r="8" spans="1:19" s="235" customFormat="1" x14ac:dyDescent="0.2">
      <c r="A8" s="60" t="s">
        <v>43</v>
      </c>
      <c r="B8" s="86">
        <v>32.592573977859999</v>
      </c>
      <c r="C8" s="227">
        <v>1</v>
      </c>
      <c r="D8" s="227">
        <v>28.067222999999998</v>
      </c>
      <c r="E8" s="86">
        <v>32.592573977859999</v>
      </c>
      <c r="F8" s="86">
        <v>914.78304198059004</v>
      </c>
      <c r="G8" s="193">
        <v>0.42713499999999999</v>
      </c>
      <c r="H8" s="86">
        <v>31.885163838730001</v>
      </c>
      <c r="I8" s="227">
        <v>1</v>
      </c>
      <c r="J8" s="227">
        <v>26.948184999999999</v>
      </c>
      <c r="K8" s="86">
        <v>31.885163838730001</v>
      </c>
      <c r="L8" s="86">
        <v>859.24729388148</v>
      </c>
      <c r="M8" s="193">
        <v>0.41537299999999999</v>
      </c>
      <c r="N8" s="86">
        <v>-1.1761000000000001E-2</v>
      </c>
    </row>
    <row r="9" spans="1:19" x14ac:dyDescent="0.2">
      <c r="A9" s="202" t="s">
        <v>166</v>
      </c>
      <c r="B9" s="32">
        <v>4.9456537886199996</v>
      </c>
      <c r="C9" s="176">
        <v>1.1934</v>
      </c>
      <c r="D9" s="176">
        <v>33.495424</v>
      </c>
      <c r="E9" s="32">
        <v>5.9021432439900003</v>
      </c>
      <c r="F9" s="32">
        <v>165.65677060701</v>
      </c>
      <c r="G9" s="145">
        <v>7.7349000000000001E-2</v>
      </c>
      <c r="H9" s="32">
        <v>4.94732564203</v>
      </c>
      <c r="I9" s="176">
        <v>1.2301</v>
      </c>
      <c r="J9" s="176">
        <v>33.148961999999997</v>
      </c>
      <c r="K9" s="32">
        <v>6.08570520464</v>
      </c>
      <c r="L9" s="32">
        <v>163.99870970927</v>
      </c>
      <c r="M9" s="145">
        <v>7.9279000000000002E-2</v>
      </c>
      <c r="N9" s="32">
        <v>1.9300000000000001E-3</v>
      </c>
      <c r="O9" s="130"/>
      <c r="P9" s="130"/>
      <c r="Q9" s="130"/>
    </row>
    <row r="10" spans="1:19" x14ac:dyDescent="0.2">
      <c r="A10" s="202" t="s">
        <v>105</v>
      </c>
      <c r="B10" s="32">
        <v>0.4</v>
      </c>
      <c r="C10" s="176">
        <v>0.79300999999999999</v>
      </c>
      <c r="D10" s="176">
        <v>22.257574999999999</v>
      </c>
      <c r="E10" s="32">
        <v>0.31720380743999999</v>
      </c>
      <c r="F10" s="32">
        <v>8.9030299999999993</v>
      </c>
      <c r="G10" s="145">
        <v>4.1570000000000001E-3</v>
      </c>
      <c r="H10" s="32">
        <v>0.4</v>
      </c>
      <c r="I10" s="176">
        <v>0.78615699999999999</v>
      </c>
      <c r="J10" s="176">
        <v>21.185507000000001</v>
      </c>
      <c r="K10" s="32">
        <v>0.31446284044</v>
      </c>
      <c r="L10" s="32">
        <v>8.4742028000000005</v>
      </c>
      <c r="M10" s="145">
        <v>4.0969999999999999E-3</v>
      </c>
      <c r="N10" s="32">
        <v>-6.0000000000000002E-5</v>
      </c>
      <c r="O10" s="130"/>
      <c r="P10" s="130"/>
      <c r="Q10" s="130"/>
    </row>
    <row r="11" spans="1:19" x14ac:dyDescent="0.2">
      <c r="A11" s="202" t="s">
        <v>73</v>
      </c>
      <c r="B11" s="32">
        <v>9.8315396570000004</v>
      </c>
      <c r="C11" s="176">
        <v>1.424134</v>
      </c>
      <c r="D11" s="176">
        <v>39.971493000000002</v>
      </c>
      <c r="E11" s="32">
        <v>14.00143215376</v>
      </c>
      <c r="F11" s="32">
        <v>392.981318579</v>
      </c>
      <c r="G11" s="145">
        <v>0.18349299999999999</v>
      </c>
      <c r="H11" s="32">
        <v>9.5742896569999996</v>
      </c>
      <c r="I11" s="176">
        <v>1.4458869999999999</v>
      </c>
      <c r="J11" s="176">
        <v>38.964028999999996</v>
      </c>
      <c r="K11" s="32">
        <v>13.84334046429</v>
      </c>
      <c r="L11" s="32">
        <v>373.05289984975002</v>
      </c>
      <c r="M11" s="145">
        <v>0.18034</v>
      </c>
      <c r="N11" s="32">
        <v>-3.153E-3</v>
      </c>
      <c r="O11" s="130"/>
      <c r="P11" s="130"/>
      <c r="Q11" s="130"/>
    </row>
    <row r="12" spans="1:19" x14ac:dyDescent="0.2">
      <c r="A12" s="202" t="s">
        <v>181</v>
      </c>
      <c r="B12" s="32">
        <v>643.62253731026999</v>
      </c>
      <c r="C12" s="176">
        <v>3.5629000000000001E-2</v>
      </c>
      <c r="D12" s="176">
        <v>1</v>
      </c>
      <c r="E12" s="32">
        <v>22.931464837509999</v>
      </c>
      <c r="F12" s="32">
        <v>643.62253731026999</v>
      </c>
      <c r="G12" s="145">
        <v>0.30052299999999998</v>
      </c>
      <c r="H12" s="32">
        <v>647.92535674854003</v>
      </c>
      <c r="I12" s="176">
        <v>3.7108000000000002E-2</v>
      </c>
      <c r="J12" s="176">
        <v>1</v>
      </c>
      <c r="K12" s="32">
        <v>24.043376455499999</v>
      </c>
      <c r="L12" s="32">
        <v>647.92535674854003</v>
      </c>
      <c r="M12" s="145">
        <v>0.31321700000000002</v>
      </c>
      <c r="N12" s="32">
        <v>1.2694E-2</v>
      </c>
      <c r="O12" s="130"/>
      <c r="P12" s="130"/>
      <c r="Q12" s="130"/>
    </row>
    <row r="13" spans="1:19" x14ac:dyDescent="0.2">
      <c r="A13" s="202" t="s">
        <v>146</v>
      </c>
      <c r="B13" s="32">
        <v>63.267029999999998</v>
      </c>
      <c r="C13" s="176">
        <v>8.8570000000000003E-3</v>
      </c>
      <c r="D13" s="176">
        <v>0.24859300000000001</v>
      </c>
      <c r="E13" s="32">
        <v>0.56035970458999995</v>
      </c>
      <c r="F13" s="32">
        <v>15.727740788789999</v>
      </c>
      <c r="G13" s="145">
        <v>7.3439999999999998E-3</v>
      </c>
      <c r="H13" s="32">
        <v>63.267029999999998</v>
      </c>
      <c r="I13" s="176">
        <v>9.3349999999999995E-3</v>
      </c>
      <c r="J13" s="176">
        <v>0.25156699999999999</v>
      </c>
      <c r="K13" s="32">
        <v>0.59061062117999996</v>
      </c>
      <c r="L13" s="32">
        <v>15.9158842826</v>
      </c>
      <c r="M13" s="145">
        <v>7.6940000000000003E-3</v>
      </c>
      <c r="N13" s="32">
        <v>3.5E-4</v>
      </c>
      <c r="O13" s="130"/>
      <c r="P13" s="130"/>
      <c r="Q13" s="130"/>
    </row>
    <row r="14" spans="1:19" x14ac:dyDescent="0.2">
      <c r="B14" s="103"/>
      <c r="C14" s="39"/>
      <c r="D14" s="39"/>
      <c r="E14" s="103"/>
      <c r="F14" s="103"/>
      <c r="G14" s="220"/>
      <c r="H14" s="103"/>
      <c r="I14" s="39"/>
      <c r="J14" s="39"/>
      <c r="K14" s="103"/>
      <c r="L14" s="103"/>
      <c r="M14" s="220"/>
      <c r="N14" s="103"/>
      <c r="O14" s="130"/>
      <c r="P14" s="130"/>
      <c r="Q14" s="130"/>
    </row>
    <row r="15" spans="1:19" x14ac:dyDescent="0.2">
      <c r="B15" s="103"/>
      <c r="C15" s="39"/>
      <c r="D15" s="39"/>
      <c r="E15" s="103"/>
      <c r="F15" s="103"/>
      <c r="G15" s="220"/>
      <c r="H15" s="103"/>
      <c r="I15" s="39"/>
      <c r="J15" s="39"/>
      <c r="K15" s="103"/>
      <c r="L15" s="103"/>
      <c r="M15" s="220"/>
      <c r="N15" s="103"/>
      <c r="O15" s="130"/>
      <c r="P15" s="130"/>
      <c r="Q15" s="130"/>
    </row>
    <row r="16" spans="1:19" x14ac:dyDescent="0.2">
      <c r="B16" s="103"/>
      <c r="C16" s="39"/>
      <c r="D16" s="39"/>
      <c r="E16" s="103"/>
      <c r="F16" s="103"/>
      <c r="G16" s="220"/>
      <c r="H16" s="103"/>
      <c r="I16" s="39"/>
      <c r="J16" s="39"/>
      <c r="K16" s="103"/>
      <c r="L16" s="103"/>
      <c r="M16" s="220"/>
      <c r="N16" s="103"/>
      <c r="O16" s="130"/>
      <c r="P16" s="130"/>
      <c r="Q16" s="130"/>
    </row>
    <row r="17" spans="1:19" x14ac:dyDescent="0.2">
      <c r="B17" s="103"/>
      <c r="C17" s="39"/>
      <c r="D17" s="39"/>
      <c r="E17" s="103"/>
      <c r="F17" s="103"/>
      <c r="G17" s="220"/>
      <c r="H17" s="103"/>
      <c r="I17" s="39"/>
      <c r="J17" s="39"/>
      <c r="K17" s="103"/>
      <c r="L17" s="103"/>
      <c r="M17" s="220"/>
      <c r="N17" s="103"/>
      <c r="O17" s="130"/>
      <c r="P17" s="130"/>
      <c r="Q17" s="130"/>
    </row>
    <row r="18" spans="1:19" x14ac:dyDescent="0.2">
      <c r="B18" s="103"/>
      <c r="C18" s="39"/>
      <c r="D18" s="39"/>
      <c r="E18" s="103"/>
      <c r="F18" s="103"/>
      <c r="G18" s="220"/>
      <c r="H18" s="103"/>
      <c r="I18" s="39"/>
      <c r="J18" s="39"/>
      <c r="K18" s="103"/>
      <c r="L18" s="103"/>
      <c r="M18" s="220"/>
      <c r="N18" s="103"/>
      <c r="O18" s="130"/>
      <c r="P18" s="130"/>
      <c r="Q18" s="130"/>
    </row>
    <row r="19" spans="1:19" x14ac:dyDescent="0.2">
      <c r="B19" s="103"/>
      <c r="C19" s="39"/>
      <c r="D19" s="39"/>
      <c r="E19" s="103"/>
      <c r="F19" s="103"/>
      <c r="G19" s="220"/>
      <c r="H19" s="103"/>
      <c r="I19" s="39"/>
      <c r="J19" s="39"/>
      <c r="K19" s="103"/>
      <c r="L19" s="103"/>
      <c r="M19" s="220"/>
      <c r="N19" s="103"/>
      <c r="O19" s="130"/>
      <c r="P19" s="130"/>
      <c r="Q19" s="130"/>
    </row>
    <row r="20" spans="1:19" x14ac:dyDescent="0.2">
      <c r="B20" s="103"/>
      <c r="C20" s="39"/>
      <c r="D20" s="39"/>
      <c r="E20" s="103"/>
      <c r="F20" s="103"/>
      <c r="G20" s="220"/>
      <c r="H20" s="103"/>
      <c r="I20" s="39"/>
      <c r="J20" s="39"/>
      <c r="K20" s="103"/>
      <c r="L20" s="103"/>
      <c r="M20" s="220"/>
      <c r="N20" s="103"/>
      <c r="O20" s="130"/>
      <c r="P20" s="130"/>
      <c r="Q20" s="130"/>
    </row>
    <row r="21" spans="1:19" x14ac:dyDescent="0.2">
      <c r="B21" s="103"/>
      <c r="C21" s="39"/>
      <c r="D21" s="39"/>
      <c r="E21" s="103"/>
      <c r="F21" s="103"/>
      <c r="G21" s="220"/>
      <c r="H21" s="103"/>
      <c r="I21" s="39"/>
      <c r="J21" s="39"/>
      <c r="K21" s="103"/>
      <c r="L21" s="103"/>
      <c r="M21" s="220"/>
      <c r="N21" s="103"/>
      <c r="O21" s="130"/>
      <c r="P21" s="130"/>
      <c r="Q21" s="130"/>
    </row>
    <row r="22" spans="1:19" x14ac:dyDescent="0.2">
      <c r="B22" s="103"/>
      <c r="C22" s="39"/>
      <c r="D22" s="39"/>
      <c r="E22" s="103"/>
      <c r="F22" s="103"/>
      <c r="G22" s="220"/>
      <c r="H22" s="103"/>
      <c r="I22" s="39"/>
      <c r="J22" s="39"/>
      <c r="K22" s="103"/>
      <c r="L22" s="103"/>
      <c r="M22" s="220"/>
      <c r="N22" s="103"/>
      <c r="O22" s="130"/>
      <c r="P22" s="130"/>
      <c r="Q22" s="130"/>
    </row>
    <row r="23" spans="1:19" x14ac:dyDescent="0.2">
      <c r="B23" s="103"/>
      <c r="C23" s="39"/>
      <c r="D23" s="39"/>
      <c r="E23" s="103"/>
      <c r="F23" s="103"/>
      <c r="G23" s="220"/>
      <c r="H23" s="103"/>
      <c r="I23" s="39"/>
      <c r="J23" s="39"/>
      <c r="K23" s="103"/>
      <c r="L23" s="103"/>
      <c r="M23" s="220"/>
      <c r="N23" s="136" t="str">
        <f>VALVAL</f>
        <v>млрд. одиниць</v>
      </c>
      <c r="O23" s="130"/>
      <c r="P23" s="130"/>
      <c r="Q23" s="130"/>
    </row>
    <row r="24" spans="1:19" x14ac:dyDescent="0.2">
      <c r="A24" s="51"/>
      <c r="B24" s="266">
        <v>43100</v>
      </c>
      <c r="C24" s="267"/>
      <c r="D24" s="267"/>
      <c r="E24" s="267"/>
      <c r="F24" s="267"/>
      <c r="G24" s="268"/>
      <c r="H24" s="266">
        <v>43159</v>
      </c>
      <c r="I24" s="267"/>
      <c r="J24" s="267"/>
      <c r="K24" s="267"/>
      <c r="L24" s="267"/>
      <c r="M24" s="268"/>
      <c r="N24" s="151"/>
      <c r="O24" s="54"/>
      <c r="P24" s="54"/>
      <c r="Q24" s="54"/>
      <c r="R24" s="54"/>
      <c r="S24" s="54"/>
    </row>
    <row r="25" spans="1:19" s="38" customFormat="1" x14ac:dyDescent="0.2">
      <c r="A25" s="184"/>
      <c r="B25" s="225" t="s">
        <v>75</v>
      </c>
      <c r="C25" s="152" t="s">
        <v>125</v>
      </c>
      <c r="D25" s="152" t="s">
        <v>52</v>
      </c>
      <c r="E25" s="225" t="s">
        <v>202</v>
      </c>
      <c r="F25" s="225" t="s">
        <v>9</v>
      </c>
      <c r="G25" s="124" t="s">
        <v>78</v>
      </c>
      <c r="H25" s="225" t="s">
        <v>75</v>
      </c>
      <c r="I25" s="152" t="s">
        <v>125</v>
      </c>
      <c r="J25" s="152" t="s">
        <v>52</v>
      </c>
      <c r="K25" s="225" t="s">
        <v>202</v>
      </c>
      <c r="L25" s="225" t="s">
        <v>9</v>
      </c>
      <c r="M25" s="124" t="s">
        <v>78</v>
      </c>
      <c r="N25" s="225" t="s">
        <v>171</v>
      </c>
      <c r="O25" s="61"/>
      <c r="P25" s="61"/>
      <c r="Q25" s="61"/>
    </row>
    <row r="26" spans="1:19" s="238" customFormat="1" ht="15" x14ac:dyDescent="0.25">
      <c r="A26" s="140" t="s">
        <v>201</v>
      </c>
      <c r="B26" s="85">
        <f t="shared" ref="B26:M26" si="2">B$27+B$34</f>
        <v>754.65933473375003</v>
      </c>
      <c r="C26" s="14">
        <f t="shared" si="2"/>
        <v>8.108193</v>
      </c>
      <c r="D26" s="14">
        <f t="shared" si="2"/>
        <v>227.57444800000002</v>
      </c>
      <c r="E26" s="85">
        <f t="shared" si="2"/>
        <v>76.305177725150003</v>
      </c>
      <c r="F26" s="85">
        <f t="shared" si="2"/>
        <v>2141.6744392656601</v>
      </c>
      <c r="G26" s="192">
        <f t="shared" si="2"/>
        <v>1.0000009999999999</v>
      </c>
      <c r="H26" s="85">
        <f t="shared" si="2"/>
        <v>757.99916588630003</v>
      </c>
      <c r="I26" s="14">
        <f t="shared" si="2"/>
        <v>8.2216820000000013</v>
      </c>
      <c r="J26" s="14">
        <f t="shared" si="2"/>
        <v>221.55942599999997</v>
      </c>
      <c r="K26" s="85">
        <f t="shared" si="2"/>
        <v>76.762659424779997</v>
      </c>
      <c r="L26" s="85">
        <f t="shared" si="2"/>
        <v>2068.6143472716403</v>
      </c>
      <c r="M26" s="192">
        <f t="shared" si="2"/>
        <v>1</v>
      </c>
      <c r="N26" s="85">
        <v>0</v>
      </c>
      <c r="O26" s="251"/>
      <c r="P26" s="251"/>
      <c r="Q26" s="251"/>
    </row>
    <row r="27" spans="1:19" s="186" customFormat="1" ht="15" x14ac:dyDescent="0.25">
      <c r="A27" s="75" t="s">
        <v>85</v>
      </c>
      <c r="B27" s="46">
        <f t="shared" ref="B27:M27" si="3">SUM(B$28:B$33)</f>
        <v>733.16674764451</v>
      </c>
      <c r="C27" s="236">
        <f t="shared" si="3"/>
        <v>4.4550299999999998</v>
      </c>
      <c r="D27" s="236">
        <f t="shared" si="3"/>
        <v>125.04030800000001</v>
      </c>
      <c r="E27" s="46">
        <f t="shared" si="3"/>
        <v>65.33278567664</v>
      </c>
      <c r="F27" s="46">
        <f t="shared" si="3"/>
        <v>1833.7098647964799</v>
      </c>
      <c r="G27" s="208">
        <f t="shared" si="3"/>
        <v>0.85620399999999997</v>
      </c>
      <c r="H27" s="46">
        <f t="shared" si="3"/>
        <v>736.60999825539</v>
      </c>
      <c r="I27" s="236">
        <f t="shared" si="3"/>
        <v>4.5085870000000003</v>
      </c>
      <c r="J27" s="236">
        <f t="shared" si="3"/>
        <v>121.49824999999998</v>
      </c>
      <c r="K27" s="46">
        <f t="shared" si="3"/>
        <v>66.102213505649999</v>
      </c>
      <c r="L27" s="46">
        <f t="shared" si="3"/>
        <v>1781.3346784606601</v>
      </c>
      <c r="M27" s="208">
        <f t="shared" si="3"/>
        <v>0.86112500000000003</v>
      </c>
      <c r="N27" s="46">
        <v>4.9199999999999999E-3</v>
      </c>
      <c r="O27" s="210"/>
      <c r="P27" s="210"/>
      <c r="Q27" s="210"/>
    </row>
    <row r="28" spans="1:19" s="95" customFormat="1" outlineLevel="1" x14ac:dyDescent="0.2">
      <c r="A28" s="194" t="s">
        <v>43</v>
      </c>
      <c r="B28" s="213">
        <v>30.053743072220001</v>
      </c>
      <c r="C28" s="143">
        <v>1</v>
      </c>
      <c r="D28" s="143">
        <v>28.067222999999998</v>
      </c>
      <c r="E28" s="213">
        <v>30.053743072220001</v>
      </c>
      <c r="F28" s="213">
        <v>843.52510879270994</v>
      </c>
      <c r="G28" s="114">
        <v>0.39386199999999999</v>
      </c>
      <c r="H28" s="213">
        <v>29.702042776719999</v>
      </c>
      <c r="I28" s="143">
        <v>1</v>
      </c>
      <c r="J28" s="143">
        <v>26.948184999999999</v>
      </c>
      <c r="K28" s="213">
        <v>29.702042776719999</v>
      </c>
      <c r="L28" s="213">
        <v>800.41614362503003</v>
      </c>
      <c r="M28" s="114">
        <v>0.38693300000000003</v>
      </c>
      <c r="N28" s="213">
        <v>-6.9290000000000003E-3</v>
      </c>
      <c r="O28" s="109"/>
      <c r="P28" s="109"/>
      <c r="Q28" s="109"/>
    </row>
    <row r="29" spans="1:19" outlineLevel="1" x14ac:dyDescent="0.2">
      <c r="A29" s="117" t="s">
        <v>166</v>
      </c>
      <c r="B29" s="32">
        <v>4.4238517671500004</v>
      </c>
      <c r="C29" s="176">
        <v>1.1934</v>
      </c>
      <c r="D29" s="176">
        <v>33.495424</v>
      </c>
      <c r="E29" s="32">
        <v>5.2794247102299998</v>
      </c>
      <c r="F29" s="32">
        <v>148.17879065381999</v>
      </c>
      <c r="G29" s="145">
        <v>6.9188E-2</v>
      </c>
      <c r="H29" s="32">
        <v>4.4097913735300001</v>
      </c>
      <c r="I29" s="176">
        <v>1.2301</v>
      </c>
      <c r="J29" s="176">
        <v>33.148961999999997</v>
      </c>
      <c r="K29" s="32">
        <v>5.4244843083100003</v>
      </c>
      <c r="L29" s="32">
        <v>146.18000666908</v>
      </c>
      <c r="M29" s="145">
        <v>7.0666000000000007E-2</v>
      </c>
      <c r="N29" s="32">
        <v>1.477E-3</v>
      </c>
      <c r="O29" s="130"/>
      <c r="P29" s="130"/>
      <c r="Q29" s="130"/>
    </row>
    <row r="30" spans="1:19" outlineLevel="1" x14ac:dyDescent="0.2">
      <c r="A30" s="117" t="s">
        <v>105</v>
      </c>
      <c r="B30" s="32">
        <v>0.4</v>
      </c>
      <c r="C30" s="176">
        <v>0.79300999999999999</v>
      </c>
      <c r="D30" s="176">
        <v>22.257574999999999</v>
      </c>
      <c r="E30" s="32">
        <v>0.31720380743999999</v>
      </c>
      <c r="F30" s="32">
        <v>8.9030299999999993</v>
      </c>
      <c r="G30" s="145">
        <v>4.1570000000000001E-3</v>
      </c>
      <c r="H30" s="32">
        <v>0.4</v>
      </c>
      <c r="I30" s="176">
        <v>0.78615699999999999</v>
      </c>
      <c r="J30" s="176">
        <v>21.185507000000001</v>
      </c>
      <c r="K30" s="32">
        <v>0.31446284044</v>
      </c>
      <c r="L30" s="32">
        <v>8.4742028000000005</v>
      </c>
      <c r="M30" s="145">
        <v>4.0969999999999999E-3</v>
      </c>
      <c r="N30" s="32">
        <v>-6.0000000000000002E-5</v>
      </c>
      <c r="O30" s="130"/>
      <c r="P30" s="130"/>
      <c r="Q30" s="130"/>
    </row>
    <row r="31" spans="1:19" outlineLevel="1" x14ac:dyDescent="0.2">
      <c r="A31" s="117" t="s">
        <v>73</v>
      </c>
      <c r="B31" s="32">
        <v>4.6791400000000003</v>
      </c>
      <c r="C31" s="176">
        <v>1.424134</v>
      </c>
      <c r="D31" s="176">
        <v>39.971493000000002</v>
      </c>
      <c r="E31" s="32">
        <v>6.6637234384099999</v>
      </c>
      <c r="F31" s="32">
        <v>187.03221175601999</v>
      </c>
      <c r="G31" s="145">
        <v>8.7330000000000005E-2</v>
      </c>
      <c r="H31" s="32">
        <v>4.5178900000000004</v>
      </c>
      <c r="I31" s="176">
        <v>1.4458869999999999</v>
      </c>
      <c r="J31" s="176">
        <v>38.964028999999996</v>
      </c>
      <c r="K31" s="32">
        <v>6.53235818957</v>
      </c>
      <c r="L31" s="32">
        <v>176.03519697881001</v>
      </c>
      <c r="M31" s="145">
        <v>8.5097999999999993E-2</v>
      </c>
      <c r="N31" s="32">
        <v>-2.232E-3</v>
      </c>
      <c r="O31" s="130"/>
      <c r="P31" s="130"/>
      <c r="Q31" s="130"/>
    </row>
    <row r="32" spans="1:19" outlineLevel="1" x14ac:dyDescent="0.2">
      <c r="A32" s="117" t="s">
        <v>181</v>
      </c>
      <c r="B32" s="32">
        <v>630.34298280513997</v>
      </c>
      <c r="C32" s="176">
        <v>3.5629000000000001E-2</v>
      </c>
      <c r="D32" s="176">
        <v>1</v>
      </c>
      <c r="E32" s="32">
        <v>22.458330943749999</v>
      </c>
      <c r="F32" s="32">
        <v>630.34298280513997</v>
      </c>
      <c r="G32" s="145">
        <v>0.294323</v>
      </c>
      <c r="H32" s="32">
        <v>634.31324410514003</v>
      </c>
      <c r="I32" s="176">
        <v>3.7108000000000002E-2</v>
      </c>
      <c r="J32" s="176">
        <v>1</v>
      </c>
      <c r="K32" s="32">
        <v>23.538254769430001</v>
      </c>
      <c r="L32" s="32">
        <v>634.31324410514003</v>
      </c>
      <c r="M32" s="145">
        <v>0.30663699999999999</v>
      </c>
      <c r="N32" s="32">
        <v>1.2314E-2</v>
      </c>
      <c r="O32" s="130"/>
      <c r="P32" s="130"/>
      <c r="Q32" s="130"/>
    </row>
    <row r="33" spans="1:17" outlineLevel="1" x14ac:dyDescent="0.2">
      <c r="A33" s="117" t="s">
        <v>146</v>
      </c>
      <c r="B33" s="32">
        <v>63.267029999999998</v>
      </c>
      <c r="C33" s="176">
        <v>8.8570000000000003E-3</v>
      </c>
      <c r="D33" s="176">
        <v>0.24859300000000001</v>
      </c>
      <c r="E33" s="32">
        <v>0.56035970458999995</v>
      </c>
      <c r="F33" s="32">
        <v>15.727740788789999</v>
      </c>
      <c r="G33" s="145">
        <v>7.3439999999999998E-3</v>
      </c>
      <c r="H33" s="32">
        <v>63.267029999999998</v>
      </c>
      <c r="I33" s="176">
        <v>9.3349999999999995E-3</v>
      </c>
      <c r="J33" s="176">
        <v>0.25156699999999999</v>
      </c>
      <c r="K33" s="32">
        <v>0.59061062117999996</v>
      </c>
      <c r="L33" s="32">
        <v>15.9158842826</v>
      </c>
      <c r="M33" s="145">
        <v>7.6940000000000003E-3</v>
      </c>
      <c r="N33" s="32">
        <v>3.5E-4</v>
      </c>
      <c r="O33" s="130"/>
      <c r="P33" s="130"/>
      <c r="Q33" s="130"/>
    </row>
    <row r="34" spans="1:17" ht="15" x14ac:dyDescent="0.25">
      <c r="A34" s="41" t="s">
        <v>129</v>
      </c>
      <c r="B34" s="129">
        <f t="shared" ref="B34:M34" si="4">SUM(B$35:B$38)</f>
        <v>21.492587089239997</v>
      </c>
      <c r="C34" s="18">
        <f t="shared" si="4"/>
        <v>3.6531630000000002</v>
      </c>
      <c r="D34" s="18">
        <f t="shared" si="4"/>
        <v>102.53414000000001</v>
      </c>
      <c r="E34" s="129">
        <f t="shared" si="4"/>
        <v>10.972392048509999</v>
      </c>
      <c r="F34" s="129">
        <f t="shared" si="4"/>
        <v>307.96457446918004</v>
      </c>
      <c r="G34" s="240">
        <f t="shared" si="4"/>
        <v>0.14379700000000001</v>
      </c>
      <c r="H34" s="129">
        <f t="shared" si="4"/>
        <v>21.389167630910002</v>
      </c>
      <c r="I34" s="18">
        <f t="shared" si="4"/>
        <v>3.713095</v>
      </c>
      <c r="J34" s="18">
        <f t="shared" si="4"/>
        <v>100.06117599999999</v>
      </c>
      <c r="K34" s="129">
        <f t="shared" si="4"/>
        <v>10.66044591913</v>
      </c>
      <c r="L34" s="129">
        <f t="shared" si="4"/>
        <v>287.27966881098001</v>
      </c>
      <c r="M34" s="240">
        <f t="shared" si="4"/>
        <v>0.138875</v>
      </c>
      <c r="N34" s="129">
        <v>-4.9199999999999999E-3</v>
      </c>
      <c r="O34" s="130"/>
      <c r="P34" s="130"/>
      <c r="Q34" s="130"/>
    </row>
    <row r="35" spans="1:17" outlineLevel="1" x14ac:dyDescent="0.2">
      <c r="A35" s="117" t="s">
        <v>43</v>
      </c>
      <c r="B35" s="32">
        <v>2.5388309056399998</v>
      </c>
      <c r="C35" s="176">
        <v>1</v>
      </c>
      <c r="D35" s="176">
        <v>28.067222999999998</v>
      </c>
      <c r="E35" s="32">
        <v>2.5388309056399998</v>
      </c>
      <c r="F35" s="32">
        <v>71.257933187879999</v>
      </c>
      <c r="G35" s="145">
        <v>3.3272000000000003E-2</v>
      </c>
      <c r="H35" s="32">
        <v>2.1831210620100001</v>
      </c>
      <c r="I35" s="176">
        <v>1</v>
      </c>
      <c r="J35" s="176">
        <v>26.948184999999999</v>
      </c>
      <c r="K35" s="32">
        <v>2.1831210620100001</v>
      </c>
      <c r="L35" s="32">
        <v>58.831150256450002</v>
      </c>
      <c r="M35" s="145">
        <v>2.844E-2</v>
      </c>
      <c r="N35" s="32">
        <v>-4.8320000000000004E-3</v>
      </c>
      <c r="O35" s="130"/>
      <c r="P35" s="130"/>
      <c r="Q35" s="130"/>
    </row>
    <row r="36" spans="1:17" outlineLevel="1" x14ac:dyDescent="0.2">
      <c r="A36" s="117" t="s">
        <v>166</v>
      </c>
      <c r="B36" s="32">
        <v>0.52180202146999999</v>
      </c>
      <c r="C36" s="176">
        <v>1.1934</v>
      </c>
      <c r="D36" s="176">
        <v>33.495424</v>
      </c>
      <c r="E36" s="32">
        <v>0.62271853375999997</v>
      </c>
      <c r="F36" s="32">
        <v>17.477979953190001</v>
      </c>
      <c r="G36" s="145">
        <v>8.1609999999999999E-3</v>
      </c>
      <c r="H36" s="32">
        <v>0.53753426849999997</v>
      </c>
      <c r="I36" s="176">
        <v>1.2301</v>
      </c>
      <c r="J36" s="176">
        <v>33.148961999999997</v>
      </c>
      <c r="K36" s="32">
        <v>0.66122089633000003</v>
      </c>
      <c r="L36" s="32">
        <v>17.818703040190002</v>
      </c>
      <c r="M36" s="145">
        <v>8.6140000000000001E-3</v>
      </c>
      <c r="N36" s="32">
        <v>4.5300000000000001E-4</v>
      </c>
      <c r="O36" s="130"/>
      <c r="P36" s="130"/>
      <c r="Q36" s="130"/>
    </row>
    <row r="37" spans="1:17" outlineLevel="1" x14ac:dyDescent="0.2">
      <c r="A37" s="117" t="s">
        <v>73</v>
      </c>
      <c r="B37" s="32">
        <v>5.1523996570000001</v>
      </c>
      <c r="C37" s="176">
        <v>1.424134</v>
      </c>
      <c r="D37" s="176">
        <v>39.971493000000002</v>
      </c>
      <c r="E37" s="32">
        <v>7.3377087153499998</v>
      </c>
      <c r="F37" s="32">
        <v>205.94910682298001</v>
      </c>
      <c r="G37" s="145">
        <v>9.6162999999999998E-2</v>
      </c>
      <c r="H37" s="32">
        <v>5.056399657</v>
      </c>
      <c r="I37" s="176">
        <v>1.4458869999999999</v>
      </c>
      <c r="J37" s="176">
        <v>38.964028999999996</v>
      </c>
      <c r="K37" s="32">
        <v>7.3109822747199997</v>
      </c>
      <c r="L37" s="32">
        <v>197.01770287094001</v>
      </c>
      <c r="M37" s="145">
        <v>9.5241000000000006E-2</v>
      </c>
      <c r="N37" s="32">
        <v>-9.2100000000000005E-4</v>
      </c>
      <c r="O37" s="130"/>
      <c r="P37" s="130"/>
      <c r="Q37" s="130"/>
    </row>
    <row r="38" spans="1:17" outlineLevel="1" x14ac:dyDescent="0.2">
      <c r="A38" s="117" t="s">
        <v>181</v>
      </c>
      <c r="B38" s="32">
        <v>13.279554505129999</v>
      </c>
      <c r="C38" s="176">
        <v>3.5629000000000001E-2</v>
      </c>
      <c r="D38" s="176">
        <v>1</v>
      </c>
      <c r="E38" s="32">
        <v>0.47313389375999998</v>
      </c>
      <c r="F38" s="32">
        <v>13.279554505129999</v>
      </c>
      <c r="G38" s="145">
        <v>6.2009999999999999E-3</v>
      </c>
      <c r="H38" s="32">
        <v>13.6121126434</v>
      </c>
      <c r="I38" s="176">
        <v>3.7108000000000002E-2</v>
      </c>
      <c r="J38" s="176">
        <v>1</v>
      </c>
      <c r="K38" s="32">
        <v>0.50512168606999996</v>
      </c>
      <c r="L38" s="32">
        <v>13.6121126434</v>
      </c>
      <c r="M38" s="145">
        <v>6.5799999999999999E-3</v>
      </c>
      <c r="N38" s="32">
        <v>3.8000000000000002E-4</v>
      </c>
      <c r="O38" s="130"/>
      <c r="P38" s="130"/>
      <c r="Q38" s="130"/>
    </row>
    <row r="39" spans="1:17" x14ac:dyDescent="0.2">
      <c r="B39" s="103"/>
      <c r="C39" s="39"/>
      <c r="D39" s="39"/>
      <c r="E39" s="103"/>
      <c r="F39" s="103"/>
      <c r="G39" s="220"/>
      <c r="H39" s="103"/>
      <c r="I39" s="39"/>
      <c r="J39" s="39"/>
      <c r="K39" s="103"/>
      <c r="L39" s="103"/>
      <c r="M39" s="220"/>
      <c r="N39" s="103"/>
      <c r="O39" s="130"/>
      <c r="P39" s="130"/>
      <c r="Q39" s="130"/>
    </row>
    <row r="40" spans="1:17" x14ac:dyDescent="0.2">
      <c r="B40" s="103"/>
      <c r="C40" s="39"/>
      <c r="D40" s="39"/>
      <c r="E40" s="103"/>
      <c r="F40" s="103"/>
      <c r="G40" s="220"/>
      <c r="H40" s="103"/>
      <c r="I40" s="39"/>
      <c r="J40" s="39"/>
      <c r="K40" s="103"/>
      <c r="L40" s="103"/>
      <c r="M40" s="220"/>
      <c r="N40" s="103"/>
      <c r="O40" s="130"/>
      <c r="P40" s="130"/>
      <c r="Q40" s="130"/>
    </row>
    <row r="41" spans="1:17" x14ac:dyDescent="0.2">
      <c r="B41" s="103"/>
      <c r="C41" s="39"/>
      <c r="D41" s="39"/>
      <c r="E41" s="103"/>
      <c r="F41" s="103"/>
      <c r="G41" s="220"/>
      <c r="H41" s="103"/>
      <c r="I41" s="39"/>
      <c r="J41" s="39"/>
      <c r="K41" s="103"/>
      <c r="L41" s="103"/>
      <c r="M41" s="220"/>
      <c r="N41" s="103"/>
      <c r="O41" s="130"/>
      <c r="P41" s="130"/>
      <c r="Q41" s="130"/>
    </row>
    <row r="42" spans="1:17" x14ac:dyDescent="0.2">
      <c r="B42" s="103"/>
      <c r="C42" s="39"/>
      <c r="D42" s="39"/>
      <c r="E42" s="103"/>
      <c r="F42" s="103"/>
      <c r="G42" s="220"/>
      <c r="H42" s="103"/>
      <c r="I42" s="39"/>
      <c r="J42" s="39"/>
      <c r="K42" s="103"/>
      <c r="L42" s="103"/>
      <c r="M42" s="220"/>
      <c r="N42" s="103"/>
      <c r="O42" s="130"/>
      <c r="P42" s="130"/>
      <c r="Q42" s="130"/>
    </row>
    <row r="43" spans="1:17" x14ac:dyDescent="0.2">
      <c r="B43" s="103"/>
      <c r="C43" s="39"/>
      <c r="D43" s="39"/>
      <c r="E43" s="103"/>
      <c r="F43" s="103"/>
      <c r="G43" s="220"/>
      <c r="H43" s="103"/>
      <c r="I43" s="39"/>
      <c r="J43" s="39"/>
      <c r="K43" s="103"/>
      <c r="L43" s="103"/>
      <c r="M43" s="220"/>
      <c r="N43" s="103"/>
      <c r="O43" s="130"/>
      <c r="P43" s="130"/>
      <c r="Q43" s="130"/>
    </row>
    <row r="44" spans="1:17" x14ac:dyDescent="0.2">
      <c r="B44" s="103"/>
      <c r="C44" s="39"/>
      <c r="D44" s="39"/>
      <c r="E44" s="103"/>
      <c r="F44" s="103"/>
      <c r="G44" s="220"/>
      <c r="H44" s="103"/>
      <c r="I44" s="39"/>
      <c r="J44" s="39"/>
      <c r="K44" s="103"/>
      <c r="L44" s="103"/>
      <c r="M44" s="220"/>
      <c r="N44" s="103"/>
      <c r="O44" s="130"/>
      <c r="P44" s="130"/>
      <c r="Q44" s="130"/>
    </row>
    <row r="45" spans="1:17" x14ac:dyDescent="0.2">
      <c r="B45" s="103"/>
      <c r="C45" s="39"/>
      <c r="D45" s="39"/>
      <c r="E45" s="103"/>
      <c r="F45" s="103"/>
      <c r="G45" s="220"/>
      <c r="H45" s="103"/>
      <c r="I45" s="39"/>
      <c r="J45" s="39"/>
      <c r="K45" s="103"/>
      <c r="L45" s="103"/>
      <c r="M45" s="220"/>
      <c r="N45" s="103"/>
      <c r="O45" s="130"/>
      <c r="P45" s="130"/>
      <c r="Q45" s="130"/>
    </row>
    <row r="46" spans="1:17" x14ac:dyDescent="0.2">
      <c r="B46" s="103"/>
      <c r="C46" s="39"/>
      <c r="D46" s="39"/>
      <c r="E46" s="103"/>
      <c r="F46" s="103"/>
      <c r="G46" s="220"/>
      <c r="H46" s="103"/>
      <c r="I46" s="39"/>
      <c r="J46" s="39"/>
      <c r="K46" s="103"/>
      <c r="L46" s="103"/>
      <c r="M46" s="220"/>
      <c r="N46" s="103"/>
      <c r="O46" s="130"/>
      <c r="P46" s="130"/>
      <c r="Q46" s="130"/>
    </row>
    <row r="47" spans="1:17" x14ac:dyDescent="0.2">
      <c r="B47" s="103"/>
      <c r="C47" s="39"/>
      <c r="D47" s="39"/>
      <c r="E47" s="103"/>
      <c r="F47" s="103"/>
      <c r="G47" s="220"/>
      <c r="H47" s="103"/>
      <c r="I47" s="39"/>
      <c r="J47" s="39"/>
      <c r="K47" s="103"/>
      <c r="L47" s="103"/>
      <c r="M47" s="220"/>
      <c r="N47" s="103"/>
      <c r="O47" s="130"/>
      <c r="P47" s="130"/>
      <c r="Q47" s="130"/>
    </row>
    <row r="48" spans="1:17" x14ac:dyDescent="0.2">
      <c r="B48" s="103"/>
      <c r="C48" s="39"/>
      <c r="D48" s="39"/>
      <c r="E48" s="103"/>
      <c r="F48" s="103"/>
      <c r="G48" s="220"/>
      <c r="H48" s="103"/>
      <c r="I48" s="39"/>
      <c r="J48" s="39"/>
      <c r="K48" s="103"/>
      <c r="L48" s="103"/>
      <c r="M48" s="220"/>
      <c r="N48" s="103"/>
      <c r="O48" s="130"/>
      <c r="P48" s="130"/>
      <c r="Q48" s="130"/>
    </row>
    <row r="49" spans="2:17" x14ac:dyDescent="0.2">
      <c r="B49" s="103"/>
      <c r="C49" s="39"/>
      <c r="D49" s="39"/>
      <c r="E49" s="103"/>
      <c r="F49" s="103"/>
      <c r="G49" s="220"/>
      <c r="H49" s="103"/>
      <c r="I49" s="39"/>
      <c r="J49" s="39"/>
      <c r="K49" s="103"/>
      <c r="L49" s="103"/>
      <c r="M49" s="220"/>
      <c r="N49" s="103"/>
      <c r="O49" s="130"/>
      <c r="P49" s="130"/>
      <c r="Q49" s="130"/>
    </row>
    <row r="50" spans="2:17" x14ac:dyDescent="0.2">
      <c r="B50" s="103"/>
      <c r="C50" s="39"/>
      <c r="D50" s="39"/>
      <c r="E50" s="103"/>
      <c r="F50" s="103"/>
      <c r="G50" s="220"/>
      <c r="H50" s="103"/>
      <c r="I50" s="39"/>
      <c r="J50" s="39"/>
      <c r="K50" s="103"/>
      <c r="L50" s="103"/>
      <c r="M50" s="220"/>
      <c r="N50" s="103"/>
      <c r="O50" s="130"/>
      <c r="P50" s="130"/>
      <c r="Q50" s="130"/>
    </row>
    <row r="51" spans="2:17" x14ac:dyDescent="0.2">
      <c r="B51" s="103"/>
      <c r="C51" s="39"/>
      <c r="D51" s="39"/>
      <c r="E51" s="103"/>
      <c r="F51" s="103"/>
      <c r="G51" s="220"/>
      <c r="H51" s="103"/>
      <c r="I51" s="39"/>
      <c r="J51" s="39"/>
      <c r="K51" s="103"/>
      <c r="L51" s="103"/>
      <c r="M51" s="220"/>
      <c r="N51" s="103"/>
      <c r="O51" s="130"/>
      <c r="P51" s="130"/>
      <c r="Q51" s="130"/>
    </row>
    <row r="52" spans="2:17" x14ac:dyDescent="0.2">
      <c r="B52" s="103"/>
      <c r="C52" s="39"/>
      <c r="D52" s="39"/>
      <c r="E52" s="103"/>
      <c r="F52" s="103"/>
      <c r="G52" s="220"/>
      <c r="H52" s="103"/>
      <c r="I52" s="39"/>
      <c r="J52" s="39"/>
      <c r="K52" s="103"/>
      <c r="L52" s="103"/>
      <c r="M52" s="220"/>
      <c r="N52" s="103"/>
      <c r="O52" s="130"/>
      <c r="P52" s="130"/>
      <c r="Q52" s="130"/>
    </row>
    <row r="53" spans="2:17" x14ac:dyDescent="0.2">
      <c r="B53" s="103"/>
      <c r="C53" s="39"/>
      <c r="D53" s="39"/>
      <c r="E53" s="103"/>
      <c r="F53" s="103"/>
      <c r="G53" s="220"/>
      <c r="H53" s="103"/>
      <c r="I53" s="39"/>
      <c r="J53" s="39"/>
      <c r="K53" s="103"/>
      <c r="L53" s="103"/>
      <c r="M53" s="220"/>
      <c r="N53" s="103"/>
      <c r="O53" s="130"/>
      <c r="P53" s="130"/>
      <c r="Q53" s="130"/>
    </row>
    <row r="54" spans="2:17" x14ac:dyDescent="0.2">
      <c r="B54" s="103"/>
      <c r="C54" s="39"/>
      <c r="D54" s="39"/>
      <c r="E54" s="103"/>
      <c r="F54" s="103"/>
      <c r="G54" s="220"/>
      <c r="H54" s="103"/>
      <c r="I54" s="39"/>
      <c r="J54" s="39"/>
      <c r="K54" s="103"/>
      <c r="L54" s="103"/>
      <c r="M54" s="220"/>
      <c r="N54" s="103"/>
      <c r="O54" s="130"/>
      <c r="P54" s="130"/>
      <c r="Q54" s="130"/>
    </row>
    <row r="55" spans="2:17" x14ac:dyDescent="0.2">
      <c r="B55" s="103"/>
      <c r="C55" s="39"/>
      <c r="D55" s="39"/>
      <c r="E55" s="103"/>
      <c r="F55" s="103"/>
      <c r="G55" s="220"/>
      <c r="H55" s="103"/>
      <c r="I55" s="39"/>
      <c r="J55" s="39"/>
      <c r="K55" s="103"/>
      <c r="L55" s="103"/>
      <c r="M55" s="220"/>
      <c r="N55" s="103"/>
      <c r="O55" s="130"/>
      <c r="P55" s="130"/>
      <c r="Q55" s="130"/>
    </row>
    <row r="56" spans="2:17" x14ac:dyDescent="0.2">
      <c r="B56" s="103"/>
      <c r="C56" s="39"/>
      <c r="D56" s="39"/>
      <c r="E56" s="103"/>
      <c r="F56" s="103"/>
      <c r="G56" s="220"/>
      <c r="H56" s="103"/>
      <c r="I56" s="39"/>
      <c r="J56" s="39"/>
      <c r="K56" s="103"/>
      <c r="L56" s="103"/>
      <c r="M56" s="220"/>
      <c r="N56" s="103"/>
      <c r="O56" s="130"/>
      <c r="P56" s="130"/>
      <c r="Q56" s="130"/>
    </row>
    <row r="57" spans="2:17" x14ac:dyDescent="0.2">
      <c r="B57" s="103"/>
      <c r="C57" s="39"/>
      <c r="D57" s="39"/>
      <c r="E57" s="103"/>
      <c r="F57" s="103"/>
      <c r="G57" s="220"/>
      <c r="H57" s="103"/>
      <c r="I57" s="39"/>
      <c r="J57" s="39"/>
      <c r="K57" s="103"/>
      <c r="L57" s="103"/>
      <c r="M57" s="220"/>
      <c r="N57" s="103"/>
      <c r="O57" s="130"/>
      <c r="P57" s="130"/>
      <c r="Q57" s="130"/>
    </row>
    <row r="58" spans="2:17" x14ac:dyDescent="0.2">
      <c r="B58" s="103"/>
      <c r="C58" s="39"/>
      <c r="D58" s="39"/>
      <c r="E58" s="103"/>
      <c r="F58" s="103"/>
      <c r="G58" s="220"/>
      <c r="H58" s="103"/>
      <c r="I58" s="39"/>
      <c r="J58" s="39"/>
      <c r="K58" s="103"/>
      <c r="L58" s="103"/>
      <c r="M58" s="220"/>
      <c r="N58" s="103"/>
      <c r="O58" s="130"/>
      <c r="P58" s="130"/>
      <c r="Q58" s="130"/>
    </row>
    <row r="59" spans="2:17" x14ac:dyDescent="0.2">
      <c r="B59" s="103"/>
      <c r="C59" s="39"/>
      <c r="D59" s="39"/>
      <c r="E59" s="103"/>
      <c r="F59" s="103"/>
      <c r="G59" s="220"/>
      <c r="H59" s="103"/>
      <c r="I59" s="39"/>
      <c r="J59" s="39"/>
      <c r="K59" s="103"/>
      <c r="L59" s="103"/>
      <c r="M59" s="220"/>
      <c r="N59" s="103"/>
      <c r="O59" s="130"/>
      <c r="P59" s="130"/>
      <c r="Q59" s="130"/>
    </row>
    <row r="60" spans="2:17" x14ac:dyDescent="0.2">
      <c r="B60" s="103"/>
      <c r="C60" s="39"/>
      <c r="D60" s="39"/>
      <c r="E60" s="103"/>
      <c r="F60" s="103"/>
      <c r="G60" s="220"/>
      <c r="H60" s="103"/>
      <c r="I60" s="39"/>
      <c r="J60" s="39"/>
      <c r="K60" s="103"/>
      <c r="L60" s="103"/>
      <c r="M60" s="220"/>
      <c r="N60" s="103"/>
      <c r="O60" s="130"/>
      <c r="P60" s="130"/>
      <c r="Q60" s="130"/>
    </row>
    <row r="61" spans="2:17" x14ac:dyDescent="0.2">
      <c r="B61" s="103"/>
      <c r="C61" s="39"/>
      <c r="D61" s="39"/>
      <c r="E61" s="103"/>
      <c r="F61" s="103"/>
      <c r="G61" s="220"/>
      <c r="H61" s="103"/>
      <c r="I61" s="39"/>
      <c r="J61" s="39"/>
      <c r="K61" s="103"/>
      <c r="L61" s="103"/>
      <c r="M61" s="220"/>
      <c r="N61" s="103"/>
      <c r="O61" s="130"/>
      <c r="P61" s="130"/>
      <c r="Q61" s="130"/>
    </row>
    <row r="62" spans="2:17" x14ac:dyDescent="0.2">
      <c r="B62" s="103"/>
      <c r="C62" s="39"/>
      <c r="D62" s="39"/>
      <c r="E62" s="103"/>
      <c r="F62" s="103"/>
      <c r="G62" s="220"/>
      <c r="H62" s="103"/>
      <c r="I62" s="39"/>
      <c r="J62" s="39"/>
      <c r="K62" s="103"/>
      <c r="L62" s="103"/>
      <c r="M62" s="220"/>
      <c r="N62" s="103"/>
      <c r="O62" s="130"/>
      <c r="P62" s="130"/>
      <c r="Q62" s="130"/>
    </row>
    <row r="63" spans="2:17" x14ac:dyDescent="0.2">
      <c r="B63" s="103"/>
      <c r="C63" s="39"/>
      <c r="D63" s="39"/>
      <c r="E63" s="103"/>
      <c r="F63" s="103"/>
      <c r="G63" s="220"/>
      <c r="H63" s="103"/>
      <c r="I63" s="39"/>
      <c r="J63" s="39"/>
      <c r="K63" s="103"/>
      <c r="L63" s="103"/>
      <c r="M63" s="220"/>
      <c r="N63" s="103"/>
      <c r="O63" s="130"/>
      <c r="P63" s="130"/>
      <c r="Q63" s="130"/>
    </row>
    <row r="64" spans="2:17" x14ac:dyDescent="0.2">
      <c r="B64" s="103"/>
      <c r="C64" s="39"/>
      <c r="D64" s="39"/>
      <c r="E64" s="103"/>
      <c r="F64" s="103"/>
      <c r="G64" s="220"/>
      <c r="H64" s="103"/>
      <c r="I64" s="39"/>
      <c r="J64" s="39"/>
      <c r="K64" s="103"/>
      <c r="L64" s="103"/>
      <c r="M64" s="220"/>
      <c r="N64" s="103"/>
      <c r="O64" s="130"/>
      <c r="P64" s="130"/>
      <c r="Q64" s="130"/>
    </row>
    <row r="65" spans="2:17" x14ac:dyDescent="0.2">
      <c r="B65" s="103"/>
      <c r="C65" s="39"/>
      <c r="D65" s="39"/>
      <c r="E65" s="103"/>
      <c r="F65" s="103"/>
      <c r="G65" s="220"/>
      <c r="H65" s="103"/>
      <c r="I65" s="39"/>
      <c r="J65" s="39"/>
      <c r="K65" s="103"/>
      <c r="L65" s="103"/>
      <c r="M65" s="220"/>
      <c r="N65" s="103"/>
      <c r="O65" s="130"/>
      <c r="P65" s="130"/>
      <c r="Q65" s="130"/>
    </row>
    <row r="66" spans="2:17" x14ac:dyDescent="0.2">
      <c r="B66" s="103"/>
      <c r="C66" s="39"/>
      <c r="D66" s="39"/>
      <c r="E66" s="103"/>
      <c r="F66" s="103"/>
      <c r="G66" s="220"/>
      <c r="H66" s="103"/>
      <c r="I66" s="39"/>
      <c r="J66" s="39"/>
      <c r="K66" s="103"/>
      <c r="L66" s="103"/>
      <c r="M66" s="220"/>
      <c r="N66" s="103"/>
      <c r="O66" s="130"/>
      <c r="P66" s="130"/>
      <c r="Q66" s="130"/>
    </row>
    <row r="67" spans="2:17" x14ac:dyDescent="0.2">
      <c r="B67" s="103"/>
      <c r="C67" s="39"/>
      <c r="D67" s="39"/>
      <c r="E67" s="103"/>
      <c r="F67" s="103"/>
      <c r="G67" s="220"/>
      <c r="H67" s="103"/>
      <c r="I67" s="39"/>
      <c r="J67" s="39"/>
      <c r="K67" s="103"/>
      <c r="L67" s="103"/>
      <c r="M67" s="220"/>
      <c r="N67" s="103"/>
      <c r="O67" s="130"/>
      <c r="P67" s="130"/>
      <c r="Q67" s="130"/>
    </row>
    <row r="68" spans="2:17" x14ac:dyDescent="0.2">
      <c r="B68" s="103"/>
      <c r="C68" s="39"/>
      <c r="D68" s="39"/>
      <c r="E68" s="103"/>
      <c r="F68" s="103"/>
      <c r="G68" s="220"/>
      <c r="H68" s="103"/>
      <c r="I68" s="39"/>
      <c r="J68" s="39"/>
      <c r="K68" s="103"/>
      <c r="L68" s="103"/>
      <c r="M68" s="220"/>
      <c r="N68" s="103"/>
      <c r="O68" s="130"/>
      <c r="P68" s="130"/>
      <c r="Q68" s="130"/>
    </row>
    <row r="69" spans="2:17" x14ac:dyDescent="0.2">
      <c r="B69" s="103"/>
      <c r="C69" s="39"/>
      <c r="D69" s="39"/>
      <c r="E69" s="103"/>
      <c r="F69" s="103"/>
      <c r="G69" s="220"/>
      <c r="H69" s="103"/>
      <c r="I69" s="39"/>
      <c r="J69" s="39"/>
      <c r="K69" s="103"/>
      <c r="L69" s="103"/>
      <c r="M69" s="220"/>
      <c r="N69" s="103"/>
      <c r="O69" s="130"/>
      <c r="P69" s="130"/>
      <c r="Q69" s="130"/>
    </row>
    <row r="70" spans="2:17" x14ac:dyDescent="0.2">
      <c r="B70" s="103"/>
      <c r="C70" s="39"/>
      <c r="D70" s="39"/>
      <c r="E70" s="103"/>
      <c r="F70" s="103"/>
      <c r="G70" s="220"/>
      <c r="H70" s="103"/>
      <c r="I70" s="39"/>
      <c r="J70" s="39"/>
      <c r="K70" s="103"/>
      <c r="L70" s="103"/>
      <c r="M70" s="220"/>
      <c r="N70" s="103"/>
      <c r="O70" s="130"/>
      <c r="P70" s="130"/>
      <c r="Q70" s="130"/>
    </row>
    <row r="71" spans="2:17" x14ac:dyDescent="0.2">
      <c r="B71" s="103"/>
      <c r="C71" s="39"/>
      <c r="D71" s="39"/>
      <c r="E71" s="103"/>
      <c r="F71" s="103"/>
      <c r="G71" s="220"/>
      <c r="H71" s="103"/>
      <c r="I71" s="39"/>
      <c r="J71" s="39"/>
      <c r="K71" s="103"/>
      <c r="L71" s="103"/>
      <c r="M71" s="220"/>
      <c r="N71" s="103"/>
      <c r="O71" s="130"/>
      <c r="P71" s="130"/>
      <c r="Q71" s="130"/>
    </row>
    <row r="72" spans="2:17" x14ac:dyDescent="0.2">
      <c r="B72" s="103"/>
      <c r="C72" s="39"/>
      <c r="D72" s="39"/>
      <c r="E72" s="103"/>
      <c r="F72" s="103"/>
      <c r="G72" s="220"/>
      <c r="H72" s="103"/>
      <c r="I72" s="39"/>
      <c r="J72" s="39"/>
      <c r="K72" s="103"/>
      <c r="L72" s="103"/>
      <c r="M72" s="220"/>
      <c r="N72" s="103"/>
      <c r="O72" s="130"/>
      <c r="P72" s="130"/>
      <c r="Q72" s="130"/>
    </row>
    <row r="73" spans="2:17" x14ac:dyDescent="0.2">
      <c r="B73" s="103"/>
      <c r="C73" s="39"/>
      <c r="D73" s="39"/>
      <c r="E73" s="103"/>
      <c r="F73" s="103"/>
      <c r="G73" s="220"/>
      <c r="H73" s="103"/>
      <c r="I73" s="39"/>
      <c r="J73" s="39"/>
      <c r="K73" s="103"/>
      <c r="L73" s="103"/>
      <c r="M73" s="220"/>
      <c r="N73" s="103"/>
      <c r="O73" s="130"/>
      <c r="P73" s="130"/>
      <c r="Q73" s="130"/>
    </row>
    <row r="74" spans="2:17" x14ac:dyDescent="0.2">
      <c r="B74" s="103"/>
      <c r="C74" s="39"/>
      <c r="D74" s="39"/>
      <c r="E74" s="103"/>
      <c r="F74" s="103"/>
      <c r="G74" s="220"/>
      <c r="H74" s="103"/>
      <c r="I74" s="39"/>
      <c r="J74" s="39"/>
      <c r="K74" s="103"/>
      <c r="L74" s="103"/>
      <c r="M74" s="220"/>
      <c r="N74" s="103"/>
      <c r="O74" s="130"/>
      <c r="P74" s="130"/>
      <c r="Q74" s="130"/>
    </row>
    <row r="75" spans="2:17" x14ac:dyDescent="0.2">
      <c r="B75" s="103"/>
      <c r="C75" s="39"/>
      <c r="D75" s="39"/>
      <c r="E75" s="103"/>
      <c r="F75" s="103"/>
      <c r="G75" s="220"/>
      <c r="H75" s="103"/>
      <c r="I75" s="39"/>
      <c r="J75" s="39"/>
      <c r="K75" s="103"/>
      <c r="L75" s="103"/>
      <c r="M75" s="220"/>
      <c r="N75" s="103"/>
      <c r="O75" s="130"/>
      <c r="P75" s="130"/>
      <c r="Q75" s="130"/>
    </row>
    <row r="76" spans="2:17" x14ac:dyDescent="0.2">
      <c r="B76" s="103"/>
      <c r="C76" s="39"/>
      <c r="D76" s="39"/>
      <c r="E76" s="103"/>
      <c r="F76" s="103"/>
      <c r="G76" s="220"/>
      <c r="H76" s="103"/>
      <c r="I76" s="39"/>
      <c r="J76" s="39"/>
      <c r="K76" s="103"/>
      <c r="L76" s="103"/>
      <c r="M76" s="220"/>
      <c r="N76" s="103"/>
      <c r="O76" s="130"/>
      <c r="P76" s="130"/>
      <c r="Q76" s="130"/>
    </row>
    <row r="77" spans="2:17" x14ac:dyDescent="0.2">
      <c r="B77" s="103"/>
      <c r="C77" s="39"/>
      <c r="D77" s="39"/>
      <c r="E77" s="103"/>
      <c r="F77" s="103"/>
      <c r="G77" s="220"/>
      <c r="H77" s="103"/>
      <c r="I77" s="39"/>
      <c r="J77" s="39"/>
      <c r="K77" s="103"/>
      <c r="L77" s="103"/>
      <c r="M77" s="220"/>
      <c r="N77" s="103"/>
      <c r="O77" s="130"/>
      <c r="P77" s="130"/>
      <c r="Q77" s="130"/>
    </row>
    <row r="78" spans="2:17" x14ac:dyDescent="0.2">
      <c r="B78" s="103"/>
      <c r="C78" s="39"/>
      <c r="D78" s="39"/>
      <c r="E78" s="103"/>
      <c r="F78" s="103"/>
      <c r="G78" s="220"/>
      <c r="H78" s="103"/>
      <c r="I78" s="39"/>
      <c r="J78" s="39"/>
      <c r="K78" s="103"/>
      <c r="L78" s="103"/>
      <c r="M78" s="220"/>
      <c r="N78" s="103"/>
      <c r="O78" s="130"/>
      <c r="P78" s="130"/>
      <c r="Q78" s="130"/>
    </row>
    <row r="79" spans="2:17" x14ac:dyDescent="0.2">
      <c r="B79" s="103"/>
      <c r="C79" s="39"/>
      <c r="D79" s="39"/>
      <c r="E79" s="103"/>
      <c r="F79" s="103"/>
      <c r="G79" s="220"/>
      <c r="H79" s="103"/>
      <c r="I79" s="39"/>
      <c r="J79" s="39"/>
      <c r="K79" s="103"/>
      <c r="L79" s="103"/>
      <c r="M79" s="220"/>
      <c r="N79" s="103"/>
      <c r="O79" s="130"/>
      <c r="P79" s="130"/>
      <c r="Q79" s="130"/>
    </row>
    <row r="80" spans="2:17" x14ac:dyDescent="0.2">
      <c r="B80" s="103"/>
      <c r="C80" s="39"/>
      <c r="D80" s="39"/>
      <c r="E80" s="103"/>
      <c r="F80" s="103"/>
      <c r="G80" s="220"/>
      <c r="H80" s="103"/>
      <c r="I80" s="39"/>
      <c r="J80" s="39"/>
      <c r="K80" s="103"/>
      <c r="L80" s="103"/>
      <c r="M80" s="220"/>
      <c r="N80" s="103"/>
      <c r="O80" s="130"/>
      <c r="P80" s="130"/>
      <c r="Q80" s="130"/>
    </row>
    <row r="81" spans="2:17" x14ac:dyDescent="0.2">
      <c r="B81" s="103"/>
      <c r="C81" s="39"/>
      <c r="D81" s="39"/>
      <c r="E81" s="103"/>
      <c r="F81" s="103"/>
      <c r="G81" s="220"/>
      <c r="H81" s="103"/>
      <c r="I81" s="39"/>
      <c r="J81" s="39"/>
      <c r="K81" s="103"/>
      <c r="L81" s="103"/>
      <c r="M81" s="220"/>
      <c r="N81" s="103"/>
      <c r="O81" s="130"/>
      <c r="P81" s="130"/>
      <c r="Q81" s="130"/>
    </row>
    <row r="82" spans="2:17" x14ac:dyDescent="0.2">
      <c r="B82" s="103"/>
      <c r="C82" s="39"/>
      <c r="D82" s="39"/>
      <c r="E82" s="103"/>
      <c r="F82" s="103"/>
      <c r="G82" s="220"/>
      <c r="H82" s="103"/>
      <c r="I82" s="39"/>
      <c r="J82" s="39"/>
      <c r="K82" s="103"/>
      <c r="L82" s="103"/>
      <c r="M82" s="220"/>
      <c r="N82" s="103"/>
      <c r="O82" s="130"/>
      <c r="P82" s="130"/>
      <c r="Q82" s="130"/>
    </row>
    <row r="83" spans="2:17" x14ac:dyDescent="0.2">
      <c r="B83" s="103"/>
      <c r="C83" s="39"/>
      <c r="D83" s="39"/>
      <c r="E83" s="103"/>
      <c r="F83" s="103"/>
      <c r="G83" s="220"/>
      <c r="H83" s="103"/>
      <c r="I83" s="39"/>
      <c r="J83" s="39"/>
      <c r="K83" s="103"/>
      <c r="L83" s="103"/>
      <c r="M83" s="220"/>
      <c r="N83" s="103"/>
      <c r="O83" s="130"/>
      <c r="P83" s="130"/>
      <c r="Q83" s="130"/>
    </row>
    <row r="84" spans="2:17" x14ac:dyDescent="0.2">
      <c r="B84" s="103"/>
      <c r="C84" s="39"/>
      <c r="D84" s="39"/>
      <c r="E84" s="103"/>
      <c r="F84" s="103"/>
      <c r="G84" s="220"/>
      <c r="H84" s="103"/>
      <c r="I84" s="39"/>
      <c r="J84" s="39"/>
      <c r="K84" s="103"/>
      <c r="L84" s="103"/>
      <c r="M84" s="220"/>
      <c r="N84" s="103"/>
      <c r="O84" s="130"/>
      <c r="P84" s="130"/>
      <c r="Q84" s="130"/>
    </row>
    <row r="85" spans="2:17" x14ac:dyDescent="0.2">
      <c r="B85" s="103"/>
      <c r="C85" s="39"/>
      <c r="D85" s="39"/>
      <c r="E85" s="103"/>
      <c r="F85" s="103"/>
      <c r="G85" s="220"/>
      <c r="H85" s="103"/>
      <c r="I85" s="39"/>
      <c r="J85" s="39"/>
      <c r="K85" s="103"/>
      <c r="L85" s="103"/>
      <c r="M85" s="220"/>
      <c r="N85" s="103"/>
      <c r="O85" s="130"/>
      <c r="P85" s="130"/>
      <c r="Q85" s="130"/>
    </row>
    <row r="86" spans="2:17" x14ac:dyDescent="0.2">
      <c r="B86" s="103"/>
      <c r="C86" s="39"/>
      <c r="D86" s="39"/>
      <c r="E86" s="103"/>
      <c r="F86" s="103"/>
      <c r="G86" s="220"/>
      <c r="H86" s="103"/>
      <c r="I86" s="39"/>
      <c r="J86" s="39"/>
      <c r="K86" s="103"/>
      <c r="L86" s="103"/>
      <c r="M86" s="220"/>
      <c r="N86" s="103"/>
      <c r="O86" s="130"/>
      <c r="P86" s="130"/>
      <c r="Q86" s="130"/>
    </row>
    <row r="87" spans="2:17" x14ac:dyDescent="0.2">
      <c r="B87" s="103"/>
      <c r="C87" s="39"/>
      <c r="D87" s="39"/>
      <c r="E87" s="103"/>
      <c r="F87" s="103"/>
      <c r="G87" s="220"/>
      <c r="H87" s="103"/>
      <c r="I87" s="39"/>
      <c r="J87" s="39"/>
      <c r="K87" s="103"/>
      <c r="L87" s="103"/>
      <c r="M87" s="220"/>
      <c r="N87" s="103"/>
      <c r="O87" s="130"/>
      <c r="P87" s="130"/>
      <c r="Q87" s="130"/>
    </row>
    <row r="88" spans="2:17" x14ac:dyDescent="0.2">
      <c r="B88" s="103"/>
      <c r="C88" s="39"/>
      <c r="D88" s="39"/>
      <c r="E88" s="103"/>
      <c r="F88" s="103"/>
      <c r="G88" s="220"/>
      <c r="H88" s="103"/>
      <c r="I88" s="39"/>
      <c r="J88" s="39"/>
      <c r="K88" s="103"/>
      <c r="L88" s="103"/>
      <c r="M88" s="220"/>
      <c r="N88" s="103"/>
      <c r="O88" s="130"/>
      <c r="P88" s="130"/>
      <c r="Q88" s="130"/>
    </row>
    <row r="89" spans="2:17" x14ac:dyDescent="0.2">
      <c r="B89" s="103"/>
      <c r="C89" s="39"/>
      <c r="D89" s="39"/>
      <c r="E89" s="103"/>
      <c r="F89" s="103"/>
      <c r="G89" s="220"/>
      <c r="H89" s="103"/>
      <c r="I89" s="39"/>
      <c r="J89" s="39"/>
      <c r="K89" s="103"/>
      <c r="L89" s="103"/>
      <c r="M89" s="220"/>
      <c r="N89" s="103"/>
      <c r="O89" s="130"/>
      <c r="P89" s="130"/>
      <c r="Q89" s="130"/>
    </row>
    <row r="90" spans="2:17" x14ac:dyDescent="0.2">
      <c r="B90" s="103"/>
      <c r="C90" s="39"/>
      <c r="D90" s="39"/>
      <c r="E90" s="103"/>
      <c r="F90" s="103"/>
      <c r="G90" s="220"/>
      <c r="H90" s="103"/>
      <c r="I90" s="39"/>
      <c r="J90" s="39"/>
      <c r="K90" s="103"/>
      <c r="L90" s="103"/>
      <c r="M90" s="220"/>
      <c r="N90" s="103"/>
      <c r="O90" s="130"/>
      <c r="P90" s="130"/>
      <c r="Q90" s="130"/>
    </row>
    <row r="91" spans="2:17" x14ac:dyDescent="0.2">
      <c r="B91" s="103"/>
      <c r="C91" s="39"/>
      <c r="D91" s="39"/>
      <c r="E91" s="103"/>
      <c r="F91" s="103"/>
      <c r="G91" s="220"/>
      <c r="H91" s="103"/>
      <c r="I91" s="39"/>
      <c r="J91" s="39"/>
      <c r="K91" s="103"/>
      <c r="L91" s="103"/>
      <c r="M91" s="220"/>
      <c r="N91" s="103"/>
      <c r="O91" s="130"/>
      <c r="P91" s="130"/>
      <c r="Q91" s="130"/>
    </row>
    <row r="92" spans="2:17" x14ac:dyDescent="0.2">
      <c r="B92" s="103"/>
      <c r="C92" s="39"/>
      <c r="D92" s="39"/>
      <c r="E92" s="103"/>
      <c r="F92" s="103"/>
      <c r="G92" s="220"/>
      <c r="H92" s="103"/>
      <c r="I92" s="39"/>
      <c r="J92" s="39"/>
      <c r="K92" s="103"/>
      <c r="L92" s="103"/>
      <c r="M92" s="220"/>
      <c r="N92" s="103"/>
      <c r="O92" s="130"/>
      <c r="P92" s="130"/>
      <c r="Q92" s="130"/>
    </row>
    <row r="93" spans="2:17" x14ac:dyDescent="0.2">
      <c r="B93" s="103"/>
      <c r="C93" s="39"/>
      <c r="D93" s="39"/>
      <c r="E93" s="103"/>
      <c r="F93" s="103"/>
      <c r="G93" s="220"/>
      <c r="H93" s="103"/>
      <c r="I93" s="39"/>
      <c r="J93" s="39"/>
      <c r="K93" s="103"/>
      <c r="L93" s="103"/>
      <c r="M93" s="220"/>
      <c r="N93" s="103"/>
      <c r="O93" s="130"/>
      <c r="P93" s="130"/>
      <c r="Q93" s="130"/>
    </row>
    <row r="94" spans="2:17" x14ac:dyDescent="0.2">
      <c r="B94" s="103"/>
      <c r="C94" s="39"/>
      <c r="D94" s="39"/>
      <c r="E94" s="103"/>
      <c r="F94" s="103"/>
      <c r="G94" s="220"/>
      <c r="H94" s="103"/>
      <c r="I94" s="39"/>
      <c r="J94" s="39"/>
      <c r="K94" s="103"/>
      <c r="L94" s="103"/>
      <c r="M94" s="220"/>
      <c r="N94" s="103"/>
      <c r="O94" s="130"/>
      <c r="P94" s="130"/>
      <c r="Q94" s="130"/>
    </row>
    <row r="95" spans="2:17" x14ac:dyDescent="0.2">
      <c r="B95" s="103"/>
      <c r="C95" s="39"/>
      <c r="D95" s="39"/>
      <c r="E95" s="103"/>
      <c r="F95" s="103"/>
      <c r="G95" s="220"/>
      <c r="H95" s="103"/>
      <c r="I95" s="39"/>
      <c r="J95" s="39"/>
      <c r="K95" s="103"/>
      <c r="L95" s="103"/>
      <c r="M95" s="220"/>
      <c r="N95" s="103"/>
      <c r="O95" s="130"/>
      <c r="P95" s="130"/>
      <c r="Q95" s="130"/>
    </row>
    <row r="96" spans="2:17" x14ac:dyDescent="0.2">
      <c r="B96" s="103"/>
      <c r="C96" s="39"/>
      <c r="D96" s="39"/>
      <c r="E96" s="103"/>
      <c r="F96" s="103"/>
      <c r="G96" s="220"/>
      <c r="H96" s="103"/>
      <c r="I96" s="39"/>
      <c r="J96" s="39"/>
      <c r="K96" s="103"/>
      <c r="L96" s="103"/>
      <c r="M96" s="220"/>
      <c r="N96" s="103"/>
      <c r="O96" s="130"/>
      <c r="P96" s="130"/>
      <c r="Q96" s="130"/>
    </row>
    <row r="97" spans="2:17" x14ac:dyDescent="0.2">
      <c r="B97" s="103"/>
      <c r="C97" s="39"/>
      <c r="D97" s="39"/>
      <c r="E97" s="103"/>
      <c r="F97" s="103"/>
      <c r="G97" s="220"/>
      <c r="H97" s="103"/>
      <c r="I97" s="39"/>
      <c r="J97" s="39"/>
      <c r="K97" s="103"/>
      <c r="L97" s="103"/>
      <c r="M97" s="220"/>
      <c r="N97" s="103"/>
      <c r="O97" s="130"/>
      <c r="P97" s="130"/>
      <c r="Q97" s="130"/>
    </row>
    <row r="98" spans="2:17" x14ac:dyDescent="0.2">
      <c r="B98" s="103"/>
      <c r="C98" s="39"/>
      <c r="D98" s="39"/>
      <c r="E98" s="103"/>
      <c r="F98" s="103"/>
      <c r="G98" s="220"/>
      <c r="H98" s="103"/>
      <c r="I98" s="39"/>
      <c r="J98" s="39"/>
      <c r="K98" s="103"/>
      <c r="L98" s="103"/>
      <c r="M98" s="220"/>
      <c r="N98" s="103"/>
      <c r="O98" s="130"/>
      <c r="P98" s="130"/>
      <c r="Q98" s="130"/>
    </row>
    <row r="99" spans="2:17" x14ac:dyDescent="0.2">
      <c r="B99" s="103"/>
      <c r="C99" s="39"/>
      <c r="D99" s="39"/>
      <c r="E99" s="103"/>
      <c r="F99" s="103"/>
      <c r="G99" s="220"/>
      <c r="H99" s="103"/>
      <c r="I99" s="39"/>
      <c r="J99" s="39"/>
      <c r="K99" s="103"/>
      <c r="L99" s="103"/>
      <c r="M99" s="220"/>
      <c r="N99" s="103"/>
      <c r="O99" s="130"/>
      <c r="P99" s="130"/>
      <c r="Q99" s="130"/>
    </row>
    <row r="100" spans="2:17" x14ac:dyDescent="0.2">
      <c r="B100" s="103"/>
      <c r="C100" s="39"/>
      <c r="D100" s="39"/>
      <c r="E100" s="103"/>
      <c r="F100" s="103"/>
      <c r="G100" s="220"/>
      <c r="H100" s="103"/>
      <c r="I100" s="39"/>
      <c r="J100" s="39"/>
      <c r="K100" s="103"/>
      <c r="L100" s="103"/>
      <c r="M100" s="220"/>
      <c r="N100" s="103"/>
      <c r="O100" s="130"/>
      <c r="P100" s="130"/>
      <c r="Q100" s="130"/>
    </row>
    <row r="101" spans="2:17" x14ac:dyDescent="0.2">
      <c r="B101" s="103"/>
      <c r="C101" s="39"/>
      <c r="D101" s="39"/>
      <c r="E101" s="103"/>
      <c r="F101" s="103"/>
      <c r="G101" s="220"/>
      <c r="H101" s="103"/>
      <c r="I101" s="39"/>
      <c r="J101" s="39"/>
      <c r="K101" s="103"/>
      <c r="L101" s="103"/>
      <c r="M101" s="220"/>
      <c r="N101" s="103"/>
      <c r="O101" s="130"/>
      <c r="P101" s="130"/>
      <c r="Q101" s="130"/>
    </row>
    <row r="102" spans="2:17" x14ac:dyDescent="0.2">
      <c r="B102" s="103"/>
      <c r="C102" s="39"/>
      <c r="D102" s="39"/>
      <c r="E102" s="103"/>
      <c r="F102" s="103"/>
      <c r="G102" s="220"/>
      <c r="H102" s="103"/>
      <c r="I102" s="39"/>
      <c r="J102" s="39"/>
      <c r="K102" s="103"/>
      <c r="L102" s="103"/>
      <c r="M102" s="220"/>
      <c r="N102" s="103"/>
      <c r="O102" s="130"/>
      <c r="P102" s="130"/>
      <c r="Q102" s="130"/>
    </row>
    <row r="103" spans="2:17" x14ac:dyDescent="0.2">
      <c r="B103" s="103"/>
      <c r="C103" s="39"/>
      <c r="D103" s="39"/>
      <c r="E103" s="103"/>
      <c r="F103" s="103"/>
      <c r="G103" s="220"/>
      <c r="H103" s="103"/>
      <c r="I103" s="39"/>
      <c r="J103" s="39"/>
      <c r="K103" s="103"/>
      <c r="L103" s="103"/>
      <c r="M103" s="220"/>
      <c r="N103" s="103"/>
      <c r="O103" s="130"/>
      <c r="P103" s="130"/>
      <c r="Q103" s="130"/>
    </row>
    <row r="104" spans="2:17" x14ac:dyDescent="0.2">
      <c r="B104" s="103"/>
      <c r="C104" s="39"/>
      <c r="D104" s="39"/>
      <c r="E104" s="103"/>
      <c r="F104" s="103"/>
      <c r="G104" s="220"/>
      <c r="H104" s="103"/>
      <c r="I104" s="39"/>
      <c r="J104" s="39"/>
      <c r="K104" s="103"/>
      <c r="L104" s="103"/>
      <c r="M104" s="220"/>
      <c r="N104" s="103"/>
      <c r="O104" s="130"/>
      <c r="P104" s="130"/>
      <c r="Q104" s="130"/>
    </row>
    <row r="105" spans="2:17" x14ac:dyDescent="0.2">
      <c r="B105" s="103"/>
      <c r="C105" s="39"/>
      <c r="D105" s="39"/>
      <c r="E105" s="103"/>
      <c r="F105" s="103"/>
      <c r="G105" s="220"/>
      <c r="H105" s="103"/>
      <c r="I105" s="39"/>
      <c r="J105" s="39"/>
      <c r="K105" s="103"/>
      <c r="L105" s="103"/>
      <c r="M105" s="220"/>
      <c r="N105" s="103"/>
      <c r="O105" s="130"/>
      <c r="P105" s="130"/>
      <c r="Q105" s="130"/>
    </row>
    <row r="106" spans="2:17" x14ac:dyDescent="0.2">
      <c r="B106" s="103"/>
      <c r="C106" s="39"/>
      <c r="D106" s="39"/>
      <c r="E106" s="103"/>
      <c r="F106" s="103"/>
      <c r="G106" s="220"/>
      <c r="H106" s="103"/>
      <c r="I106" s="39"/>
      <c r="J106" s="39"/>
      <c r="K106" s="103"/>
      <c r="L106" s="103"/>
      <c r="M106" s="220"/>
      <c r="N106" s="103"/>
      <c r="O106" s="130"/>
      <c r="P106" s="130"/>
      <c r="Q106" s="130"/>
    </row>
    <row r="107" spans="2:17" x14ac:dyDescent="0.2">
      <c r="B107" s="103"/>
      <c r="C107" s="39"/>
      <c r="D107" s="39"/>
      <c r="E107" s="103"/>
      <c r="F107" s="103"/>
      <c r="G107" s="220"/>
      <c r="H107" s="103"/>
      <c r="I107" s="39"/>
      <c r="J107" s="39"/>
      <c r="K107" s="103"/>
      <c r="L107" s="103"/>
      <c r="M107" s="220"/>
      <c r="N107" s="103"/>
      <c r="O107" s="130"/>
      <c r="P107" s="130"/>
      <c r="Q107" s="130"/>
    </row>
    <row r="108" spans="2:17" x14ac:dyDescent="0.2">
      <c r="B108" s="103"/>
      <c r="C108" s="39"/>
      <c r="D108" s="39"/>
      <c r="E108" s="103"/>
      <c r="F108" s="103"/>
      <c r="G108" s="220"/>
      <c r="H108" s="103"/>
      <c r="I108" s="39"/>
      <c r="J108" s="39"/>
      <c r="K108" s="103"/>
      <c r="L108" s="103"/>
      <c r="M108" s="220"/>
      <c r="N108" s="103"/>
      <c r="O108" s="130"/>
      <c r="P108" s="130"/>
      <c r="Q108" s="130"/>
    </row>
    <row r="109" spans="2:17" x14ac:dyDescent="0.2">
      <c r="B109" s="103"/>
      <c r="C109" s="39"/>
      <c r="D109" s="39"/>
      <c r="E109" s="103"/>
      <c r="F109" s="103"/>
      <c r="G109" s="220"/>
      <c r="H109" s="103"/>
      <c r="I109" s="39"/>
      <c r="J109" s="39"/>
      <c r="K109" s="103"/>
      <c r="L109" s="103"/>
      <c r="M109" s="220"/>
      <c r="N109" s="103"/>
      <c r="O109" s="130"/>
      <c r="P109" s="130"/>
      <c r="Q109" s="130"/>
    </row>
    <row r="110" spans="2:17" x14ac:dyDescent="0.2">
      <c r="B110" s="103"/>
      <c r="C110" s="39"/>
      <c r="D110" s="39"/>
      <c r="E110" s="103"/>
      <c r="F110" s="103"/>
      <c r="G110" s="220"/>
      <c r="H110" s="103"/>
      <c r="I110" s="39"/>
      <c r="J110" s="39"/>
      <c r="K110" s="103"/>
      <c r="L110" s="103"/>
      <c r="M110" s="220"/>
      <c r="N110" s="103"/>
      <c r="O110" s="130"/>
      <c r="P110" s="130"/>
      <c r="Q110" s="130"/>
    </row>
    <row r="111" spans="2:17" x14ac:dyDescent="0.2">
      <c r="B111" s="103"/>
      <c r="C111" s="39"/>
      <c r="D111" s="39"/>
      <c r="E111" s="103"/>
      <c r="F111" s="103"/>
      <c r="G111" s="220"/>
      <c r="H111" s="103"/>
      <c r="I111" s="39"/>
      <c r="J111" s="39"/>
      <c r="K111" s="103"/>
      <c r="L111" s="103"/>
      <c r="M111" s="220"/>
      <c r="N111" s="103"/>
      <c r="O111" s="130"/>
      <c r="P111" s="130"/>
      <c r="Q111" s="130"/>
    </row>
    <row r="112" spans="2:17" x14ac:dyDescent="0.2">
      <c r="B112" s="103"/>
      <c r="C112" s="39"/>
      <c r="D112" s="39"/>
      <c r="E112" s="103"/>
      <c r="F112" s="103"/>
      <c r="G112" s="220"/>
      <c r="H112" s="103"/>
      <c r="I112" s="39"/>
      <c r="J112" s="39"/>
      <c r="K112" s="103"/>
      <c r="L112" s="103"/>
      <c r="M112" s="220"/>
      <c r="N112" s="103"/>
      <c r="O112" s="130"/>
      <c r="P112" s="130"/>
      <c r="Q112" s="130"/>
    </row>
    <row r="113" spans="2:17" x14ac:dyDescent="0.2">
      <c r="B113" s="103"/>
      <c r="C113" s="39"/>
      <c r="D113" s="39"/>
      <c r="E113" s="103"/>
      <c r="F113" s="103"/>
      <c r="G113" s="220"/>
      <c r="H113" s="103"/>
      <c r="I113" s="39"/>
      <c r="J113" s="39"/>
      <c r="K113" s="103"/>
      <c r="L113" s="103"/>
      <c r="M113" s="220"/>
      <c r="N113" s="103"/>
      <c r="O113" s="130"/>
      <c r="P113" s="130"/>
      <c r="Q113" s="130"/>
    </row>
    <row r="114" spans="2:17" x14ac:dyDescent="0.2">
      <c r="B114" s="103"/>
      <c r="C114" s="39"/>
      <c r="D114" s="39"/>
      <c r="E114" s="103"/>
      <c r="F114" s="103"/>
      <c r="G114" s="220"/>
      <c r="H114" s="103"/>
      <c r="I114" s="39"/>
      <c r="J114" s="39"/>
      <c r="K114" s="103"/>
      <c r="L114" s="103"/>
      <c r="M114" s="220"/>
      <c r="N114" s="103"/>
      <c r="O114" s="130"/>
      <c r="P114" s="130"/>
      <c r="Q114" s="130"/>
    </row>
    <row r="115" spans="2:17" x14ac:dyDescent="0.2">
      <c r="B115" s="103"/>
      <c r="C115" s="39"/>
      <c r="D115" s="39"/>
      <c r="E115" s="103"/>
      <c r="F115" s="103"/>
      <c r="G115" s="220"/>
      <c r="H115" s="103"/>
      <c r="I115" s="39"/>
      <c r="J115" s="39"/>
      <c r="K115" s="103"/>
      <c r="L115" s="103"/>
      <c r="M115" s="220"/>
      <c r="N115" s="103"/>
      <c r="O115" s="130"/>
      <c r="P115" s="130"/>
      <c r="Q115" s="130"/>
    </row>
    <row r="116" spans="2:17" x14ac:dyDescent="0.2">
      <c r="B116" s="103"/>
      <c r="C116" s="39"/>
      <c r="D116" s="39"/>
      <c r="E116" s="103"/>
      <c r="F116" s="103"/>
      <c r="G116" s="220"/>
      <c r="H116" s="103"/>
      <c r="I116" s="39"/>
      <c r="J116" s="39"/>
      <c r="K116" s="103"/>
      <c r="L116" s="103"/>
      <c r="M116" s="220"/>
      <c r="N116" s="103"/>
      <c r="O116" s="130"/>
      <c r="P116" s="130"/>
      <c r="Q116" s="130"/>
    </row>
    <row r="117" spans="2:17" x14ac:dyDescent="0.2">
      <c r="B117" s="103"/>
      <c r="C117" s="39"/>
      <c r="D117" s="39"/>
      <c r="E117" s="103"/>
      <c r="F117" s="103"/>
      <c r="G117" s="220"/>
      <c r="H117" s="103"/>
      <c r="I117" s="39"/>
      <c r="J117" s="39"/>
      <c r="K117" s="103"/>
      <c r="L117" s="103"/>
      <c r="M117" s="220"/>
      <c r="N117" s="103"/>
      <c r="O117" s="130"/>
      <c r="P117" s="130"/>
      <c r="Q117" s="130"/>
    </row>
    <row r="118" spans="2:17" x14ac:dyDescent="0.2">
      <c r="B118" s="103"/>
      <c r="C118" s="39"/>
      <c r="D118" s="39"/>
      <c r="E118" s="103"/>
      <c r="F118" s="103"/>
      <c r="G118" s="220"/>
      <c r="H118" s="103"/>
      <c r="I118" s="39"/>
      <c r="J118" s="39"/>
      <c r="K118" s="103"/>
      <c r="L118" s="103"/>
      <c r="M118" s="220"/>
      <c r="N118" s="103"/>
      <c r="O118" s="130"/>
      <c r="P118" s="130"/>
      <c r="Q118" s="130"/>
    </row>
    <row r="119" spans="2:17" x14ac:dyDescent="0.2">
      <c r="B119" s="103"/>
      <c r="C119" s="39"/>
      <c r="D119" s="39"/>
      <c r="E119" s="103"/>
      <c r="F119" s="103"/>
      <c r="G119" s="220"/>
      <c r="H119" s="103"/>
      <c r="I119" s="39"/>
      <c r="J119" s="39"/>
      <c r="K119" s="103"/>
      <c r="L119" s="103"/>
      <c r="M119" s="220"/>
      <c r="N119" s="103"/>
      <c r="O119" s="130"/>
      <c r="P119" s="130"/>
      <c r="Q119" s="130"/>
    </row>
    <row r="120" spans="2:17" x14ac:dyDescent="0.2">
      <c r="B120" s="103"/>
      <c r="C120" s="39"/>
      <c r="D120" s="39"/>
      <c r="E120" s="103"/>
      <c r="F120" s="103"/>
      <c r="G120" s="220"/>
      <c r="H120" s="103"/>
      <c r="I120" s="39"/>
      <c r="J120" s="39"/>
      <c r="K120" s="103"/>
      <c r="L120" s="103"/>
      <c r="M120" s="220"/>
      <c r="N120" s="103"/>
      <c r="O120" s="130"/>
      <c r="P120" s="130"/>
      <c r="Q120" s="130"/>
    </row>
    <row r="121" spans="2:17" x14ac:dyDescent="0.2">
      <c r="B121" s="103"/>
      <c r="C121" s="39"/>
      <c r="D121" s="39"/>
      <c r="E121" s="103"/>
      <c r="F121" s="103"/>
      <c r="G121" s="220"/>
      <c r="H121" s="103"/>
      <c r="I121" s="39"/>
      <c r="J121" s="39"/>
      <c r="K121" s="103"/>
      <c r="L121" s="103"/>
      <c r="M121" s="220"/>
      <c r="N121" s="103"/>
      <c r="O121" s="130"/>
      <c r="P121" s="130"/>
      <c r="Q121" s="130"/>
    </row>
    <row r="122" spans="2:17" x14ac:dyDescent="0.2">
      <c r="B122" s="103"/>
      <c r="C122" s="39"/>
      <c r="D122" s="39"/>
      <c r="E122" s="103"/>
      <c r="F122" s="103"/>
      <c r="G122" s="220"/>
      <c r="H122" s="103"/>
      <c r="I122" s="39"/>
      <c r="J122" s="39"/>
      <c r="K122" s="103"/>
      <c r="L122" s="103"/>
      <c r="M122" s="220"/>
      <c r="N122" s="103"/>
      <c r="O122" s="130"/>
      <c r="P122" s="130"/>
      <c r="Q122" s="130"/>
    </row>
    <row r="123" spans="2:17" x14ac:dyDescent="0.2">
      <c r="B123" s="103"/>
      <c r="C123" s="39"/>
      <c r="D123" s="39"/>
      <c r="E123" s="103"/>
      <c r="F123" s="103"/>
      <c r="G123" s="220"/>
      <c r="H123" s="103"/>
      <c r="I123" s="39"/>
      <c r="J123" s="39"/>
      <c r="K123" s="103"/>
      <c r="L123" s="103"/>
      <c r="M123" s="220"/>
      <c r="N123" s="103"/>
      <c r="O123" s="130"/>
      <c r="P123" s="130"/>
      <c r="Q123" s="130"/>
    </row>
    <row r="124" spans="2:17" x14ac:dyDescent="0.2">
      <c r="B124" s="103"/>
      <c r="C124" s="39"/>
      <c r="D124" s="39"/>
      <c r="E124" s="103"/>
      <c r="F124" s="103"/>
      <c r="G124" s="220"/>
      <c r="H124" s="103"/>
      <c r="I124" s="39"/>
      <c r="J124" s="39"/>
      <c r="K124" s="103"/>
      <c r="L124" s="103"/>
      <c r="M124" s="220"/>
      <c r="N124" s="103"/>
      <c r="O124" s="130"/>
      <c r="P124" s="130"/>
      <c r="Q124" s="130"/>
    </row>
    <row r="125" spans="2:17" x14ac:dyDescent="0.2">
      <c r="B125" s="103"/>
      <c r="C125" s="39"/>
      <c r="D125" s="39"/>
      <c r="E125" s="103"/>
      <c r="F125" s="103"/>
      <c r="G125" s="220"/>
      <c r="H125" s="103"/>
      <c r="I125" s="39"/>
      <c r="J125" s="39"/>
      <c r="K125" s="103"/>
      <c r="L125" s="103"/>
      <c r="M125" s="220"/>
      <c r="N125" s="103"/>
      <c r="O125" s="130"/>
      <c r="P125" s="130"/>
      <c r="Q125" s="130"/>
    </row>
    <row r="126" spans="2:17" x14ac:dyDescent="0.2">
      <c r="B126" s="103"/>
      <c r="C126" s="39"/>
      <c r="D126" s="39"/>
      <c r="E126" s="103"/>
      <c r="F126" s="103"/>
      <c r="G126" s="220"/>
      <c r="H126" s="103"/>
      <c r="I126" s="39"/>
      <c r="J126" s="39"/>
      <c r="K126" s="103"/>
      <c r="L126" s="103"/>
      <c r="M126" s="220"/>
      <c r="N126" s="103"/>
      <c r="O126" s="130"/>
      <c r="P126" s="130"/>
      <c r="Q126" s="130"/>
    </row>
    <row r="127" spans="2:17" x14ac:dyDescent="0.2">
      <c r="B127" s="103"/>
      <c r="C127" s="39"/>
      <c r="D127" s="39"/>
      <c r="E127" s="103"/>
      <c r="F127" s="103"/>
      <c r="G127" s="220"/>
      <c r="H127" s="103"/>
      <c r="I127" s="39"/>
      <c r="J127" s="39"/>
      <c r="K127" s="103"/>
      <c r="L127" s="103"/>
      <c r="M127" s="220"/>
      <c r="N127" s="103"/>
      <c r="O127" s="130"/>
      <c r="P127" s="130"/>
      <c r="Q127" s="130"/>
    </row>
    <row r="128" spans="2:17" x14ac:dyDescent="0.2">
      <c r="B128" s="103"/>
      <c r="C128" s="39"/>
      <c r="D128" s="39"/>
      <c r="E128" s="103"/>
      <c r="F128" s="103"/>
      <c r="G128" s="220"/>
      <c r="H128" s="103"/>
      <c r="I128" s="39"/>
      <c r="J128" s="39"/>
      <c r="K128" s="103"/>
      <c r="L128" s="103"/>
      <c r="M128" s="220"/>
      <c r="N128" s="103"/>
      <c r="O128" s="130"/>
      <c r="P128" s="130"/>
      <c r="Q128" s="130"/>
    </row>
    <row r="129" spans="2:17" x14ac:dyDescent="0.2">
      <c r="B129" s="103"/>
      <c r="C129" s="39"/>
      <c r="D129" s="39"/>
      <c r="E129" s="103"/>
      <c r="F129" s="103"/>
      <c r="G129" s="220"/>
      <c r="H129" s="103"/>
      <c r="I129" s="39"/>
      <c r="J129" s="39"/>
      <c r="K129" s="103"/>
      <c r="L129" s="103"/>
      <c r="M129" s="220"/>
      <c r="N129" s="103"/>
      <c r="O129" s="130"/>
      <c r="P129" s="130"/>
      <c r="Q129" s="130"/>
    </row>
    <row r="130" spans="2:17" x14ac:dyDescent="0.2">
      <c r="B130" s="103"/>
      <c r="C130" s="39"/>
      <c r="D130" s="39"/>
      <c r="E130" s="103"/>
      <c r="F130" s="103"/>
      <c r="G130" s="220"/>
      <c r="H130" s="103"/>
      <c r="I130" s="39"/>
      <c r="J130" s="39"/>
      <c r="K130" s="103"/>
      <c r="L130" s="103"/>
      <c r="M130" s="220"/>
      <c r="N130" s="103"/>
      <c r="O130" s="130"/>
      <c r="P130" s="130"/>
      <c r="Q130" s="130"/>
    </row>
    <row r="131" spans="2:17" x14ac:dyDescent="0.2">
      <c r="B131" s="103"/>
      <c r="C131" s="39"/>
      <c r="D131" s="39"/>
      <c r="E131" s="103"/>
      <c r="F131" s="103"/>
      <c r="G131" s="220"/>
      <c r="H131" s="103"/>
      <c r="I131" s="39"/>
      <c r="J131" s="39"/>
      <c r="K131" s="103"/>
      <c r="L131" s="103"/>
      <c r="M131" s="220"/>
      <c r="N131" s="103"/>
      <c r="O131" s="130"/>
      <c r="P131" s="130"/>
      <c r="Q131" s="130"/>
    </row>
    <row r="132" spans="2:17" x14ac:dyDescent="0.2">
      <c r="B132" s="103"/>
      <c r="C132" s="39"/>
      <c r="D132" s="39"/>
      <c r="E132" s="103"/>
      <c r="F132" s="103"/>
      <c r="G132" s="220"/>
      <c r="H132" s="103"/>
      <c r="I132" s="39"/>
      <c r="J132" s="39"/>
      <c r="K132" s="103"/>
      <c r="L132" s="103"/>
      <c r="M132" s="220"/>
      <c r="N132" s="103"/>
      <c r="O132" s="130"/>
      <c r="P132" s="130"/>
      <c r="Q132" s="130"/>
    </row>
    <row r="133" spans="2:17" x14ac:dyDescent="0.2">
      <c r="B133" s="103"/>
      <c r="C133" s="39"/>
      <c r="D133" s="39"/>
      <c r="E133" s="103"/>
      <c r="F133" s="103"/>
      <c r="G133" s="220"/>
      <c r="H133" s="103"/>
      <c r="I133" s="39"/>
      <c r="J133" s="39"/>
      <c r="K133" s="103"/>
      <c r="L133" s="103"/>
      <c r="M133" s="220"/>
      <c r="N133" s="103"/>
      <c r="O133" s="130"/>
      <c r="P133" s="130"/>
      <c r="Q133" s="130"/>
    </row>
    <row r="134" spans="2:17" x14ac:dyDescent="0.2">
      <c r="B134" s="103"/>
      <c r="C134" s="39"/>
      <c r="D134" s="39"/>
      <c r="E134" s="103"/>
      <c r="F134" s="103"/>
      <c r="G134" s="220"/>
      <c r="H134" s="103"/>
      <c r="I134" s="39"/>
      <c r="J134" s="39"/>
      <c r="K134" s="103"/>
      <c r="L134" s="103"/>
      <c r="M134" s="220"/>
      <c r="N134" s="103"/>
      <c r="O134" s="130"/>
      <c r="P134" s="130"/>
      <c r="Q134" s="130"/>
    </row>
    <row r="135" spans="2:17" x14ac:dyDescent="0.2">
      <c r="B135" s="103"/>
      <c r="C135" s="39"/>
      <c r="D135" s="39"/>
      <c r="E135" s="103"/>
      <c r="F135" s="103"/>
      <c r="G135" s="220"/>
      <c r="H135" s="103"/>
      <c r="I135" s="39"/>
      <c r="J135" s="39"/>
      <c r="K135" s="103"/>
      <c r="L135" s="103"/>
      <c r="M135" s="220"/>
      <c r="N135" s="103"/>
      <c r="O135" s="130"/>
      <c r="P135" s="130"/>
      <c r="Q135" s="130"/>
    </row>
    <row r="136" spans="2:17" x14ac:dyDescent="0.2">
      <c r="B136" s="103"/>
      <c r="C136" s="39"/>
      <c r="D136" s="39"/>
      <c r="E136" s="103"/>
      <c r="F136" s="103"/>
      <c r="G136" s="220"/>
      <c r="H136" s="103"/>
      <c r="I136" s="39"/>
      <c r="J136" s="39"/>
      <c r="K136" s="103"/>
      <c r="L136" s="103"/>
      <c r="M136" s="220"/>
      <c r="N136" s="103"/>
      <c r="O136" s="130"/>
      <c r="P136" s="130"/>
      <c r="Q136" s="130"/>
    </row>
    <row r="137" spans="2:17" x14ac:dyDescent="0.2">
      <c r="B137" s="103"/>
      <c r="C137" s="39"/>
      <c r="D137" s="39"/>
      <c r="E137" s="103"/>
      <c r="F137" s="103"/>
      <c r="G137" s="220"/>
      <c r="H137" s="103"/>
      <c r="I137" s="39"/>
      <c r="J137" s="39"/>
      <c r="K137" s="103"/>
      <c r="L137" s="103"/>
      <c r="M137" s="220"/>
      <c r="N137" s="103"/>
      <c r="O137" s="130"/>
      <c r="P137" s="130"/>
      <c r="Q137" s="130"/>
    </row>
    <row r="138" spans="2:17" x14ac:dyDescent="0.2">
      <c r="B138" s="103"/>
      <c r="C138" s="39"/>
      <c r="D138" s="39"/>
      <c r="E138" s="103"/>
      <c r="F138" s="103"/>
      <c r="G138" s="220"/>
      <c r="H138" s="103"/>
      <c r="I138" s="39"/>
      <c r="J138" s="39"/>
      <c r="K138" s="103"/>
      <c r="L138" s="103"/>
      <c r="M138" s="220"/>
      <c r="N138" s="103"/>
      <c r="O138" s="130"/>
      <c r="P138" s="130"/>
      <c r="Q138" s="130"/>
    </row>
    <row r="139" spans="2:17" x14ac:dyDescent="0.2">
      <c r="B139" s="103"/>
      <c r="C139" s="39"/>
      <c r="D139" s="39"/>
      <c r="E139" s="103"/>
      <c r="F139" s="103"/>
      <c r="G139" s="220"/>
      <c r="H139" s="103"/>
      <c r="I139" s="39"/>
      <c r="J139" s="39"/>
      <c r="K139" s="103"/>
      <c r="L139" s="103"/>
      <c r="M139" s="220"/>
      <c r="N139" s="103"/>
      <c r="O139" s="130"/>
      <c r="P139" s="130"/>
      <c r="Q139" s="130"/>
    </row>
    <row r="140" spans="2:17" x14ac:dyDescent="0.2">
      <c r="B140" s="103"/>
      <c r="C140" s="39"/>
      <c r="D140" s="39"/>
      <c r="E140" s="103"/>
      <c r="F140" s="103"/>
      <c r="G140" s="220"/>
      <c r="H140" s="103"/>
      <c r="I140" s="39"/>
      <c r="J140" s="39"/>
      <c r="K140" s="103"/>
      <c r="L140" s="103"/>
      <c r="M140" s="220"/>
      <c r="N140" s="103"/>
      <c r="O140" s="130"/>
      <c r="P140" s="130"/>
      <c r="Q140" s="130"/>
    </row>
    <row r="141" spans="2:17" x14ac:dyDescent="0.2">
      <c r="B141" s="103"/>
      <c r="C141" s="39"/>
      <c r="D141" s="39"/>
      <c r="E141" s="103"/>
      <c r="F141" s="103"/>
      <c r="G141" s="220"/>
      <c r="H141" s="103"/>
      <c r="I141" s="39"/>
      <c r="J141" s="39"/>
      <c r="K141" s="103"/>
      <c r="L141" s="103"/>
      <c r="M141" s="220"/>
      <c r="N141" s="103"/>
      <c r="O141" s="130"/>
      <c r="P141" s="130"/>
      <c r="Q141" s="130"/>
    </row>
    <row r="142" spans="2:17" x14ac:dyDescent="0.2">
      <c r="B142" s="103"/>
      <c r="C142" s="39"/>
      <c r="D142" s="39"/>
      <c r="E142" s="103"/>
      <c r="F142" s="103"/>
      <c r="G142" s="220"/>
      <c r="H142" s="103"/>
      <c r="I142" s="39"/>
      <c r="J142" s="39"/>
      <c r="K142" s="103"/>
      <c r="L142" s="103"/>
      <c r="M142" s="220"/>
      <c r="N142" s="103"/>
      <c r="O142" s="130"/>
      <c r="P142" s="130"/>
      <c r="Q142" s="130"/>
    </row>
    <row r="143" spans="2:17" x14ac:dyDescent="0.2">
      <c r="B143" s="103"/>
      <c r="C143" s="39"/>
      <c r="D143" s="39"/>
      <c r="E143" s="103"/>
      <c r="F143" s="103"/>
      <c r="G143" s="220"/>
      <c r="H143" s="103"/>
      <c r="I143" s="39"/>
      <c r="J143" s="39"/>
      <c r="K143" s="103"/>
      <c r="L143" s="103"/>
      <c r="M143" s="220"/>
      <c r="N143" s="103"/>
      <c r="O143" s="130"/>
      <c r="P143" s="130"/>
      <c r="Q143" s="130"/>
    </row>
    <row r="144" spans="2:17" x14ac:dyDescent="0.2">
      <c r="B144" s="103"/>
      <c r="C144" s="39"/>
      <c r="D144" s="39"/>
      <c r="E144" s="103"/>
      <c r="F144" s="103"/>
      <c r="G144" s="220"/>
      <c r="H144" s="103"/>
      <c r="I144" s="39"/>
      <c r="J144" s="39"/>
      <c r="K144" s="103"/>
      <c r="L144" s="103"/>
      <c r="M144" s="220"/>
      <c r="N144" s="103"/>
      <c r="O144" s="130"/>
      <c r="P144" s="130"/>
      <c r="Q144" s="130"/>
    </row>
    <row r="145" spans="2:17" x14ac:dyDescent="0.2">
      <c r="B145" s="103"/>
      <c r="C145" s="39"/>
      <c r="D145" s="39"/>
      <c r="E145" s="103"/>
      <c r="F145" s="103"/>
      <c r="G145" s="220"/>
      <c r="H145" s="103"/>
      <c r="I145" s="39"/>
      <c r="J145" s="39"/>
      <c r="K145" s="103"/>
      <c r="L145" s="103"/>
      <c r="M145" s="220"/>
      <c r="N145" s="103"/>
      <c r="O145" s="130"/>
      <c r="P145" s="130"/>
      <c r="Q145" s="130"/>
    </row>
    <row r="146" spans="2:17" x14ac:dyDescent="0.2">
      <c r="B146" s="103"/>
      <c r="C146" s="39"/>
      <c r="D146" s="39"/>
      <c r="E146" s="103"/>
      <c r="F146" s="103"/>
      <c r="G146" s="220"/>
      <c r="H146" s="103"/>
      <c r="I146" s="39"/>
      <c r="J146" s="39"/>
      <c r="K146" s="103"/>
      <c r="L146" s="103"/>
      <c r="M146" s="220"/>
      <c r="N146" s="103"/>
      <c r="O146" s="130"/>
      <c r="P146" s="130"/>
      <c r="Q146" s="130"/>
    </row>
    <row r="147" spans="2:17" x14ac:dyDescent="0.2">
      <c r="B147" s="103"/>
      <c r="C147" s="39"/>
      <c r="D147" s="39"/>
      <c r="E147" s="103"/>
      <c r="F147" s="103"/>
      <c r="G147" s="220"/>
      <c r="H147" s="103"/>
      <c r="I147" s="39"/>
      <c r="J147" s="39"/>
      <c r="K147" s="103"/>
      <c r="L147" s="103"/>
      <c r="M147" s="220"/>
      <c r="N147" s="103"/>
      <c r="O147" s="130"/>
      <c r="P147" s="130"/>
      <c r="Q147" s="130"/>
    </row>
    <row r="148" spans="2:17" x14ac:dyDescent="0.2">
      <c r="B148" s="103"/>
      <c r="C148" s="39"/>
      <c r="D148" s="39"/>
      <c r="E148" s="103"/>
      <c r="F148" s="103"/>
      <c r="G148" s="220"/>
      <c r="H148" s="103"/>
      <c r="I148" s="39"/>
      <c r="J148" s="39"/>
      <c r="K148" s="103"/>
      <c r="L148" s="103"/>
      <c r="M148" s="220"/>
      <c r="N148" s="103"/>
      <c r="O148" s="130"/>
      <c r="P148" s="130"/>
      <c r="Q148" s="130"/>
    </row>
    <row r="149" spans="2:17" x14ac:dyDescent="0.2">
      <c r="B149" s="103"/>
      <c r="C149" s="39"/>
      <c r="D149" s="39"/>
      <c r="E149" s="103"/>
      <c r="F149" s="103"/>
      <c r="G149" s="220"/>
      <c r="H149" s="103"/>
      <c r="I149" s="39"/>
      <c r="J149" s="39"/>
      <c r="K149" s="103"/>
      <c r="L149" s="103"/>
      <c r="M149" s="220"/>
      <c r="N149" s="103"/>
      <c r="O149" s="130"/>
      <c r="P149" s="130"/>
      <c r="Q149" s="130"/>
    </row>
    <row r="150" spans="2:17" x14ac:dyDescent="0.2">
      <c r="B150" s="103"/>
      <c r="C150" s="39"/>
      <c r="D150" s="39"/>
      <c r="E150" s="103"/>
      <c r="F150" s="103"/>
      <c r="G150" s="220"/>
      <c r="H150" s="103"/>
      <c r="I150" s="39"/>
      <c r="J150" s="39"/>
      <c r="K150" s="103"/>
      <c r="L150" s="103"/>
      <c r="M150" s="220"/>
      <c r="N150" s="103"/>
      <c r="O150" s="130"/>
      <c r="P150" s="130"/>
      <c r="Q150" s="130"/>
    </row>
    <row r="151" spans="2:17" x14ac:dyDescent="0.2">
      <c r="B151" s="103"/>
      <c r="C151" s="39"/>
      <c r="D151" s="39"/>
      <c r="E151" s="103"/>
      <c r="F151" s="103"/>
      <c r="G151" s="220"/>
      <c r="H151" s="103"/>
      <c r="I151" s="39"/>
      <c r="J151" s="39"/>
      <c r="K151" s="103"/>
      <c r="L151" s="103"/>
      <c r="M151" s="220"/>
      <c r="N151" s="103"/>
      <c r="O151" s="130"/>
      <c r="P151" s="130"/>
      <c r="Q151" s="130"/>
    </row>
    <row r="152" spans="2:17" x14ac:dyDescent="0.2">
      <c r="B152" s="103"/>
      <c r="C152" s="39"/>
      <c r="D152" s="39"/>
      <c r="E152" s="103"/>
      <c r="F152" s="103"/>
      <c r="G152" s="220"/>
      <c r="H152" s="103"/>
      <c r="I152" s="39"/>
      <c r="J152" s="39"/>
      <c r="K152" s="103"/>
      <c r="L152" s="103"/>
      <c r="M152" s="220"/>
      <c r="N152" s="103"/>
      <c r="O152" s="130"/>
      <c r="P152" s="130"/>
      <c r="Q152" s="130"/>
    </row>
    <row r="153" spans="2:17" x14ac:dyDescent="0.2">
      <c r="B153" s="103"/>
      <c r="C153" s="39"/>
      <c r="D153" s="39"/>
      <c r="E153" s="103"/>
      <c r="F153" s="103"/>
      <c r="G153" s="220"/>
      <c r="H153" s="103"/>
      <c r="I153" s="39"/>
      <c r="J153" s="39"/>
      <c r="K153" s="103"/>
      <c r="L153" s="103"/>
      <c r="M153" s="220"/>
      <c r="N153" s="103"/>
      <c r="O153" s="130"/>
      <c r="P153" s="130"/>
      <c r="Q153" s="130"/>
    </row>
    <row r="154" spans="2:17" x14ac:dyDescent="0.2">
      <c r="B154" s="103"/>
      <c r="C154" s="39"/>
      <c r="D154" s="39"/>
      <c r="E154" s="103"/>
      <c r="F154" s="103"/>
      <c r="G154" s="220"/>
      <c r="H154" s="103"/>
      <c r="I154" s="39"/>
      <c r="J154" s="39"/>
      <c r="K154" s="103"/>
      <c r="L154" s="103"/>
      <c r="M154" s="220"/>
      <c r="N154" s="103"/>
      <c r="O154" s="130"/>
      <c r="P154" s="130"/>
      <c r="Q154" s="130"/>
    </row>
    <row r="155" spans="2:17" x14ac:dyDescent="0.2">
      <c r="B155" s="103"/>
      <c r="C155" s="39"/>
      <c r="D155" s="39"/>
      <c r="E155" s="103"/>
      <c r="F155" s="103"/>
      <c r="G155" s="220"/>
      <c r="H155" s="103"/>
      <c r="I155" s="39"/>
      <c r="J155" s="39"/>
      <c r="K155" s="103"/>
      <c r="L155" s="103"/>
      <c r="M155" s="220"/>
      <c r="N155" s="103"/>
      <c r="O155" s="130"/>
      <c r="P155" s="130"/>
      <c r="Q155" s="130"/>
    </row>
    <row r="156" spans="2:17" x14ac:dyDescent="0.2">
      <c r="B156" s="103"/>
      <c r="C156" s="39"/>
      <c r="D156" s="39"/>
      <c r="E156" s="103"/>
      <c r="F156" s="103"/>
      <c r="G156" s="220"/>
      <c r="H156" s="103"/>
      <c r="I156" s="39"/>
      <c r="J156" s="39"/>
      <c r="K156" s="103"/>
      <c r="L156" s="103"/>
      <c r="M156" s="220"/>
      <c r="N156" s="103"/>
      <c r="O156" s="130"/>
      <c r="P156" s="130"/>
      <c r="Q156" s="130"/>
    </row>
    <row r="157" spans="2:17" x14ac:dyDescent="0.2">
      <c r="B157" s="103"/>
      <c r="C157" s="39"/>
      <c r="D157" s="39"/>
      <c r="E157" s="103"/>
      <c r="F157" s="103"/>
      <c r="G157" s="220"/>
      <c r="H157" s="103"/>
      <c r="I157" s="39"/>
      <c r="J157" s="39"/>
      <c r="K157" s="103"/>
      <c r="L157" s="103"/>
      <c r="M157" s="220"/>
      <c r="N157" s="103"/>
      <c r="O157" s="130"/>
      <c r="P157" s="130"/>
      <c r="Q157" s="130"/>
    </row>
    <row r="158" spans="2:17" x14ac:dyDescent="0.2">
      <c r="B158" s="103"/>
      <c r="C158" s="39"/>
      <c r="D158" s="39"/>
      <c r="E158" s="103"/>
      <c r="F158" s="103"/>
      <c r="G158" s="220"/>
      <c r="H158" s="103"/>
      <c r="I158" s="39"/>
      <c r="J158" s="39"/>
      <c r="K158" s="103"/>
      <c r="L158" s="103"/>
      <c r="M158" s="220"/>
      <c r="N158" s="103"/>
      <c r="O158" s="130"/>
      <c r="P158" s="130"/>
      <c r="Q158" s="130"/>
    </row>
    <row r="159" spans="2:17" x14ac:dyDescent="0.2">
      <c r="B159" s="103"/>
      <c r="C159" s="39"/>
      <c r="D159" s="39"/>
      <c r="E159" s="103"/>
      <c r="F159" s="103"/>
      <c r="G159" s="220"/>
      <c r="H159" s="103"/>
      <c r="I159" s="39"/>
      <c r="J159" s="39"/>
      <c r="K159" s="103"/>
      <c r="L159" s="103"/>
      <c r="M159" s="220"/>
      <c r="N159" s="103"/>
      <c r="O159" s="130"/>
      <c r="P159" s="130"/>
      <c r="Q159" s="130"/>
    </row>
    <row r="160" spans="2:17" x14ac:dyDescent="0.2">
      <c r="B160" s="103"/>
      <c r="C160" s="39"/>
      <c r="D160" s="39"/>
      <c r="E160" s="103"/>
      <c r="F160" s="103"/>
      <c r="G160" s="220"/>
      <c r="H160" s="103"/>
      <c r="I160" s="39"/>
      <c r="J160" s="39"/>
      <c r="K160" s="103"/>
      <c r="L160" s="103"/>
      <c r="M160" s="220"/>
      <c r="N160" s="103"/>
      <c r="O160" s="130"/>
      <c r="P160" s="130"/>
      <c r="Q160" s="130"/>
    </row>
    <row r="161" spans="2:17" x14ac:dyDescent="0.2">
      <c r="B161" s="103"/>
      <c r="C161" s="39"/>
      <c r="D161" s="39"/>
      <c r="E161" s="103"/>
      <c r="F161" s="103"/>
      <c r="G161" s="220"/>
      <c r="H161" s="103"/>
      <c r="I161" s="39"/>
      <c r="J161" s="39"/>
      <c r="K161" s="103"/>
      <c r="L161" s="103"/>
      <c r="M161" s="220"/>
      <c r="N161" s="103"/>
      <c r="O161" s="130"/>
      <c r="P161" s="130"/>
      <c r="Q161" s="130"/>
    </row>
    <row r="162" spans="2:17" x14ac:dyDescent="0.2">
      <c r="B162" s="103"/>
      <c r="C162" s="39"/>
      <c r="D162" s="39"/>
      <c r="E162" s="103"/>
      <c r="F162" s="103"/>
      <c r="G162" s="220"/>
      <c r="H162" s="103"/>
      <c r="I162" s="39"/>
      <c r="J162" s="39"/>
      <c r="K162" s="103"/>
      <c r="L162" s="103"/>
      <c r="M162" s="220"/>
      <c r="N162" s="103"/>
      <c r="O162" s="130"/>
      <c r="P162" s="130"/>
      <c r="Q162" s="130"/>
    </row>
    <row r="163" spans="2:17" x14ac:dyDescent="0.2">
      <c r="B163" s="103"/>
      <c r="C163" s="39"/>
      <c r="D163" s="39"/>
      <c r="E163" s="103"/>
      <c r="F163" s="103"/>
      <c r="G163" s="220"/>
      <c r="H163" s="103"/>
      <c r="I163" s="39"/>
      <c r="J163" s="39"/>
      <c r="K163" s="103"/>
      <c r="L163" s="103"/>
      <c r="M163" s="220"/>
      <c r="N163" s="103"/>
      <c r="O163" s="130"/>
      <c r="P163" s="130"/>
      <c r="Q163" s="130"/>
    </row>
    <row r="164" spans="2:17" x14ac:dyDescent="0.2">
      <c r="B164" s="103"/>
      <c r="C164" s="39"/>
      <c r="D164" s="39"/>
      <c r="E164" s="103"/>
      <c r="F164" s="103"/>
      <c r="G164" s="220"/>
      <c r="H164" s="103"/>
      <c r="I164" s="39"/>
      <c r="J164" s="39"/>
      <c r="K164" s="103"/>
      <c r="L164" s="103"/>
      <c r="M164" s="220"/>
      <c r="N164" s="103"/>
      <c r="O164" s="130"/>
      <c r="P164" s="130"/>
      <c r="Q164" s="130"/>
    </row>
    <row r="165" spans="2:17" x14ac:dyDescent="0.2">
      <c r="B165" s="103"/>
      <c r="C165" s="39"/>
      <c r="D165" s="39"/>
      <c r="E165" s="103"/>
      <c r="F165" s="103"/>
      <c r="G165" s="220"/>
      <c r="H165" s="103"/>
      <c r="I165" s="39"/>
      <c r="J165" s="39"/>
      <c r="K165" s="103"/>
      <c r="L165" s="103"/>
      <c r="M165" s="220"/>
      <c r="N165" s="103"/>
      <c r="O165" s="130"/>
      <c r="P165" s="130"/>
      <c r="Q165" s="130"/>
    </row>
    <row r="166" spans="2:17" x14ac:dyDescent="0.2">
      <c r="B166" s="103"/>
      <c r="C166" s="39"/>
      <c r="D166" s="39"/>
      <c r="E166" s="103"/>
      <c r="F166" s="103"/>
      <c r="G166" s="220"/>
      <c r="H166" s="103"/>
      <c r="I166" s="39"/>
      <c r="J166" s="39"/>
      <c r="K166" s="103"/>
      <c r="L166" s="103"/>
      <c r="M166" s="220"/>
      <c r="N166" s="103"/>
      <c r="O166" s="130"/>
      <c r="P166" s="130"/>
      <c r="Q166" s="130"/>
    </row>
    <row r="167" spans="2:17" x14ac:dyDescent="0.2">
      <c r="B167" s="103"/>
      <c r="C167" s="39"/>
      <c r="D167" s="39"/>
      <c r="E167" s="103"/>
      <c r="F167" s="103"/>
      <c r="G167" s="220"/>
      <c r="H167" s="103"/>
      <c r="I167" s="39"/>
      <c r="J167" s="39"/>
      <c r="K167" s="103"/>
      <c r="L167" s="103"/>
      <c r="M167" s="220"/>
      <c r="N167" s="103"/>
      <c r="O167" s="130"/>
      <c r="P167" s="130"/>
      <c r="Q167" s="130"/>
    </row>
    <row r="168" spans="2:17" x14ac:dyDescent="0.2">
      <c r="B168" s="103"/>
      <c r="C168" s="39"/>
      <c r="D168" s="39"/>
      <c r="E168" s="103"/>
      <c r="F168" s="103"/>
      <c r="G168" s="220"/>
      <c r="H168" s="103"/>
      <c r="I168" s="39"/>
      <c r="J168" s="39"/>
      <c r="K168" s="103"/>
      <c r="L168" s="103"/>
      <c r="M168" s="220"/>
      <c r="N168" s="103"/>
      <c r="O168" s="130"/>
      <c r="P168" s="130"/>
      <c r="Q168" s="130"/>
    </row>
    <row r="169" spans="2:17" x14ac:dyDescent="0.2">
      <c r="B169" s="103"/>
      <c r="C169" s="39"/>
      <c r="D169" s="39"/>
      <c r="E169" s="103"/>
      <c r="F169" s="103"/>
      <c r="G169" s="220"/>
      <c r="H169" s="103"/>
      <c r="I169" s="39"/>
      <c r="J169" s="39"/>
      <c r="K169" s="103"/>
      <c r="L169" s="103"/>
      <c r="M169" s="220"/>
      <c r="N169" s="103"/>
      <c r="O169" s="130"/>
      <c r="P169" s="130"/>
      <c r="Q169" s="130"/>
    </row>
    <row r="170" spans="2:17" x14ac:dyDescent="0.2">
      <c r="B170" s="103"/>
      <c r="C170" s="39"/>
      <c r="D170" s="39"/>
      <c r="E170" s="103"/>
      <c r="F170" s="103"/>
      <c r="G170" s="220"/>
      <c r="H170" s="103"/>
      <c r="I170" s="39"/>
      <c r="J170" s="39"/>
      <c r="K170" s="103"/>
      <c r="L170" s="103"/>
      <c r="M170" s="220"/>
      <c r="N170" s="103"/>
      <c r="O170" s="130"/>
      <c r="P170" s="130"/>
      <c r="Q170" s="130"/>
    </row>
    <row r="171" spans="2:17" x14ac:dyDescent="0.2">
      <c r="B171" s="103"/>
      <c r="C171" s="39"/>
      <c r="D171" s="39"/>
      <c r="E171" s="103"/>
      <c r="F171" s="103"/>
      <c r="G171" s="220"/>
      <c r="H171" s="103"/>
      <c r="I171" s="39"/>
      <c r="J171" s="39"/>
      <c r="K171" s="103"/>
      <c r="L171" s="103"/>
      <c r="M171" s="220"/>
      <c r="N171" s="103"/>
      <c r="O171" s="130"/>
      <c r="P171" s="130"/>
      <c r="Q171" s="130"/>
    </row>
    <row r="172" spans="2:17" x14ac:dyDescent="0.2">
      <c r="B172" s="103"/>
      <c r="C172" s="39"/>
      <c r="D172" s="39"/>
      <c r="E172" s="103"/>
      <c r="F172" s="103"/>
      <c r="G172" s="220"/>
      <c r="H172" s="103"/>
      <c r="I172" s="39"/>
      <c r="J172" s="39"/>
      <c r="K172" s="103"/>
      <c r="L172" s="103"/>
      <c r="M172" s="220"/>
      <c r="N172" s="103"/>
      <c r="O172" s="130"/>
      <c r="P172" s="130"/>
      <c r="Q172" s="130"/>
    </row>
    <row r="173" spans="2:17" x14ac:dyDescent="0.2">
      <c r="B173" s="103"/>
      <c r="C173" s="39"/>
      <c r="D173" s="39"/>
      <c r="E173" s="103"/>
      <c r="F173" s="103"/>
      <c r="G173" s="220"/>
      <c r="H173" s="103"/>
      <c r="I173" s="39"/>
      <c r="J173" s="39"/>
      <c r="K173" s="103"/>
      <c r="L173" s="103"/>
      <c r="M173" s="220"/>
      <c r="N173" s="103"/>
      <c r="O173" s="130"/>
      <c r="P173" s="130"/>
      <c r="Q173" s="130"/>
    </row>
    <row r="174" spans="2:17" x14ac:dyDescent="0.2">
      <c r="B174" s="103"/>
      <c r="C174" s="39"/>
      <c r="D174" s="39"/>
      <c r="E174" s="103"/>
      <c r="F174" s="103"/>
      <c r="G174" s="220"/>
      <c r="H174" s="103"/>
      <c r="I174" s="39"/>
      <c r="J174" s="39"/>
      <c r="K174" s="103"/>
      <c r="L174" s="103"/>
      <c r="M174" s="220"/>
      <c r="N174" s="103"/>
      <c r="O174" s="130"/>
      <c r="P174" s="130"/>
      <c r="Q174" s="130"/>
    </row>
    <row r="175" spans="2:17" x14ac:dyDescent="0.2">
      <c r="B175" s="103"/>
      <c r="C175" s="39"/>
      <c r="D175" s="39"/>
      <c r="E175" s="103"/>
      <c r="F175" s="103"/>
      <c r="G175" s="220"/>
      <c r="H175" s="103"/>
      <c r="I175" s="39"/>
      <c r="J175" s="39"/>
      <c r="K175" s="103"/>
      <c r="L175" s="103"/>
      <c r="M175" s="220"/>
      <c r="N175" s="103"/>
      <c r="O175" s="130"/>
      <c r="P175" s="130"/>
      <c r="Q175" s="130"/>
    </row>
    <row r="176" spans="2:17" x14ac:dyDescent="0.2">
      <c r="B176" s="103"/>
      <c r="C176" s="39"/>
      <c r="D176" s="39"/>
      <c r="E176" s="103"/>
      <c r="F176" s="103"/>
      <c r="G176" s="220"/>
      <c r="H176" s="103"/>
      <c r="I176" s="39"/>
      <c r="J176" s="39"/>
      <c r="K176" s="103"/>
      <c r="L176" s="103"/>
      <c r="M176" s="220"/>
      <c r="N176" s="103"/>
      <c r="O176" s="130"/>
      <c r="P176" s="130"/>
      <c r="Q176" s="130"/>
    </row>
    <row r="177" spans="2:17" x14ac:dyDescent="0.2">
      <c r="B177" s="103"/>
      <c r="C177" s="39"/>
      <c r="D177" s="39"/>
      <c r="E177" s="103"/>
      <c r="F177" s="103"/>
      <c r="G177" s="220"/>
      <c r="H177" s="103"/>
      <c r="I177" s="39"/>
      <c r="J177" s="39"/>
      <c r="K177" s="103"/>
      <c r="L177" s="103"/>
      <c r="M177" s="220"/>
      <c r="N177" s="103"/>
      <c r="O177" s="130"/>
      <c r="P177" s="130"/>
      <c r="Q177" s="130"/>
    </row>
    <row r="178" spans="2:17" x14ac:dyDescent="0.2">
      <c r="B178" s="103"/>
      <c r="C178" s="39"/>
      <c r="D178" s="39"/>
      <c r="E178" s="103"/>
      <c r="F178" s="103"/>
      <c r="G178" s="220"/>
      <c r="H178" s="103"/>
      <c r="I178" s="39"/>
      <c r="J178" s="39"/>
      <c r="K178" s="103"/>
      <c r="L178" s="103"/>
      <c r="M178" s="220"/>
      <c r="N178" s="103"/>
      <c r="O178" s="130"/>
      <c r="P178" s="130"/>
      <c r="Q178" s="130"/>
    </row>
    <row r="179" spans="2:17" x14ac:dyDescent="0.2">
      <c r="B179" s="103"/>
      <c r="C179" s="39"/>
      <c r="D179" s="39"/>
      <c r="E179" s="103"/>
      <c r="F179" s="103"/>
      <c r="G179" s="220"/>
      <c r="H179" s="103"/>
      <c r="I179" s="39"/>
      <c r="J179" s="39"/>
      <c r="K179" s="103"/>
      <c r="L179" s="103"/>
      <c r="M179" s="220"/>
      <c r="N179" s="103"/>
      <c r="O179" s="130"/>
      <c r="P179" s="130"/>
      <c r="Q179" s="130"/>
    </row>
    <row r="180" spans="2:17" x14ac:dyDescent="0.2">
      <c r="B180" s="103"/>
      <c r="C180" s="39"/>
      <c r="D180" s="39"/>
      <c r="E180" s="103"/>
      <c r="F180" s="103"/>
      <c r="G180" s="220"/>
      <c r="H180" s="103"/>
      <c r="I180" s="39"/>
      <c r="J180" s="39"/>
      <c r="K180" s="103"/>
      <c r="L180" s="103"/>
      <c r="M180" s="220"/>
      <c r="N180" s="103"/>
      <c r="O180" s="130"/>
      <c r="P180" s="130"/>
      <c r="Q180" s="130"/>
    </row>
    <row r="181" spans="2:17" x14ac:dyDescent="0.2">
      <c r="B181" s="103"/>
      <c r="C181" s="39"/>
      <c r="D181" s="39"/>
      <c r="E181" s="103"/>
      <c r="F181" s="103"/>
      <c r="G181" s="220"/>
      <c r="H181" s="103"/>
      <c r="I181" s="39"/>
      <c r="J181" s="39"/>
      <c r="K181" s="103"/>
      <c r="L181" s="103"/>
      <c r="M181" s="220"/>
      <c r="N181" s="103"/>
      <c r="O181" s="130"/>
      <c r="P181" s="130"/>
      <c r="Q181" s="130"/>
    </row>
    <row r="182" spans="2:17" x14ac:dyDescent="0.2">
      <c r="B182" s="103"/>
      <c r="C182" s="39"/>
      <c r="D182" s="39"/>
      <c r="E182" s="103"/>
      <c r="F182" s="103"/>
      <c r="G182" s="220"/>
      <c r="H182" s="103"/>
      <c r="I182" s="39"/>
      <c r="J182" s="39"/>
      <c r="K182" s="103"/>
      <c r="L182" s="103"/>
      <c r="M182" s="220"/>
      <c r="N182" s="103"/>
      <c r="O182" s="130"/>
      <c r="P182" s="130"/>
      <c r="Q182" s="130"/>
    </row>
    <row r="183" spans="2:17" x14ac:dyDescent="0.2">
      <c r="B183" s="103"/>
      <c r="C183" s="39"/>
      <c r="D183" s="39"/>
      <c r="E183" s="103"/>
      <c r="F183" s="103"/>
      <c r="G183" s="220"/>
      <c r="H183" s="103"/>
      <c r="I183" s="39"/>
      <c r="J183" s="39"/>
      <c r="K183" s="103"/>
      <c r="L183" s="103"/>
      <c r="M183" s="220"/>
      <c r="N183" s="103"/>
      <c r="O183" s="130"/>
      <c r="P183" s="130"/>
      <c r="Q183" s="130"/>
    </row>
    <row r="184" spans="2:17" x14ac:dyDescent="0.2">
      <c r="B184" s="103"/>
      <c r="C184" s="39"/>
      <c r="D184" s="39"/>
      <c r="E184" s="103"/>
      <c r="F184" s="103"/>
      <c r="G184" s="220"/>
      <c r="H184" s="103"/>
      <c r="I184" s="39"/>
      <c r="J184" s="39"/>
      <c r="K184" s="103"/>
      <c r="L184" s="103"/>
      <c r="M184" s="220"/>
      <c r="N184" s="103"/>
      <c r="O184" s="130"/>
      <c r="P184" s="130"/>
      <c r="Q184" s="130"/>
    </row>
    <row r="185" spans="2:17" x14ac:dyDescent="0.2">
      <c r="B185" s="103"/>
      <c r="C185" s="39"/>
      <c r="D185" s="39"/>
      <c r="E185" s="103"/>
      <c r="F185" s="103"/>
      <c r="G185" s="220"/>
      <c r="H185" s="103"/>
      <c r="I185" s="39"/>
      <c r="J185" s="39"/>
      <c r="K185" s="103"/>
      <c r="L185" s="103"/>
      <c r="M185" s="220"/>
      <c r="N185" s="103"/>
      <c r="O185" s="130"/>
      <c r="P185" s="130"/>
      <c r="Q185" s="130"/>
    </row>
    <row r="186" spans="2:17" x14ac:dyDescent="0.2">
      <c r="B186" s="103"/>
      <c r="C186" s="39"/>
      <c r="D186" s="39"/>
      <c r="E186" s="103"/>
      <c r="F186" s="103"/>
      <c r="G186" s="220"/>
      <c r="H186" s="103"/>
      <c r="I186" s="39"/>
      <c r="J186" s="39"/>
      <c r="K186" s="103"/>
      <c r="L186" s="103"/>
      <c r="M186" s="220"/>
      <c r="N186" s="103"/>
      <c r="O186" s="130"/>
      <c r="P186" s="130"/>
      <c r="Q186" s="130"/>
    </row>
    <row r="187" spans="2:17" x14ac:dyDescent="0.2">
      <c r="B187" s="103"/>
      <c r="C187" s="39"/>
      <c r="D187" s="39"/>
      <c r="E187" s="103"/>
      <c r="F187" s="103"/>
      <c r="G187" s="220"/>
      <c r="H187" s="103"/>
      <c r="I187" s="39"/>
      <c r="J187" s="39"/>
      <c r="K187" s="103"/>
      <c r="L187" s="103"/>
      <c r="M187" s="220"/>
      <c r="N187" s="103"/>
      <c r="O187" s="130"/>
      <c r="P187" s="130"/>
      <c r="Q187" s="130"/>
    </row>
    <row r="188" spans="2:17" x14ac:dyDescent="0.2">
      <c r="B188" s="103"/>
      <c r="C188" s="39"/>
      <c r="D188" s="39"/>
      <c r="E188" s="103"/>
      <c r="F188" s="103"/>
      <c r="G188" s="220"/>
      <c r="H188" s="103"/>
      <c r="I188" s="39"/>
      <c r="J188" s="39"/>
      <c r="K188" s="103"/>
      <c r="L188" s="103"/>
      <c r="M188" s="220"/>
      <c r="N188" s="103"/>
      <c r="O188" s="130"/>
      <c r="P188" s="130"/>
      <c r="Q188" s="130"/>
    </row>
    <row r="189" spans="2:17" x14ac:dyDescent="0.2">
      <c r="B189" s="103"/>
      <c r="C189" s="39"/>
      <c r="D189" s="39"/>
      <c r="E189" s="103"/>
      <c r="F189" s="103"/>
      <c r="G189" s="220"/>
      <c r="H189" s="103"/>
      <c r="I189" s="39"/>
      <c r="J189" s="39"/>
      <c r="K189" s="103"/>
      <c r="L189" s="103"/>
      <c r="M189" s="220"/>
      <c r="N189" s="103"/>
      <c r="O189" s="130"/>
      <c r="P189" s="130"/>
      <c r="Q189" s="130"/>
    </row>
    <row r="190" spans="2:17" x14ac:dyDescent="0.2">
      <c r="B190" s="103"/>
      <c r="C190" s="39"/>
      <c r="D190" s="39"/>
      <c r="E190" s="103"/>
      <c r="F190" s="103"/>
      <c r="G190" s="220"/>
      <c r="H190" s="103"/>
      <c r="I190" s="39"/>
      <c r="J190" s="39"/>
      <c r="K190" s="103"/>
      <c r="L190" s="103"/>
      <c r="M190" s="220"/>
      <c r="N190" s="103"/>
      <c r="O190" s="130"/>
      <c r="P190" s="130"/>
      <c r="Q190" s="130"/>
    </row>
    <row r="191" spans="2:17" x14ac:dyDescent="0.2">
      <c r="B191" s="103"/>
      <c r="C191" s="39"/>
      <c r="D191" s="39"/>
      <c r="E191" s="103"/>
      <c r="F191" s="103"/>
      <c r="G191" s="220"/>
      <c r="H191" s="103"/>
      <c r="I191" s="39"/>
      <c r="J191" s="39"/>
      <c r="K191" s="103"/>
      <c r="L191" s="103"/>
      <c r="M191" s="220"/>
      <c r="N191" s="103"/>
      <c r="O191" s="130"/>
      <c r="P191" s="130"/>
      <c r="Q191" s="130"/>
    </row>
    <row r="192" spans="2:17" x14ac:dyDescent="0.2">
      <c r="B192" s="103"/>
      <c r="C192" s="39"/>
      <c r="D192" s="39"/>
      <c r="E192" s="103"/>
      <c r="F192" s="103"/>
      <c r="G192" s="220"/>
      <c r="H192" s="103"/>
      <c r="I192" s="39"/>
      <c r="J192" s="39"/>
      <c r="K192" s="103"/>
      <c r="L192" s="103"/>
      <c r="M192" s="220"/>
      <c r="N192" s="103"/>
      <c r="O192" s="130"/>
      <c r="P192" s="130"/>
      <c r="Q192" s="130"/>
    </row>
    <row r="193" spans="2:17" x14ac:dyDescent="0.2">
      <c r="B193" s="103"/>
      <c r="C193" s="39"/>
      <c r="D193" s="39"/>
      <c r="E193" s="103"/>
      <c r="F193" s="103"/>
      <c r="G193" s="220"/>
      <c r="H193" s="103"/>
      <c r="I193" s="39"/>
      <c r="J193" s="39"/>
      <c r="K193" s="103"/>
      <c r="L193" s="103"/>
      <c r="M193" s="220"/>
      <c r="N193" s="103"/>
      <c r="O193" s="130"/>
      <c r="P193" s="130"/>
      <c r="Q193" s="130"/>
    </row>
    <row r="194" spans="2:17" x14ac:dyDescent="0.2">
      <c r="B194" s="103"/>
      <c r="C194" s="39"/>
      <c r="D194" s="39"/>
      <c r="E194" s="103"/>
      <c r="F194" s="103"/>
      <c r="G194" s="220"/>
      <c r="H194" s="103"/>
      <c r="I194" s="39"/>
      <c r="J194" s="39"/>
      <c r="K194" s="103"/>
      <c r="L194" s="103"/>
      <c r="M194" s="220"/>
      <c r="N194" s="103"/>
      <c r="O194" s="130"/>
      <c r="P194" s="130"/>
      <c r="Q194" s="130"/>
    </row>
    <row r="195" spans="2:17" x14ac:dyDescent="0.2">
      <c r="B195" s="103"/>
      <c r="C195" s="39"/>
      <c r="D195" s="39"/>
      <c r="E195" s="103"/>
      <c r="F195" s="103"/>
      <c r="G195" s="220"/>
      <c r="H195" s="103"/>
      <c r="I195" s="39"/>
      <c r="J195" s="39"/>
      <c r="K195" s="103"/>
      <c r="L195" s="103"/>
      <c r="M195" s="220"/>
      <c r="N195" s="103"/>
      <c r="O195" s="130"/>
      <c r="P195" s="130"/>
      <c r="Q195" s="130"/>
    </row>
    <row r="196" spans="2:17" x14ac:dyDescent="0.2">
      <c r="B196" s="103"/>
      <c r="C196" s="39"/>
      <c r="D196" s="39"/>
      <c r="E196" s="103"/>
      <c r="F196" s="103"/>
      <c r="G196" s="220"/>
      <c r="H196" s="103"/>
      <c r="I196" s="39"/>
      <c r="J196" s="39"/>
      <c r="K196" s="103"/>
      <c r="L196" s="103"/>
      <c r="M196" s="220"/>
      <c r="N196" s="103"/>
      <c r="O196" s="130"/>
      <c r="P196" s="130"/>
      <c r="Q196" s="130"/>
    </row>
    <row r="197" spans="2:17" x14ac:dyDescent="0.2">
      <c r="B197" s="103"/>
      <c r="C197" s="39"/>
      <c r="D197" s="39"/>
      <c r="E197" s="103"/>
      <c r="F197" s="103"/>
      <c r="G197" s="220"/>
      <c r="H197" s="103"/>
      <c r="I197" s="39"/>
      <c r="J197" s="39"/>
      <c r="K197" s="103"/>
      <c r="L197" s="103"/>
      <c r="M197" s="220"/>
      <c r="N197" s="103"/>
      <c r="O197" s="130"/>
      <c r="P197" s="130"/>
      <c r="Q197" s="130"/>
    </row>
    <row r="198" spans="2:17" x14ac:dyDescent="0.2">
      <c r="B198" s="103"/>
      <c r="C198" s="39"/>
      <c r="D198" s="39"/>
      <c r="E198" s="103"/>
      <c r="F198" s="103"/>
      <c r="G198" s="220"/>
      <c r="H198" s="103"/>
      <c r="I198" s="39"/>
      <c r="J198" s="39"/>
      <c r="K198" s="103"/>
      <c r="L198" s="103"/>
      <c r="M198" s="220"/>
      <c r="N198" s="103"/>
      <c r="O198" s="130"/>
      <c r="P198" s="130"/>
      <c r="Q198" s="130"/>
    </row>
    <row r="199" spans="2:17" x14ac:dyDescent="0.2">
      <c r="B199" s="103"/>
      <c r="C199" s="39"/>
      <c r="D199" s="39"/>
      <c r="E199" s="103"/>
      <c r="F199" s="103"/>
      <c r="G199" s="220"/>
      <c r="H199" s="103"/>
      <c r="I199" s="39"/>
      <c r="J199" s="39"/>
      <c r="K199" s="103"/>
      <c r="L199" s="103"/>
      <c r="M199" s="220"/>
      <c r="N199" s="103"/>
      <c r="O199" s="130"/>
      <c r="P199" s="130"/>
      <c r="Q199" s="130"/>
    </row>
    <row r="200" spans="2:17" x14ac:dyDescent="0.2">
      <c r="B200" s="103"/>
      <c r="C200" s="39"/>
      <c r="D200" s="39"/>
      <c r="E200" s="103"/>
      <c r="F200" s="103"/>
      <c r="G200" s="220"/>
      <c r="H200" s="103"/>
      <c r="I200" s="39"/>
      <c r="J200" s="39"/>
      <c r="K200" s="103"/>
      <c r="L200" s="103"/>
      <c r="M200" s="220"/>
      <c r="N200" s="103"/>
      <c r="O200" s="130"/>
      <c r="P200" s="130"/>
      <c r="Q200" s="130"/>
    </row>
    <row r="201" spans="2:17" x14ac:dyDescent="0.2">
      <c r="B201" s="103"/>
      <c r="C201" s="39"/>
      <c r="D201" s="39"/>
      <c r="E201" s="103"/>
      <c r="F201" s="103"/>
      <c r="G201" s="220"/>
      <c r="H201" s="103"/>
      <c r="I201" s="39"/>
      <c r="J201" s="39"/>
      <c r="K201" s="103"/>
      <c r="L201" s="103"/>
      <c r="M201" s="220"/>
      <c r="N201" s="103"/>
      <c r="O201" s="130"/>
      <c r="P201" s="130"/>
      <c r="Q201" s="130"/>
    </row>
    <row r="202" spans="2:17" x14ac:dyDescent="0.2">
      <c r="B202" s="103"/>
      <c r="C202" s="39"/>
      <c r="D202" s="39"/>
      <c r="E202" s="103"/>
      <c r="F202" s="103"/>
      <c r="G202" s="220"/>
      <c r="H202" s="103"/>
      <c r="I202" s="39"/>
      <c r="J202" s="39"/>
      <c r="K202" s="103"/>
      <c r="L202" s="103"/>
      <c r="M202" s="220"/>
      <c r="N202" s="103"/>
      <c r="O202" s="130"/>
      <c r="P202" s="130"/>
      <c r="Q202" s="130"/>
    </row>
    <row r="203" spans="2:17" x14ac:dyDescent="0.2">
      <c r="B203" s="103"/>
      <c r="C203" s="39"/>
      <c r="D203" s="39"/>
      <c r="E203" s="103"/>
      <c r="F203" s="103"/>
      <c r="G203" s="220"/>
      <c r="H203" s="103"/>
      <c r="I203" s="39"/>
      <c r="J203" s="39"/>
      <c r="K203" s="103"/>
      <c r="L203" s="103"/>
      <c r="M203" s="220"/>
      <c r="N203" s="103"/>
      <c r="O203" s="130"/>
      <c r="P203" s="130"/>
      <c r="Q203" s="130"/>
    </row>
    <row r="204" spans="2:17" x14ac:dyDescent="0.2">
      <c r="B204" s="103"/>
      <c r="C204" s="39"/>
      <c r="D204" s="39"/>
      <c r="E204" s="103"/>
      <c r="F204" s="103"/>
      <c r="G204" s="220"/>
      <c r="H204" s="103"/>
      <c r="I204" s="39"/>
      <c r="J204" s="39"/>
      <c r="K204" s="103"/>
      <c r="L204" s="103"/>
      <c r="M204" s="220"/>
      <c r="N204" s="103"/>
      <c r="O204" s="130"/>
      <c r="P204" s="130"/>
      <c r="Q204" s="130"/>
    </row>
    <row r="205" spans="2:17" x14ac:dyDescent="0.2">
      <c r="B205" s="103"/>
      <c r="C205" s="39"/>
      <c r="D205" s="39"/>
      <c r="E205" s="103"/>
      <c r="F205" s="103"/>
      <c r="G205" s="220"/>
      <c r="H205" s="103"/>
      <c r="I205" s="39"/>
      <c r="J205" s="39"/>
      <c r="K205" s="103"/>
      <c r="L205" s="103"/>
      <c r="M205" s="220"/>
      <c r="N205" s="103"/>
      <c r="O205" s="130"/>
      <c r="P205" s="130"/>
      <c r="Q205" s="130"/>
    </row>
    <row r="206" spans="2:17" x14ac:dyDescent="0.2">
      <c r="B206" s="103"/>
      <c r="C206" s="39"/>
      <c r="D206" s="39"/>
      <c r="E206" s="103"/>
      <c r="F206" s="103"/>
      <c r="G206" s="220"/>
      <c r="H206" s="103"/>
      <c r="I206" s="39"/>
      <c r="J206" s="39"/>
      <c r="K206" s="103"/>
      <c r="L206" s="103"/>
      <c r="M206" s="220"/>
      <c r="N206" s="103"/>
      <c r="O206" s="130"/>
      <c r="P206" s="130"/>
      <c r="Q206" s="130"/>
    </row>
    <row r="207" spans="2:17" x14ac:dyDescent="0.2">
      <c r="B207" s="103"/>
      <c r="C207" s="39"/>
      <c r="D207" s="39"/>
      <c r="E207" s="103"/>
      <c r="F207" s="103"/>
      <c r="G207" s="220"/>
      <c r="H207" s="103"/>
      <c r="I207" s="39"/>
      <c r="J207" s="39"/>
      <c r="K207" s="103"/>
      <c r="L207" s="103"/>
      <c r="M207" s="220"/>
      <c r="N207" s="103"/>
      <c r="O207" s="130"/>
      <c r="P207" s="130"/>
      <c r="Q207" s="130"/>
    </row>
    <row r="208" spans="2:17" x14ac:dyDescent="0.2">
      <c r="B208" s="103"/>
      <c r="C208" s="39"/>
      <c r="D208" s="39"/>
      <c r="E208" s="103"/>
      <c r="F208" s="103"/>
      <c r="G208" s="220"/>
      <c r="H208" s="103"/>
      <c r="I208" s="39"/>
      <c r="J208" s="39"/>
      <c r="K208" s="103"/>
      <c r="L208" s="103"/>
      <c r="M208" s="220"/>
      <c r="N208" s="103"/>
      <c r="O208" s="130"/>
      <c r="P208" s="130"/>
      <c r="Q208" s="130"/>
    </row>
    <row r="209" spans="2:17" x14ac:dyDescent="0.2">
      <c r="B209" s="103"/>
      <c r="C209" s="39"/>
      <c r="D209" s="39"/>
      <c r="E209" s="103"/>
      <c r="F209" s="103"/>
      <c r="G209" s="220"/>
      <c r="H209" s="103"/>
      <c r="I209" s="39"/>
      <c r="J209" s="39"/>
      <c r="K209" s="103"/>
      <c r="L209" s="103"/>
      <c r="M209" s="220"/>
      <c r="N209" s="103"/>
      <c r="O209" s="130"/>
      <c r="P209" s="130"/>
      <c r="Q209" s="130"/>
    </row>
    <row r="210" spans="2:17" x14ac:dyDescent="0.2">
      <c r="B210" s="103"/>
      <c r="C210" s="39"/>
      <c r="D210" s="39"/>
      <c r="E210" s="103"/>
      <c r="F210" s="103"/>
      <c r="G210" s="220"/>
      <c r="H210" s="103"/>
      <c r="I210" s="39"/>
      <c r="J210" s="39"/>
      <c r="K210" s="103"/>
      <c r="L210" s="103"/>
      <c r="M210" s="220"/>
      <c r="N210" s="103"/>
      <c r="O210" s="130"/>
      <c r="P210" s="130"/>
      <c r="Q210" s="130"/>
    </row>
    <row r="211" spans="2:17" x14ac:dyDescent="0.2">
      <c r="B211" s="103"/>
      <c r="C211" s="39"/>
      <c r="D211" s="39"/>
      <c r="E211" s="103"/>
      <c r="F211" s="103"/>
      <c r="G211" s="220"/>
      <c r="H211" s="103"/>
      <c r="I211" s="39"/>
      <c r="J211" s="39"/>
      <c r="K211" s="103"/>
      <c r="L211" s="103"/>
      <c r="M211" s="220"/>
      <c r="N211" s="103"/>
      <c r="O211" s="130"/>
      <c r="P211" s="130"/>
      <c r="Q211" s="130"/>
    </row>
    <row r="212" spans="2:17" x14ac:dyDescent="0.2">
      <c r="B212" s="103"/>
      <c r="C212" s="39"/>
      <c r="D212" s="39"/>
      <c r="E212" s="103"/>
      <c r="F212" s="103"/>
      <c r="G212" s="220"/>
      <c r="H212" s="103"/>
      <c r="I212" s="39"/>
      <c r="J212" s="39"/>
      <c r="K212" s="103"/>
      <c r="L212" s="103"/>
      <c r="M212" s="220"/>
      <c r="N212" s="103"/>
      <c r="O212" s="130"/>
      <c r="P212" s="130"/>
      <c r="Q212" s="130"/>
    </row>
    <row r="213" spans="2:17" x14ac:dyDescent="0.2">
      <c r="B213" s="103"/>
      <c r="C213" s="39"/>
      <c r="D213" s="39"/>
      <c r="E213" s="103"/>
      <c r="F213" s="103"/>
      <c r="G213" s="220"/>
      <c r="H213" s="103"/>
      <c r="I213" s="39"/>
      <c r="J213" s="39"/>
      <c r="K213" s="103"/>
      <c r="L213" s="103"/>
      <c r="M213" s="220"/>
      <c r="N213" s="103"/>
      <c r="O213" s="130"/>
      <c r="P213" s="130"/>
      <c r="Q213" s="130"/>
    </row>
    <row r="214" spans="2:17" x14ac:dyDescent="0.2">
      <c r="B214" s="103"/>
      <c r="C214" s="39"/>
      <c r="D214" s="39"/>
      <c r="E214" s="103"/>
      <c r="F214" s="103"/>
      <c r="G214" s="220"/>
      <c r="H214" s="103"/>
      <c r="I214" s="39"/>
      <c r="J214" s="39"/>
      <c r="K214" s="103"/>
      <c r="L214" s="103"/>
      <c r="M214" s="220"/>
      <c r="N214" s="103"/>
      <c r="O214" s="130"/>
      <c r="P214" s="130"/>
      <c r="Q214" s="130"/>
    </row>
    <row r="215" spans="2:17" x14ac:dyDescent="0.2">
      <c r="B215" s="103"/>
      <c r="C215" s="39"/>
      <c r="D215" s="39"/>
      <c r="E215" s="103"/>
      <c r="F215" s="103"/>
      <c r="G215" s="220"/>
      <c r="H215" s="103"/>
      <c r="I215" s="39"/>
      <c r="J215" s="39"/>
      <c r="K215" s="103"/>
      <c r="L215" s="103"/>
      <c r="M215" s="220"/>
      <c r="N215" s="103"/>
      <c r="O215" s="130"/>
      <c r="P215" s="130"/>
      <c r="Q215" s="130"/>
    </row>
    <row r="216" spans="2:17" x14ac:dyDescent="0.2">
      <c r="B216" s="103"/>
      <c r="C216" s="39"/>
      <c r="D216" s="39"/>
      <c r="E216" s="103"/>
      <c r="F216" s="103"/>
      <c r="G216" s="220"/>
      <c r="H216" s="103"/>
      <c r="I216" s="39"/>
      <c r="J216" s="39"/>
      <c r="K216" s="103"/>
      <c r="L216" s="103"/>
      <c r="M216" s="220"/>
      <c r="N216" s="103"/>
      <c r="O216" s="130"/>
      <c r="P216" s="130"/>
      <c r="Q216" s="130"/>
    </row>
    <row r="217" spans="2:17" x14ac:dyDescent="0.2">
      <c r="B217" s="103"/>
      <c r="C217" s="39"/>
      <c r="D217" s="39"/>
      <c r="E217" s="103"/>
      <c r="F217" s="103"/>
      <c r="G217" s="220"/>
      <c r="H217" s="103"/>
      <c r="I217" s="39"/>
      <c r="J217" s="39"/>
      <c r="K217" s="103"/>
      <c r="L217" s="103"/>
      <c r="M217" s="220"/>
      <c r="N217" s="103"/>
      <c r="O217" s="130"/>
      <c r="P217" s="130"/>
      <c r="Q217" s="130"/>
    </row>
    <row r="218" spans="2:17" x14ac:dyDescent="0.2">
      <c r="B218" s="103"/>
      <c r="C218" s="39"/>
      <c r="D218" s="39"/>
      <c r="E218" s="103"/>
      <c r="F218" s="103"/>
      <c r="G218" s="220"/>
      <c r="H218" s="103"/>
      <c r="I218" s="39"/>
      <c r="J218" s="39"/>
      <c r="K218" s="103"/>
      <c r="L218" s="103"/>
      <c r="M218" s="220"/>
      <c r="N218" s="103"/>
      <c r="O218" s="130"/>
      <c r="P218" s="130"/>
      <c r="Q218" s="130"/>
    </row>
    <row r="219" spans="2:17" x14ac:dyDescent="0.2">
      <c r="B219" s="103"/>
      <c r="C219" s="39"/>
      <c r="D219" s="39"/>
      <c r="E219" s="103"/>
      <c r="F219" s="103"/>
      <c r="G219" s="220"/>
      <c r="H219" s="103"/>
      <c r="I219" s="39"/>
      <c r="J219" s="39"/>
      <c r="K219" s="103"/>
      <c r="L219" s="103"/>
      <c r="M219" s="220"/>
      <c r="N219" s="103"/>
      <c r="O219" s="130"/>
      <c r="P219" s="130"/>
      <c r="Q219" s="130"/>
    </row>
    <row r="220" spans="2:17" x14ac:dyDescent="0.2">
      <c r="B220" s="103"/>
      <c r="C220" s="39"/>
      <c r="D220" s="39"/>
      <c r="E220" s="103"/>
      <c r="F220" s="103"/>
      <c r="G220" s="220"/>
      <c r="H220" s="103"/>
      <c r="I220" s="39"/>
      <c r="J220" s="39"/>
      <c r="K220" s="103"/>
      <c r="L220" s="103"/>
      <c r="M220" s="220"/>
      <c r="N220" s="103"/>
      <c r="O220" s="130"/>
      <c r="P220" s="130"/>
      <c r="Q220" s="130"/>
    </row>
    <row r="221" spans="2:17" x14ac:dyDescent="0.2">
      <c r="B221" s="103"/>
      <c r="C221" s="39"/>
      <c r="D221" s="39"/>
      <c r="E221" s="103"/>
      <c r="F221" s="103"/>
      <c r="G221" s="220"/>
      <c r="H221" s="103"/>
      <c r="I221" s="39"/>
      <c r="J221" s="39"/>
      <c r="K221" s="103"/>
      <c r="L221" s="103"/>
      <c r="M221" s="220"/>
      <c r="N221" s="103"/>
      <c r="O221" s="130"/>
      <c r="P221" s="130"/>
      <c r="Q221" s="130"/>
    </row>
    <row r="222" spans="2:17" x14ac:dyDescent="0.2">
      <c r="B222" s="103"/>
      <c r="C222" s="39"/>
      <c r="D222" s="39"/>
      <c r="E222" s="103"/>
      <c r="F222" s="103"/>
      <c r="G222" s="220"/>
      <c r="H222" s="103"/>
      <c r="I222" s="39"/>
      <c r="J222" s="39"/>
      <c r="K222" s="103"/>
      <c r="L222" s="103"/>
      <c r="M222" s="220"/>
      <c r="N222" s="103"/>
      <c r="O222" s="130"/>
      <c r="P222" s="130"/>
      <c r="Q222" s="130"/>
    </row>
    <row r="223" spans="2:17" x14ac:dyDescent="0.2">
      <c r="B223" s="103"/>
      <c r="C223" s="39"/>
      <c r="D223" s="39"/>
      <c r="E223" s="103"/>
      <c r="F223" s="103"/>
      <c r="G223" s="220"/>
      <c r="H223" s="103"/>
      <c r="I223" s="39"/>
      <c r="J223" s="39"/>
      <c r="K223" s="103"/>
      <c r="L223" s="103"/>
      <c r="M223" s="220"/>
      <c r="N223" s="103"/>
      <c r="O223" s="130"/>
      <c r="P223" s="130"/>
      <c r="Q223" s="130"/>
    </row>
    <row r="224" spans="2:17" x14ac:dyDescent="0.2">
      <c r="B224" s="103"/>
      <c r="C224" s="39"/>
      <c r="D224" s="39"/>
      <c r="E224" s="103"/>
      <c r="F224" s="103"/>
      <c r="G224" s="220"/>
      <c r="H224" s="103"/>
      <c r="I224" s="39"/>
      <c r="J224" s="39"/>
      <c r="K224" s="103"/>
      <c r="L224" s="103"/>
      <c r="M224" s="220"/>
      <c r="N224" s="103"/>
      <c r="O224" s="130"/>
      <c r="P224" s="130"/>
      <c r="Q224" s="130"/>
    </row>
    <row r="225" spans="2:17" x14ac:dyDescent="0.2">
      <c r="B225" s="103"/>
      <c r="C225" s="39"/>
      <c r="D225" s="39"/>
      <c r="E225" s="103"/>
      <c r="F225" s="103"/>
      <c r="G225" s="220"/>
      <c r="H225" s="103"/>
      <c r="I225" s="39"/>
      <c r="J225" s="39"/>
      <c r="K225" s="103"/>
      <c r="L225" s="103"/>
      <c r="M225" s="220"/>
      <c r="N225" s="103"/>
      <c r="O225" s="130"/>
      <c r="P225" s="130"/>
      <c r="Q225" s="130"/>
    </row>
    <row r="226" spans="2:17" x14ac:dyDescent="0.2">
      <c r="B226" s="103"/>
      <c r="C226" s="39"/>
      <c r="D226" s="39"/>
      <c r="E226" s="103"/>
      <c r="F226" s="103"/>
      <c r="G226" s="220"/>
      <c r="H226" s="103"/>
      <c r="I226" s="39"/>
      <c r="J226" s="39"/>
      <c r="K226" s="103"/>
      <c r="L226" s="103"/>
      <c r="M226" s="220"/>
      <c r="N226" s="103"/>
      <c r="O226" s="130"/>
      <c r="P226" s="130"/>
      <c r="Q226" s="130"/>
    </row>
    <row r="227" spans="2:17" x14ac:dyDescent="0.2">
      <c r="B227" s="103"/>
      <c r="C227" s="39"/>
      <c r="D227" s="39"/>
      <c r="E227" s="103"/>
      <c r="F227" s="103"/>
      <c r="G227" s="220"/>
      <c r="H227" s="103"/>
      <c r="I227" s="39"/>
      <c r="J227" s="39"/>
      <c r="K227" s="103"/>
      <c r="L227" s="103"/>
      <c r="M227" s="220"/>
      <c r="N227" s="103"/>
      <c r="O227" s="130"/>
      <c r="P227" s="130"/>
      <c r="Q227" s="130"/>
    </row>
    <row r="228" spans="2:17" x14ac:dyDescent="0.2">
      <c r="B228" s="103"/>
      <c r="C228" s="39"/>
      <c r="D228" s="39"/>
      <c r="E228" s="103"/>
      <c r="F228" s="103"/>
      <c r="G228" s="220"/>
      <c r="H228" s="103"/>
      <c r="I228" s="39"/>
      <c r="J228" s="39"/>
      <c r="K228" s="103"/>
      <c r="L228" s="103"/>
      <c r="M228" s="220"/>
      <c r="N228" s="103"/>
      <c r="O228" s="130"/>
      <c r="P228" s="130"/>
      <c r="Q228" s="130"/>
    </row>
    <row r="229" spans="2:17" x14ac:dyDescent="0.2">
      <c r="B229" s="103"/>
      <c r="C229" s="39"/>
      <c r="D229" s="39"/>
      <c r="E229" s="103"/>
      <c r="F229" s="103"/>
      <c r="G229" s="220"/>
      <c r="H229" s="103"/>
      <c r="I229" s="39"/>
      <c r="J229" s="39"/>
      <c r="K229" s="103"/>
      <c r="L229" s="103"/>
      <c r="M229" s="220"/>
      <c r="N229" s="103"/>
      <c r="O229" s="130"/>
      <c r="P229" s="130"/>
      <c r="Q229" s="130"/>
    </row>
    <row r="230" spans="2:17" x14ac:dyDescent="0.2">
      <c r="B230" s="103"/>
      <c r="C230" s="39"/>
      <c r="D230" s="39"/>
      <c r="E230" s="103"/>
      <c r="F230" s="103"/>
      <c r="G230" s="220"/>
      <c r="H230" s="103"/>
      <c r="I230" s="39"/>
      <c r="J230" s="39"/>
      <c r="K230" s="103"/>
      <c r="L230" s="103"/>
      <c r="M230" s="220"/>
      <c r="N230" s="103"/>
      <c r="O230" s="130"/>
      <c r="P230" s="130"/>
      <c r="Q230" s="130"/>
    </row>
    <row r="231" spans="2:17" x14ac:dyDescent="0.2">
      <c r="B231" s="103"/>
      <c r="C231" s="39"/>
      <c r="D231" s="39"/>
      <c r="E231" s="103"/>
      <c r="F231" s="103"/>
      <c r="G231" s="220"/>
      <c r="H231" s="103"/>
      <c r="I231" s="39"/>
      <c r="J231" s="39"/>
      <c r="K231" s="103"/>
      <c r="L231" s="103"/>
      <c r="M231" s="220"/>
      <c r="N231" s="103"/>
      <c r="O231" s="130"/>
      <c r="P231" s="130"/>
      <c r="Q231" s="130"/>
    </row>
    <row r="232" spans="2:17" x14ac:dyDescent="0.2">
      <c r="B232" s="103"/>
      <c r="C232" s="39"/>
      <c r="D232" s="39"/>
      <c r="E232" s="103"/>
      <c r="F232" s="103"/>
      <c r="G232" s="220"/>
      <c r="H232" s="103"/>
      <c r="I232" s="39"/>
      <c r="J232" s="39"/>
      <c r="K232" s="103"/>
      <c r="L232" s="103"/>
      <c r="M232" s="220"/>
      <c r="N232" s="103"/>
      <c r="O232" s="130"/>
      <c r="P232" s="130"/>
      <c r="Q232" s="130"/>
    </row>
    <row r="233" spans="2:17" x14ac:dyDescent="0.2">
      <c r="B233" s="103"/>
      <c r="C233" s="39"/>
      <c r="D233" s="39"/>
      <c r="E233" s="103"/>
      <c r="F233" s="103"/>
      <c r="G233" s="220"/>
      <c r="H233" s="103"/>
      <c r="I233" s="39"/>
      <c r="J233" s="39"/>
      <c r="K233" s="103"/>
      <c r="L233" s="103"/>
      <c r="M233" s="220"/>
      <c r="N233" s="103"/>
      <c r="O233" s="130"/>
      <c r="P233" s="130"/>
      <c r="Q233" s="130"/>
    </row>
    <row r="234" spans="2:17" x14ac:dyDescent="0.2">
      <c r="B234" s="103"/>
      <c r="C234" s="39"/>
      <c r="D234" s="39"/>
      <c r="E234" s="103"/>
      <c r="F234" s="103"/>
      <c r="G234" s="220"/>
      <c r="H234" s="103"/>
      <c r="I234" s="39"/>
      <c r="J234" s="39"/>
      <c r="K234" s="103"/>
      <c r="L234" s="103"/>
      <c r="M234" s="220"/>
      <c r="N234" s="103"/>
      <c r="O234" s="130"/>
      <c r="P234" s="130"/>
      <c r="Q234" s="130"/>
    </row>
    <row r="235" spans="2:17" x14ac:dyDescent="0.2">
      <c r="B235" s="103"/>
      <c r="C235" s="39"/>
      <c r="D235" s="39"/>
      <c r="E235" s="103"/>
      <c r="F235" s="103"/>
      <c r="G235" s="220"/>
      <c r="H235" s="103"/>
      <c r="I235" s="39"/>
      <c r="J235" s="39"/>
      <c r="K235" s="103"/>
      <c r="L235" s="103"/>
      <c r="M235" s="220"/>
      <c r="N235" s="103"/>
      <c r="O235" s="130"/>
      <c r="P235" s="130"/>
      <c r="Q235" s="130"/>
    </row>
    <row r="236" spans="2:17" x14ac:dyDescent="0.2">
      <c r="B236" s="103"/>
      <c r="C236" s="39"/>
      <c r="D236" s="39"/>
      <c r="E236" s="103"/>
      <c r="F236" s="103"/>
      <c r="G236" s="220"/>
      <c r="H236" s="103"/>
      <c r="I236" s="39"/>
      <c r="J236" s="39"/>
      <c r="K236" s="103"/>
      <c r="L236" s="103"/>
      <c r="M236" s="220"/>
      <c r="N236" s="103"/>
      <c r="O236" s="130"/>
      <c r="P236" s="130"/>
      <c r="Q236" s="130"/>
    </row>
    <row r="237" spans="2:17" x14ac:dyDescent="0.2">
      <c r="B237" s="103"/>
      <c r="C237" s="39"/>
      <c r="D237" s="39"/>
      <c r="E237" s="103"/>
      <c r="F237" s="103"/>
      <c r="G237" s="220"/>
      <c r="H237" s="103"/>
      <c r="I237" s="39"/>
      <c r="J237" s="39"/>
      <c r="K237" s="103"/>
      <c r="L237" s="103"/>
      <c r="M237" s="220"/>
      <c r="N237" s="103"/>
      <c r="O237" s="130"/>
      <c r="P237" s="130"/>
      <c r="Q237" s="130"/>
    </row>
    <row r="238" spans="2:17" x14ac:dyDescent="0.2">
      <c r="B238" s="103"/>
      <c r="C238" s="39"/>
      <c r="D238" s="39"/>
      <c r="E238" s="103"/>
      <c r="F238" s="103"/>
      <c r="G238" s="220"/>
      <c r="H238" s="103"/>
      <c r="I238" s="39"/>
      <c r="J238" s="39"/>
      <c r="K238" s="103"/>
      <c r="L238" s="103"/>
      <c r="M238" s="220"/>
      <c r="N238" s="103"/>
      <c r="O238" s="130"/>
      <c r="P238" s="130"/>
      <c r="Q238" s="130"/>
    </row>
    <row r="239" spans="2:17" x14ac:dyDescent="0.2">
      <c r="B239" s="103"/>
      <c r="C239" s="39"/>
      <c r="D239" s="39"/>
      <c r="E239" s="103"/>
      <c r="F239" s="103"/>
      <c r="G239" s="220"/>
      <c r="H239" s="103"/>
      <c r="I239" s="39"/>
      <c r="J239" s="39"/>
      <c r="K239" s="103"/>
      <c r="L239" s="103"/>
      <c r="M239" s="220"/>
      <c r="N239" s="103"/>
      <c r="O239" s="130"/>
      <c r="P239" s="130"/>
      <c r="Q239" s="130"/>
    </row>
    <row r="240" spans="2:17" x14ac:dyDescent="0.2">
      <c r="B240" s="103"/>
      <c r="C240" s="39"/>
      <c r="D240" s="39"/>
      <c r="E240" s="103"/>
      <c r="F240" s="103"/>
      <c r="G240" s="220"/>
      <c r="H240" s="103"/>
      <c r="I240" s="39"/>
      <c r="J240" s="39"/>
      <c r="K240" s="103"/>
      <c r="L240" s="103"/>
      <c r="M240" s="220"/>
      <c r="N240" s="103"/>
      <c r="O240" s="130"/>
      <c r="P240" s="130"/>
      <c r="Q240" s="130"/>
    </row>
    <row r="241" spans="2:17" x14ac:dyDescent="0.2">
      <c r="B241" s="103"/>
      <c r="C241" s="39"/>
      <c r="D241" s="39"/>
      <c r="E241" s="103"/>
      <c r="F241" s="103"/>
      <c r="G241" s="220"/>
      <c r="H241" s="103"/>
      <c r="I241" s="39"/>
      <c r="J241" s="39"/>
      <c r="K241" s="103"/>
      <c r="L241" s="103"/>
      <c r="M241" s="220"/>
      <c r="N241" s="103"/>
      <c r="O241" s="130"/>
      <c r="P241" s="130"/>
      <c r="Q241" s="130"/>
    </row>
    <row r="242" spans="2:17" x14ac:dyDescent="0.2">
      <c r="B242" s="103"/>
      <c r="C242" s="39"/>
      <c r="D242" s="39"/>
      <c r="E242" s="103"/>
      <c r="F242" s="103"/>
      <c r="G242" s="220"/>
      <c r="H242" s="103"/>
      <c r="I242" s="39"/>
      <c r="J242" s="39"/>
      <c r="K242" s="103"/>
      <c r="L242" s="103"/>
      <c r="M242" s="220"/>
      <c r="N242" s="103"/>
      <c r="O242" s="130"/>
      <c r="P242" s="130"/>
      <c r="Q242" s="130"/>
    </row>
    <row r="243" spans="2:17" x14ac:dyDescent="0.2">
      <c r="B243" s="103"/>
      <c r="C243" s="39"/>
      <c r="D243" s="39"/>
      <c r="E243" s="103"/>
      <c r="F243" s="103"/>
      <c r="G243" s="220"/>
      <c r="H243" s="103"/>
      <c r="I243" s="39"/>
      <c r="J243" s="39"/>
      <c r="K243" s="103"/>
      <c r="L243" s="103"/>
      <c r="M243" s="220"/>
      <c r="N243" s="103"/>
      <c r="O243" s="130"/>
      <c r="P243" s="130"/>
      <c r="Q243" s="130"/>
    </row>
    <row r="244" spans="2:17" x14ac:dyDescent="0.2">
      <c r="B244" s="103"/>
      <c r="C244" s="39"/>
      <c r="D244" s="39"/>
      <c r="E244" s="103"/>
      <c r="F244" s="103"/>
      <c r="G244" s="220"/>
      <c r="H244" s="103"/>
      <c r="I244" s="39"/>
      <c r="J244" s="39"/>
      <c r="K244" s="103"/>
      <c r="L244" s="103"/>
      <c r="M244" s="220"/>
      <c r="N244" s="103"/>
      <c r="O244" s="130"/>
      <c r="P244" s="130"/>
      <c r="Q244" s="130"/>
    </row>
    <row r="245" spans="2:17" x14ac:dyDescent="0.2">
      <c r="B245" s="103"/>
      <c r="C245" s="39"/>
      <c r="D245" s="39"/>
      <c r="E245" s="103"/>
      <c r="F245" s="103"/>
      <c r="G245" s="220"/>
      <c r="H245" s="103"/>
      <c r="I245" s="39"/>
      <c r="J245" s="39"/>
      <c r="K245" s="103"/>
      <c r="L245" s="103"/>
      <c r="M245" s="220"/>
      <c r="N245" s="103"/>
      <c r="O245" s="130"/>
      <c r="P245" s="130"/>
      <c r="Q245" s="130"/>
    </row>
    <row r="246" spans="2:17" x14ac:dyDescent="0.2">
      <c r="B246" s="103"/>
      <c r="C246" s="39"/>
      <c r="D246" s="39"/>
      <c r="E246" s="103"/>
      <c r="F246" s="103"/>
      <c r="G246" s="220"/>
      <c r="H246" s="103"/>
      <c r="I246" s="39"/>
      <c r="J246" s="39"/>
      <c r="K246" s="103"/>
      <c r="L246" s="103"/>
      <c r="M246" s="220"/>
      <c r="N246" s="103"/>
      <c r="O246" s="130"/>
      <c r="P246" s="130"/>
      <c r="Q246" s="130"/>
    </row>
    <row r="247" spans="2:17" x14ac:dyDescent="0.2">
      <c r="B247" s="103"/>
      <c r="C247" s="39"/>
      <c r="D247" s="39"/>
      <c r="E247" s="103"/>
      <c r="F247" s="103"/>
      <c r="G247" s="220"/>
      <c r="H247" s="103"/>
      <c r="I247" s="39"/>
      <c r="J247" s="39"/>
      <c r="K247" s="103"/>
      <c r="L247" s="103"/>
      <c r="M247" s="220"/>
      <c r="N247" s="103"/>
      <c r="O247" s="130"/>
      <c r="P247" s="130"/>
      <c r="Q247" s="130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44" customWidth="1"/>
    <col min="2" max="2" width="14.28515625" style="89" customWidth="1"/>
    <col min="3" max="3" width="15.42578125" style="89" customWidth="1"/>
    <col min="4" max="4" width="10.28515625" style="198" customWidth="1"/>
    <col min="5" max="5" width="8.85546875" style="158" hidden="1" customWidth="1"/>
    <col min="6" max="16384" width="9.140625" style="158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28.02.2018</v>
      </c>
      <c r="B2" s="3"/>
      <c r="C2" s="3"/>
      <c r="D2" s="3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</row>
    <row r="3" spans="1:20" ht="18.75" x14ac:dyDescent="0.3">
      <c r="A3" s="2" t="s">
        <v>205</v>
      </c>
      <c r="B3" s="2"/>
      <c r="C3" s="2"/>
      <c r="D3" s="2"/>
    </row>
    <row r="4" spans="1:20" x14ac:dyDescent="0.2">
      <c r="B4" s="103"/>
      <c r="C4" s="103"/>
      <c r="D4" s="22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</row>
    <row r="5" spans="1:20" s="136" customFormat="1" x14ac:dyDescent="0.2">
      <c r="B5" s="70"/>
      <c r="C5" s="70"/>
      <c r="D5" s="136" t="str">
        <f>VALVAL</f>
        <v>млрд. одиниць</v>
      </c>
    </row>
    <row r="6" spans="1:20" s="47" customFormat="1" x14ac:dyDescent="0.2">
      <c r="A6" s="110"/>
      <c r="B6" s="141" t="s">
        <v>202</v>
      </c>
      <c r="C6" s="141" t="s">
        <v>9</v>
      </c>
      <c r="D6" s="247" t="s">
        <v>78</v>
      </c>
      <c r="E6" s="244" t="s">
        <v>186</v>
      </c>
    </row>
    <row r="7" spans="1:20" s="173" customFormat="1" ht="15.75" x14ac:dyDescent="0.2">
      <c r="A7" s="112" t="s">
        <v>201</v>
      </c>
      <c r="B7" s="243">
        <f t="shared" ref="B7:C7" si="0">B$8+B$18</f>
        <v>76.762659424779997</v>
      </c>
      <c r="C7" s="243">
        <f t="shared" si="0"/>
        <v>2068.6143472716403</v>
      </c>
      <c r="D7" s="76">
        <v>1</v>
      </c>
      <c r="E7" s="13" t="s">
        <v>12</v>
      </c>
    </row>
    <row r="8" spans="1:20" s="127" customFormat="1" ht="15" x14ac:dyDescent="0.2">
      <c r="A8" s="96" t="s">
        <v>85</v>
      </c>
      <c r="B8" s="62">
        <f t="shared" ref="B8:D8" si="1">B$9+B$12</f>
        <v>66.102213505649999</v>
      </c>
      <c r="C8" s="62">
        <f t="shared" si="1"/>
        <v>1781.3346784606601</v>
      </c>
      <c r="D8" s="214">
        <f t="shared" si="1"/>
        <v>0.86112600000000006</v>
      </c>
      <c r="E8" s="43" t="s">
        <v>12</v>
      </c>
    </row>
    <row r="9" spans="1:20" s="30" customFormat="1" ht="15" outlineLevel="1" x14ac:dyDescent="0.2">
      <c r="A9" s="64" t="s">
        <v>62</v>
      </c>
      <c r="B9" s="69">
        <f t="shared" ref="B9:C9" si="2">SUM(B$10:B$11)</f>
        <v>27.64410385767</v>
      </c>
      <c r="C9" s="69">
        <f t="shared" si="2"/>
        <v>744.95842491715996</v>
      </c>
      <c r="D9" s="59">
        <v>0.36012499999999997</v>
      </c>
      <c r="E9" s="48" t="s">
        <v>187</v>
      </c>
    </row>
    <row r="10" spans="1:20" s="235" customFormat="1" ht="14.25" outlineLevel="2" x14ac:dyDescent="0.2">
      <c r="A10" s="63" t="s">
        <v>147</v>
      </c>
      <c r="B10" s="50">
        <v>27.555765982410001</v>
      </c>
      <c r="C10" s="50">
        <v>742.57787951201999</v>
      </c>
      <c r="D10" s="66">
        <v>0.35897400000000002</v>
      </c>
      <c r="E10" s="139" t="s">
        <v>148</v>
      </c>
    </row>
    <row r="11" spans="1:20" ht="14.25" outlineLevel="2" x14ac:dyDescent="0.2">
      <c r="A11" s="25" t="s">
        <v>13</v>
      </c>
      <c r="B11" s="16">
        <v>8.8337875260000004E-2</v>
      </c>
      <c r="C11" s="16">
        <v>2.3805454051399999</v>
      </c>
      <c r="D11" s="66">
        <v>1.1509999999999999E-3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</row>
    <row r="12" spans="1:20" ht="15" outlineLevel="1" x14ac:dyDescent="0.25">
      <c r="A12" s="229" t="s">
        <v>92</v>
      </c>
      <c r="B12" s="232">
        <f t="shared" ref="B12:C12" si="3">SUM(B$13:B$17)</f>
        <v>38.458109647979995</v>
      </c>
      <c r="C12" s="232">
        <f t="shared" si="3"/>
        <v>1036.3762535435001</v>
      </c>
      <c r="D12" s="134">
        <v>0.50100100000000003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</row>
    <row r="13" spans="1:20" ht="14.25" outlineLevel="2" x14ac:dyDescent="0.25">
      <c r="A13" s="242" t="s">
        <v>164</v>
      </c>
      <c r="B13" s="31">
        <v>14.423147553770001</v>
      </c>
      <c r="C13" s="31">
        <v>388.67764856045</v>
      </c>
      <c r="D13" s="190">
        <v>0.187893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</row>
    <row r="14" spans="1:20" ht="28.5" outlineLevel="2" x14ac:dyDescent="0.25">
      <c r="A14" s="242" t="s">
        <v>10</v>
      </c>
      <c r="B14" s="31">
        <v>1.7920770263900001</v>
      </c>
      <c r="C14" s="31">
        <v>48.293223241610001</v>
      </c>
      <c r="D14" s="190">
        <v>2.3345999999999999E-2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</row>
    <row r="15" spans="1:20" ht="28.5" outlineLevel="2" x14ac:dyDescent="0.25">
      <c r="A15" s="242" t="s">
        <v>29</v>
      </c>
      <c r="B15" s="31">
        <v>6.289403E-5</v>
      </c>
      <c r="C15" s="31">
        <v>1.6948799100000001E-3</v>
      </c>
      <c r="D15" s="190">
        <v>9.9999999999999995E-7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</row>
    <row r="16" spans="1:20" ht="14.25" outlineLevel="2" x14ac:dyDescent="0.25">
      <c r="A16" s="242" t="s">
        <v>165</v>
      </c>
      <c r="B16" s="31">
        <v>20.467272999999999</v>
      </c>
      <c r="C16" s="31">
        <v>551.55585924953004</v>
      </c>
      <c r="D16" s="190">
        <v>0.26663100000000001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</row>
    <row r="17" spans="1:18" ht="14.25" outlineLevel="2" x14ac:dyDescent="0.25">
      <c r="A17" s="242" t="s">
        <v>11</v>
      </c>
      <c r="B17" s="31">
        <v>1.77554917379</v>
      </c>
      <c r="C17" s="31">
        <v>47.847827612000003</v>
      </c>
      <c r="D17" s="190">
        <v>2.3130000000000001E-2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</row>
    <row r="18" spans="1:18" ht="15" x14ac:dyDescent="0.25">
      <c r="A18" s="215" t="s">
        <v>129</v>
      </c>
      <c r="B18" s="179">
        <f t="shared" ref="B18:D18" si="4">B$19+B$23</f>
        <v>10.66044591913</v>
      </c>
      <c r="C18" s="179">
        <f t="shared" si="4"/>
        <v>287.27966881098001</v>
      </c>
      <c r="D18" s="34">
        <f t="shared" si="4"/>
        <v>0.138874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</row>
    <row r="19" spans="1:18" ht="15" outlineLevel="1" x14ac:dyDescent="0.25">
      <c r="A19" s="229" t="s">
        <v>62</v>
      </c>
      <c r="B19" s="232">
        <f t="shared" ref="B19:C19" si="5">SUM(B$20:B$22)</f>
        <v>0.50512168606999996</v>
      </c>
      <c r="C19" s="232">
        <f t="shared" si="5"/>
        <v>13.6121126434</v>
      </c>
      <c r="D19" s="134">
        <v>6.5799999999999999E-3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</row>
    <row r="20" spans="1:18" ht="14.25" outlineLevel="2" x14ac:dyDescent="0.25">
      <c r="A20" s="242" t="s">
        <v>147</v>
      </c>
      <c r="B20" s="31">
        <v>0.33211927261000002</v>
      </c>
      <c r="C20" s="31">
        <v>8.9500115999999998</v>
      </c>
      <c r="D20" s="190">
        <v>4.3270000000000001E-3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</row>
    <row r="21" spans="1:18" ht="14.25" outlineLevel="2" x14ac:dyDescent="0.25">
      <c r="A21" s="242" t="s">
        <v>13</v>
      </c>
      <c r="B21" s="31">
        <v>0.17296698806999999</v>
      </c>
      <c r="C21" s="31">
        <v>4.6611463934000001</v>
      </c>
      <c r="D21" s="190">
        <v>2.2529999999999998E-3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</row>
    <row r="22" spans="1:18" ht="14.25" outlineLevel="2" x14ac:dyDescent="0.25">
      <c r="A22" s="242" t="s">
        <v>150</v>
      </c>
      <c r="B22" s="31">
        <v>3.5425390000000001E-5</v>
      </c>
      <c r="C22" s="31">
        <v>9.5465000000000003E-4</v>
      </c>
      <c r="D22" s="190">
        <v>0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</row>
    <row r="23" spans="1:18" ht="15" outlineLevel="1" x14ac:dyDescent="0.25">
      <c r="A23" s="229" t="s">
        <v>92</v>
      </c>
      <c r="B23" s="232">
        <f t="shared" ref="B23:C23" si="6">SUM(B$24:B$27)</f>
        <v>10.15532423306</v>
      </c>
      <c r="C23" s="232">
        <f t="shared" si="6"/>
        <v>273.66755616758002</v>
      </c>
      <c r="D23" s="134">
        <v>0.13229399999999999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</row>
    <row r="24" spans="1:18" ht="14.25" outlineLevel="2" x14ac:dyDescent="0.25">
      <c r="A24" s="242" t="s">
        <v>164</v>
      </c>
      <c r="B24" s="31">
        <v>7.8708901107000004</v>
      </c>
      <c r="C24" s="31">
        <v>212.10620281793001</v>
      </c>
      <c r="D24" s="190">
        <v>0.102535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</row>
    <row r="25" spans="1:18" ht="28.5" outlineLevel="2" x14ac:dyDescent="0.25">
      <c r="A25" s="242" t="s">
        <v>10</v>
      </c>
      <c r="B25" s="31">
        <v>7.3108389940000004E-2</v>
      </c>
      <c r="C25" s="31">
        <v>1.97013841716</v>
      </c>
      <c r="D25" s="190">
        <v>9.5200000000000005E-4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</row>
    <row r="26" spans="1:18" ht="28.5" outlineLevel="2" x14ac:dyDescent="0.25">
      <c r="A26" s="242" t="s">
        <v>29</v>
      </c>
      <c r="B26" s="31">
        <v>2.0935677731300002</v>
      </c>
      <c r="C26" s="31">
        <v>56.41785166028</v>
      </c>
      <c r="D26" s="190">
        <v>2.7272999999999999E-2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</row>
    <row r="27" spans="1:18" ht="14.25" outlineLevel="2" x14ac:dyDescent="0.25">
      <c r="A27" s="242" t="s">
        <v>11</v>
      </c>
      <c r="B27" s="31">
        <v>0.11775795929000001</v>
      </c>
      <c r="C27" s="31">
        <v>3.17336327221</v>
      </c>
      <c r="D27" s="190">
        <v>1.534E-3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</row>
    <row r="28" spans="1:18" x14ac:dyDescent="0.2">
      <c r="B28" s="103"/>
      <c r="C28" s="103"/>
      <c r="D28" s="22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</row>
    <row r="29" spans="1:18" x14ac:dyDescent="0.2">
      <c r="B29" s="103"/>
      <c r="C29" s="103"/>
      <c r="D29" s="22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</row>
    <row r="30" spans="1:18" x14ac:dyDescent="0.2">
      <c r="B30" s="103"/>
      <c r="C30" s="103"/>
      <c r="D30" s="22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</row>
    <row r="31" spans="1:18" x14ac:dyDescent="0.2">
      <c r="B31" s="103"/>
      <c r="C31" s="103"/>
      <c r="D31" s="22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</row>
    <row r="32" spans="1:18" x14ac:dyDescent="0.2">
      <c r="B32" s="103"/>
      <c r="C32" s="103"/>
      <c r="D32" s="22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</row>
    <row r="33" spans="2:18" x14ac:dyDescent="0.2">
      <c r="B33" s="103"/>
      <c r="C33" s="103"/>
      <c r="D33" s="22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</row>
    <row r="34" spans="2:18" x14ac:dyDescent="0.2">
      <c r="B34" s="103"/>
      <c r="C34" s="103"/>
      <c r="D34" s="22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</row>
    <row r="35" spans="2:18" x14ac:dyDescent="0.2">
      <c r="B35" s="103"/>
      <c r="C35" s="103"/>
      <c r="D35" s="22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</row>
    <row r="36" spans="2:18" x14ac:dyDescent="0.2">
      <c r="B36" s="103"/>
      <c r="C36" s="103"/>
      <c r="D36" s="22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</row>
    <row r="37" spans="2:18" x14ac:dyDescent="0.2">
      <c r="B37" s="103"/>
      <c r="C37" s="103"/>
      <c r="D37" s="22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</row>
    <row r="38" spans="2:18" x14ac:dyDescent="0.2">
      <c r="B38" s="103"/>
      <c r="C38" s="103"/>
      <c r="D38" s="22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</row>
    <row r="39" spans="2:18" x14ac:dyDescent="0.2">
      <c r="B39" s="103"/>
      <c r="C39" s="103"/>
      <c r="D39" s="22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</row>
    <row r="40" spans="2:18" x14ac:dyDescent="0.2">
      <c r="B40" s="103"/>
      <c r="C40" s="103"/>
      <c r="D40" s="22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</row>
    <row r="41" spans="2:18" x14ac:dyDescent="0.2">
      <c r="B41" s="103"/>
      <c r="C41" s="103"/>
      <c r="D41" s="22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</row>
    <row r="42" spans="2:18" x14ac:dyDescent="0.2">
      <c r="B42" s="103"/>
      <c r="C42" s="103"/>
      <c r="D42" s="22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</row>
    <row r="43" spans="2:18" x14ac:dyDescent="0.2">
      <c r="B43" s="103"/>
      <c r="C43" s="103"/>
      <c r="D43" s="22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</row>
    <row r="44" spans="2:18" x14ac:dyDescent="0.2">
      <c r="B44" s="103"/>
      <c r="C44" s="103"/>
      <c r="D44" s="22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</row>
    <row r="45" spans="2:18" x14ac:dyDescent="0.2">
      <c r="B45" s="103"/>
      <c r="C45" s="103"/>
      <c r="D45" s="22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</row>
    <row r="46" spans="2:18" x14ac:dyDescent="0.2">
      <c r="B46" s="103"/>
      <c r="C46" s="103"/>
      <c r="D46" s="22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</row>
    <row r="47" spans="2:18" x14ac:dyDescent="0.2">
      <c r="B47" s="103"/>
      <c r="C47" s="103"/>
      <c r="D47" s="22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</row>
    <row r="48" spans="2:18" x14ac:dyDescent="0.2">
      <c r="B48" s="103"/>
      <c r="C48" s="103"/>
      <c r="D48" s="22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</row>
    <row r="49" spans="2:18" x14ac:dyDescent="0.2">
      <c r="B49" s="103"/>
      <c r="C49" s="103"/>
      <c r="D49" s="22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</row>
    <row r="50" spans="2:18" x14ac:dyDescent="0.2">
      <c r="B50" s="103"/>
      <c r="C50" s="103"/>
      <c r="D50" s="22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</row>
    <row r="51" spans="2:18" x14ac:dyDescent="0.2">
      <c r="B51" s="103"/>
      <c r="C51" s="103"/>
      <c r="D51" s="22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</row>
    <row r="52" spans="2:18" x14ac:dyDescent="0.2">
      <c r="B52" s="103"/>
      <c r="C52" s="103"/>
      <c r="D52" s="22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</row>
    <row r="53" spans="2:18" x14ac:dyDescent="0.2">
      <c r="B53" s="103"/>
      <c r="C53" s="103"/>
      <c r="D53" s="22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</row>
    <row r="54" spans="2:18" x14ac:dyDescent="0.2">
      <c r="B54" s="103"/>
      <c r="C54" s="103"/>
      <c r="D54" s="22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</row>
    <row r="55" spans="2:18" x14ac:dyDescent="0.2">
      <c r="B55" s="103"/>
      <c r="C55" s="103"/>
      <c r="D55" s="22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</row>
    <row r="56" spans="2:18" x14ac:dyDescent="0.2">
      <c r="B56" s="103"/>
      <c r="C56" s="103"/>
      <c r="D56" s="22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</row>
    <row r="57" spans="2:18" x14ac:dyDescent="0.2">
      <c r="B57" s="103"/>
      <c r="C57" s="103"/>
      <c r="D57" s="22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</row>
    <row r="58" spans="2:18" x14ac:dyDescent="0.2">
      <c r="B58" s="103"/>
      <c r="C58" s="103"/>
      <c r="D58" s="22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</row>
    <row r="59" spans="2:18" x14ac:dyDescent="0.2">
      <c r="B59" s="103"/>
      <c r="C59" s="103"/>
      <c r="D59" s="22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</row>
    <row r="60" spans="2:18" x14ac:dyDescent="0.2">
      <c r="B60" s="103"/>
      <c r="C60" s="103"/>
      <c r="D60" s="22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</row>
    <row r="61" spans="2:18" x14ac:dyDescent="0.2">
      <c r="B61" s="103"/>
      <c r="C61" s="103"/>
      <c r="D61" s="22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</row>
    <row r="62" spans="2:18" x14ac:dyDescent="0.2">
      <c r="B62" s="103"/>
      <c r="C62" s="103"/>
      <c r="D62" s="22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</row>
    <row r="63" spans="2:18" x14ac:dyDescent="0.2">
      <c r="B63" s="103"/>
      <c r="C63" s="103"/>
      <c r="D63" s="22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</row>
    <row r="64" spans="2:18" x14ac:dyDescent="0.2">
      <c r="B64" s="103"/>
      <c r="C64" s="103"/>
      <c r="D64" s="22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</row>
    <row r="65" spans="2:18" x14ac:dyDescent="0.2">
      <c r="B65" s="103"/>
      <c r="C65" s="103"/>
      <c r="D65" s="22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</row>
    <row r="66" spans="2:18" x14ac:dyDescent="0.2">
      <c r="B66" s="103"/>
      <c r="C66" s="103"/>
      <c r="D66" s="22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</row>
    <row r="67" spans="2:18" x14ac:dyDescent="0.2">
      <c r="B67" s="103"/>
      <c r="C67" s="103"/>
      <c r="D67" s="22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</row>
    <row r="68" spans="2:18" x14ac:dyDescent="0.2">
      <c r="B68" s="103"/>
      <c r="C68" s="103"/>
      <c r="D68" s="22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</row>
    <row r="69" spans="2:18" x14ac:dyDescent="0.2">
      <c r="B69" s="103"/>
      <c r="C69" s="103"/>
      <c r="D69" s="22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</row>
    <row r="70" spans="2:18" x14ac:dyDescent="0.2">
      <c r="B70" s="103"/>
      <c r="C70" s="103"/>
      <c r="D70" s="22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</row>
    <row r="71" spans="2:18" x14ac:dyDescent="0.2">
      <c r="B71" s="103"/>
      <c r="C71" s="103"/>
      <c r="D71" s="22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</row>
    <row r="72" spans="2:18" x14ac:dyDescent="0.2">
      <c r="B72" s="103"/>
      <c r="C72" s="103"/>
      <c r="D72" s="22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</row>
    <row r="73" spans="2:18" x14ac:dyDescent="0.2">
      <c r="B73" s="103"/>
      <c r="C73" s="103"/>
      <c r="D73" s="22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</row>
    <row r="74" spans="2:18" x14ac:dyDescent="0.2">
      <c r="B74" s="103"/>
      <c r="C74" s="103"/>
      <c r="D74" s="22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</row>
    <row r="75" spans="2:18" x14ac:dyDescent="0.2">
      <c r="B75" s="103"/>
      <c r="C75" s="103"/>
      <c r="D75" s="22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</row>
    <row r="76" spans="2:18" x14ac:dyDescent="0.2">
      <c r="B76" s="103"/>
      <c r="C76" s="103"/>
      <c r="D76" s="22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</row>
    <row r="77" spans="2:18" x14ac:dyDescent="0.2">
      <c r="B77" s="103"/>
      <c r="C77" s="103"/>
      <c r="D77" s="22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</row>
    <row r="78" spans="2:18" x14ac:dyDescent="0.2">
      <c r="B78" s="103"/>
      <c r="C78" s="103"/>
      <c r="D78" s="22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</row>
    <row r="79" spans="2:18" x14ac:dyDescent="0.2">
      <c r="B79" s="103"/>
      <c r="C79" s="103"/>
      <c r="D79" s="22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</row>
    <row r="80" spans="2:18" x14ac:dyDescent="0.2">
      <c r="B80" s="103"/>
      <c r="C80" s="103"/>
      <c r="D80" s="22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</row>
    <row r="81" spans="2:18" x14ac:dyDescent="0.2">
      <c r="B81" s="103"/>
      <c r="C81" s="103"/>
      <c r="D81" s="22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</row>
    <row r="82" spans="2:18" x14ac:dyDescent="0.2">
      <c r="B82" s="103"/>
      <c r="C82" s="103"/>
      <c r="D82" s="22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</row>
    <row r="83" spans="2:18" x14ac:dyDescent="0.2">
      <c r="B83" s="103"/>
      <c r="C83" s="103"/>
      <c r="D83" s="22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</row>
    <row r="84" spans="2:18" x14ac:dyDescent="0.2">
      <c r="B84" s="103"/>
      <c r="C84" s="103"/>
      <c r="D84" s="22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</row>
    <row r="85" spans="2:18" x14ac:dyDescent="0.2">
      <c r="B85" s="103"/>
      <c r="C85" s="103"/>
      <c r="D85" s="22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</row>
    <row r="86" spans="2:18" x14ac:dyDescent="0.2">
      <c r="B86" s="103"/>
      <c r="C86" s="103"/>
      <c r="D86" s="22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</row>
    <row r="87" spans="2:18" x14ac:dyDescent="0.2">
      <c r="B87" s="103"/>
      <c r="C87" s="103"/>
      <c r="D87" s="22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</row>
    <row r="88" spans="2:18" x14ac:dyDescent="0.2">
      <c r="B88" s="103"/>
      <c r="C88" s="103"/>
      <c r="D88" s="22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</row>
    <row r="89" spans="2:18" x14ac:dyDescent="0.2">
      <c r="B89" s="103"/>
      <c r="C89" s="103"/>
      <c r="D89" s="22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</row>
    <row r="90" spans="2:18" x14ac:dyDescent="0.2">
      <c r="B90" s="103"/>
      <c r="C90" s="103"/>
      <c r="D90" s="22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</row>
    <row r="91" spans="2:18" x14ac:dyDescent="0.2">
      <c r="B91" s="103"/>
      <c r="C91" s="103"/>
      <c r="D91" s="22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</row>
    <row r="92" spans="2:18" x14ac:dyDescent="0.2">
      <c r="B92" s="103"/>
      <c r="C92" s="103"/>
      <c r="D92" s="22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</row>
    <row r="93" spans="2:18" x14ac:dyDescent="0.2">
      <c r="B93" s="103"/>
      <c r="C93" s="103"/>
      <c r="D93" s="22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</row>
    <row r="94" spans="2:18" x14ac:dyDescent="0.2">
      <c r="B94" s="103"/>
      <c r="C94" s="103"/>
      <c r="D94" s="22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</row>
    <row r="95" spans="2:18" x14ac:dyDescent="0.2">
      <c r="B95" s="103"/>
      <c r="C95" s="103"/>
      <c r="D95" s="22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</row>
    <row r="96" spans="2:18" x14ac:dyDescent="0.2">
      <c r="B96" s="103"/>
      <c r="C96" s="103"/>
      <c r="D96" s="22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</row>
    <row r="97" spans="2:18" x14ac:dyDescent="0.2">
      <c r="B97" s="103"/>
      <c r="C97" s="103"/>
      <c r="D97" s="22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</row>
    <row r="98" spans="2:18" x14ac:dyDescent="0.2">
      <c r="B98" s="103"/>
      <c r="C98" s="103"/>
      <c r="D98" s="22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</row>
    <row r="99" spans="2:18" x14ac:dyDescent="0.2">
      <c r="B99" s="103"/>
      <c r="C99" s="103"/>
      <c r="D99" s="22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</row>
    <row r="100" spans="2:18" x14ac:dyDescent="0.2">
      <c r="B100" s="103"/>
      <c r="C100" s="103"/>
      <c r="D100" s="22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</row>
    <row r="101" spans="2:18" x14ac:dyDescent="0.2">
      <c r="B101" s="103"/>
      <c r="C101" s="103"/>
      <c r="D101" s="22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</row>
    <row r="102" spans="2:18" x14ac:dyDescent="0.2">
      <c r="B102" s="103"/>
      <c r="C102" s="103"/>
      <c r="D102" s="22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</row>
    <row r="103" spans="2:18" x14ac:dyDescent="0.2">
      <c r="B103" s="103"/>
      <c r="C103" s="103"/>
      <c r="D103" s="22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</row>
    <row r="104" spans="2:18" x14ac:dyDescent="0.2">
      <c r="B104" s="103"/>
      <c r="C104" s="103"/>
      <c r="D104" s="22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</row>
    <row r="105" spans="2:18" x14ac:dyDescent="0.2">
      <c r="B105" s="103"/>
      <c r="C105" s="103"/>
      <c r="D105" s="22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</row>
    <row r="106" spans="2:18" x14ac:dyDescent="0.2">
      <c r="B106" s="103"/>
      <c r="C106" s="103"/>
      <c r="D106" s="22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</row>
    <row r="107" spans="2:18" x14ac:dyDescent="0.2">
      <c r="B107" s="103"/>
      <c r="C107" s="103"/>
      <c r="D107" s="22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</row>
    <row r="108" spans="2:18" x14ac:dyDescent="0.2">
      <c r="B108" s="103"/>
      <c r="C108" s="103"/>
      <c r="D108" s="22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</row>
    <row r="109" spans="2:18" x14ac:dyDescent="0.2">
      <c r="B109" s="103"/>
      <c r="C109" s="103"/>
      <c r="D109" s="22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</row>
    <row r="110" spans="2:18" x14ac:dyDescent="0.2">
      <c r="B110" s="103"/>
      <c r="C110" s="103"/>
      <c r="D110" s="22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</row>
    <row r="111" spans="2:18" x14ac:dyDescent="0.2">
      <c r="B111" s="103"/>
      <c r="C111" s="103"/>
      <c r="D111" s="22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</row>
    <row r="112" spans="2:18" x14ac:dyDescent="0.2">
      <c r="B112" s="103"/>
      <c r="C112" s="103"/>
      <c r="D112" s="22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</row>
    <row r="113" spans="2:18" x14ac:dyDescent="0.2">
      <c r="B113" s="103"/>
      <c r="C113" s="103"/>
      <c r="D113" s="22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</row>
    <row r="114" spans="2:18" x14ac:dyDescent="0.2">
      <c r="B114" s="103"/>
      <c r="C114" s="103"/>
      <c r="D114" s="22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</row>
    <row r="115" spans="2:18" x14ac:dyDescent="0.2">
      <c r="B115" s="103"/>
      <c r="C115" s="103"/>
      <c r="D115" s="22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</row>
    <row r="116" spans="2:18" x14ac:dyDescent="0.2">
      <c r="B116" s="103"/>
      <c r="C116" s="103"/>
      <c r="D116" s="22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</row>
    <row r="117" spans="2:18" x14ac:dyDescent="0.2">
      <c r="B117" s="103"/>
      <c r="C117" s="103"/>
      <c r="D117" s="22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</row>
    <row r="118" spans="2:18" x14ac:dyDescent="0.2">
      <c r="B118" s="103"/>
      <c r="C118" s="103"/>
      <c r="D118" s="22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</row>
    <row r="119" spans="2:18" x14ac:dyDescent="0.2">
      <c r="B119" s="103"/>
      <c r="C119" s="103"/>
      <c r="D119" s="22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</row>
    <row r="120" spans="2:18" x14ac:dyDescent="0.2">
      <c r="B120" s="103"/>
      <c r="C120" s="103"/>
      <c r="D120" s="22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</row>
    <row r="121" spans="2:18" x14ac:dyDescent="0.2">
      <c r="B121" s="103"/>
      <c r="C121" s="103"/>
      <c r="D121" s="22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</row>
    <row r="122" spans="2:18" x14ac:dyDescent="0.2">
      <c r="B122" s="103"/>
      <c r="C122" s="103"/>
      <c r="D122" s="22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</row>
    <row r="123" spans="2:18" x14ac:dyDescent="0.2">
      <c r="B123" s="103"/>
      <c r="C123" s="103"/>
      <c r="D123" s="22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</row>
    <row r="124" spans="2:18" x14ac:dyDescent="0.2">
      <c r="B124" s="103"/>
      <c r="C124" s="103"/>
      <c r="D124" s="22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</row>
    <row r="125" spans="2:18" x14ac:dyDescent="0.2">
      <c r="B125" s="103"/>
      <c r="C125" s="103"/>
      <c r="D125" s="22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</row>
    <row r="126" spans="2:18" x14ac:dyDescent="0.2">
      <c r="B126" s="103"/>
      <c r="C126" s="103"/>
      <c r="D126" s="22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</row>
    <row r="127" spans="2:18" x14ac:dyDescent="0.2">
      <c r="B127" s="103"/>
      <c r="C127" s="103"/>
      <c r="D127" s="22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</row>
    <row r="128" spans="2:18" x14ac:dyDescent="0.2">
      <c r="B128" s="103"/>
      <c r="C128" s="103"/>
      <c r="D128" s="22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</row>
    <row r="129" spans="2:18" x14ac:dyDescent="0.2">
      <c r="B129" s="103"/>
      <c r="C129" s="103"/>
      <c r="D129" s="22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</row>
    <row r="130" spans="2:18" x14ac:dyDescent="0.2">
      <c r="B130" s="103"/>
      <c r="C130" s="103"/>
      <c r="D130" s="22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</row>
    <row r="131" spans="2:18" x14ac:dyDescent="0.2">
      <c r="B131" s="103"/>
      <c r="C131" s="103"/>
      <c r="D131" s="22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</row>
    <row r="132" spans="2:18" x14ac:dyDescent="0.2">
      <c r="B132" s="103"/>
      <c r="C132" s="103"/>
      <c r="D132" s="22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</row>
    <row r="133" spans="2:18" x14ac:dyDescent="0.2">
      <c r="B133" s="103"/>
      <c r="C133" s="103"/>
      <c r="D133" s="22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</row>
    <row r="134" spans="2:18" x14ac:dyDescent="0.2">
      <c r="B134" s="103"/>
      <c r="C134" s="103"/>
      <c r="D134" s="22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</row>
    <row r="135" spans="2:18" x14ac:dyDescent="0.2">
      <c r="B135" s="103"/>
      <c r="C135" s="103"/>
      <c r="D135" s="22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</row>
    <row r="136" spans="2:18" x14ac:dyDescent="0.2">
      <c r="B136" s="103"/>
      <c r="C136" s="103"/>
      <c r="D136" s="22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</row>
    <row r="137" spans="2:18" x14ac:dyDescent="0.2">
      <c r="B137" s="103"/>
      <c r="C137" s="103"/>
      <c r="D137" s="22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</row>
    <row r="138" spans="2:18" x14ac:dyDescent="0.2">
      <c r="B138" s="103"/>
      <c r="C138" s="103"/>
      <c r="D138" s="22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</row>
    <row r="139" spans="2:18" x14ac:dyDescent="0.2">
      <c r="B139" s="103"/>
      <c r="C139" s="103"/>
      <c r="D139" s="22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</row>
    <row r="140" spans="2:18" x14ac:dyDescent="0.2">
      <c r="B140" s="103"/>
      <c r="C140" s="103"/>
      <c r="D140" s="22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</row>
    <row r="141" spans="2:18" x14ac:dyDescent="0.2">
      <c r="B141" s="103"/>
      <c r="C141" s="103"/>
      <c r="D141" s="22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</row>
    <row r="142" spans="2:18" x14ac:dyDescent="0.2">
      <c r="B142" s="103"/>
      <c r="C142" s="103"/>
      <c r="D142" s="22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</row>
    <row r="143" spans="2:18" x14ac:dyDescent="0.2">
      <c r="B143" s="103"/>
      <c r="C143" s="103"/>
      <c r="D143" s="22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</row>
    <row r="144" spans="2:18" x14ac:dyDescent="0.2">
      <c r="B144" s="103"/>
      <c r="C144" s="103"/>
      <c r="D144" s="22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</row>
    <row r="145" spans="2:18" x14ac:dyDescent="0.2">
      <c r="B145" s="103"/>
      <c r="C145" s="103"/>
      <c r="D145" s="22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</row>
    <row r="146" spans="2:18" x14ac:dyDescent="0.2">
      <c r="B146" s="103"/>
      <c r="C146" s="103"/>
      <c r="D146" s="22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</row>
    <row r="147" spans="2:18" x14ac:dyDescent="0.2">
      <c r="B147" s="103"/>
      <c r="C147" s="103"/>
      <c r="D147" s="22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</row>
    <row r="148" spans="2:18" x14ac:dyDescent="0.2">
      <c r="B148" s="103"/>
      <c r="C148" s="103"/>
      <c r="D148" s="22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</row>
    <row r="149" spans="2:18" x14ac:dyDescent="0.2">
      <c r="B149" s="103"/>
      <c r="C149" s="103"/>
      <c r="D149" s="22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</row>
    <row r="150" spans="2:18" x14ac:dyDescent="0.2">
      <c r="B150" s="103"/>
      <c r="C150" s="103"/>
      <c r="D150" s="22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</row>
    <row r="151" spans="2:18" x14ac:dyDescent="0.2">
      <c r="B151" s="103"/>
      <c r="C151" s="103"/>
      <c r="D151" s="22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</row>
    <row r="152" spans="2:18" x14ac:dyDescent="0.2">
      <c r="B152" s="103"/>
      <c r="C152" s="103"/>
      <c r="D152" s="22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</row>
    <row r="153" spans="2:18" x14ac:dyDescent="0.2">
      <c r="B153" s="103"/>
      <c r="C153" s="103"/>
      <c r="D153" s="22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</row>
    <row r="154" spans="2:18" x14ac:dyDescent="0.2">
      <c r="B154" s="103"/>
      <c r="C154" s="103"/>
      <c r="D154" s="22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</row>
    <row r="155" spans="2:18" x14ac:dyDescent="0.2">
      <c r="B155" s="103"/>
      <c r="C155" s="103"/>
      <c r="D155" s="22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</row>
    <row r="156" spans="2:18" x14ac:dyDescent="0.2">
      <c r="B156" s="103"/>
      <c r="C156" s="103"/>
      <c r="D156" s="22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</row>
    <row r="157" spans="2:18" x14ac:dyDescent="0.2">
      <c r="B157" s="103"/>
      <c r="C157" s="103"/>
      <c r="D157" s="22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</row>
    <row r="158" spans="2:18" x14ac:dyDescent="0.2">
      <c r="B158" s="103"/>
      <c r="C158" s="103"/>
      <c r="D158" s="22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</row>
    <row r="159" spans="2:18" x14ac:dyDescent="0.2">
      <c r="B159" s="103"/>
      <c r="C159" s="103"/>
      <c r="D159" s="22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</row>
    <row r="160" spans="2:18" x14ac:dyDescent="0.2">
      <c r="B160" s="103"/>
      <c r="C160" s="103"/>
      <c r="D160" s="22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</row>
    <row r="161" spans="2:18" x14ac:dyDescent="0.2">
      <c r="B161" s="103"/>
      <c r="C161" s="103"/>
      <c r="D161" s="22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</row>
    <row r="162" spans="2:18" x14ac:dyDescent="0.2">
      <c r="B162" s="103"/>
      <c r="C162" s="103"/>
      <c r="D162" s="22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</row>
    <row r="163" spans="2:18" x14ac:dyDescent="0.2">
      <c r="B163" s="103"/>
      <c r="C163" s="103"/>
      <c r="D163" s="22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</row>
    <row r="164" spans="2:18" x14ac:dyDescent="0.2">
      <c r="B164" s="103"/>
      <c r="C164" s="103"/>
      <c r="D164" s="22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</row>
    <row r="165" spans="2:18" x14ac:dyDescent="0.2">
      <c r="B165" s="103"/>
      <c r="C165" s="103"/>
      <c r="D165" s="22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</row>
    <row r="166" spans="2:18" x14ac:dyDescent="0.2">
      <c r="B166" s="103"/>
      <c r="C166" s="103"/>
      <c r="D166" s="22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</row>
    <row r="167" spans="2:18" x14ac:dyDescent="0.2">
      <c r="B167" s="103"/>
      <c r="C167" s="103"/>
      <c r="D167" s="22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</row>
    <row r="168" spans="2:18" x14ac:dyDescent="0.2">
      <c r="B168" s="103"/>
      <c r="C168" s="103"/>
      <c r="D168" s="22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</row>
    <row r="169" spans="2:18" x14ac:dyDescent="0.2">
      <c r="B169" s="103"/>
      <c r="C169" s="103"/>
      <c r="D169" s="22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</row>
    <row r="170" spans="2:18" x14ac:dyDescent="0.2">
      <c r="B170" s="103"/>
      <c r="C170" s="103"/>
      <c r="D170" s="22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</row>
    <row r="171" spans="2:18" x14ac:dyDescent="0.2">
      <c r="B171" s="103"/>
      <c r="C171" s="103"/>
      <c r="D171" s="22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</row>
    <row r="172" spans="2:18" x14ac:dyDescent="0.2">
      <c r="B172" s="103"/>
      <c r="C172" s="103"/>
      <c r="D172" s="22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</row>
    <row r="173" spans="2:18" x14ac:dyDescent="0.2">
      <c r="B173" s="103"/>
      <c r="C173" s="103"/>
      <c r="D173" s="22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</row>
    <row r="174" spans="2:18" x14ac:dyDescent="0.2">
      <c r="B174" s="103"/>
      <c r="C174" s="103"/>
      <c r="D174" s="22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</row>
    <row r="175" spans="2:18" x14ac:dyDescent="0.2">
      <c r="B175" s="103"/>
      <c r="C175" s="103"/>
      <c r="D175" s="22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</row>
    <row r="176" spans="2:18" x14ac:dyDescent="0.2">
      <c r="B176" s="103"/>
      <c r="C176" s="103"/>
      <c r="D176" s="22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</row>
    <row r="177" spans="2:18" x14ac:dyDescent="0.2">
      <c r="B177" s="103"/>
      <c r="C177" s="103"/>
      <c r="D177" s="22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</row>
    <row r="178" spans="2:18" x14ac:dyDescent="0.2">
      <c r="B178" s="103"/>
      <c r="C178" s="103"/>
      <c r="D178" s="22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</row>
    <row r="179" spans="2:18" x14ac:dyDescent="0.2">
      <c r="B179" s="103"/>
      <c r="C179" s="103"/>
      <c r="D179" s="22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</row>
    <row r="180" spans="2:18" x14ac:dyDescent="0.2">
      <c r="B180" s="103"/>
      <c r="C180" s="103"/>
      <c r="D180" s="22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</row>
    <row r="181" spans="2:18" x14ac:dyDescent="0.2">
      <c r="B181" s="103"/>
      <c r="C181" s="103"/>
      <c r="D181" s="22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</row>
    <row r="182" spans="2:18" x14ac:dyDescent="0.2">
      <c r="B182" s="103"/>
      <c r="C182" s="103"/>
      <c r="D182" s="22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</row>
    <row r="183" spans="2:18" x14ac:dyDescent="0.2">
      <c r="B183" s="103"/>
      <c r="C183" s="103"/>
      <c r="D183" s="22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</row>
    <row r="184" spans="2:18" x14ac:dyDescent="0.2">
      <c r="B184" s="103"/>
      <c r="C184" s="103"/>
      <c r="D184" s="22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</row>
    <row r="185" spans="2:18" x14ac:dyDescent="0.2">
      <c r="B185" s="103"/>
      <c r="C185" s="103"/>
      <c r="D185" s="22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</row>
    <row r="186" spans="2:18" x14ac:dyDescent="0.2">
      <c r="B186" s="103"/>
      <c r="C186" s="103"/>
      <c r="D186" s="22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</row>
    <row r="187" spans="2:18" x14ac:dyDescent="0.2">
      <c r="B187" s="103"/>
      <c r="C187" s="103"/>
      <c r="D187" s="22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</row>
    <row r="188" spans="2:18" x14ac:dyDescent="0.2">
      <c r="B188" s="103"/>
      <c r="C188" s="103"/>
      <c r="D188" s="22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</row>
    <row r="189" spans="2:18" x14ac:dyDescent="0.2">
      <c r="B189" s="103"/>
      <c r="C189" s="103"/>
      <c r="D189" s="22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</row>
    <row r="190" spans="2:18" x14ac:dyDescent="0.2">
      <c r="B190" s="103"/>
      <c r="C190" s="103"/>
      <c r="D190" s="22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</row>
    <row r="191" spans="2:18" x14ac:dyDescent="0.2">
      <c r="B191" s="103"/>
      <c r="C191" s="103"/>
      <c r="D191" s="22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</row>
    <row r="192" spans="2:18" x14ac:dyDescent="0.2">
      <c r="B192" s="103"/>
      <c r="C192" s="103"/>
      <c r="D192" s="22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</row>
    <row r="193" spans="2:18" x14ac:dyDescent="0.2">
      <c r="B193" s="103"/>
      <c r="C193" s="103"/>
      <c r="D193" s="22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</row>
    <row r="194" spans="2:18" x14ac:dyDescent="0.2">
      <c r="B194" s="103"/>
      <c r="C194" s="103"/>
      <c r="D194" s="22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</row>
    <row r="195" spans="2:18" x14ac:dyDescent="0.2">
      <c r="B195" s="103"/>
      <c r="C195" s="103"/>
      <c r="D195" s="22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</row>
    <row r="196" spans="2:18" x14ac:dyDescent="0.2">
      <c r="B196" s="103"/>
      <c r="C196" s="103"/>
      <c r="D196" s="22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</row>
    <row r="197" spans="2:18" x14ac:dyDescent="0.2">
      <c r="B197" s="103"/>
      <c r="C197" s="103"/>
      <c r="D197" s="22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</row>
    <row r="198" spans="2:18" x14ac:dyDescent="0.2">
      <c r="B198" s="103"/>
      <c r="C198" s="103"/>
      <c r="D198" s="22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</row>
    <row r="199" spans="2:18" x14ac:dyDescent="0.2">
      <c r="B199" s="103"/>
      <c r="C199" s="103"/>
      <c r="D199" s="22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</row>
    <row r="200" spans="2:18" x14ac:dyDescent="0.2">
      <c r="B200" s="103"/>
      <c r="C200" s="103"/>
      <c r="D200" s="22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</row>
    <row r="201" spans="2:18" x14ac:dyDescent="0.2">
      <c r="B201" s="103"/>
      <c r="C201" s="103"/>
      <c r="D201" s="22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</row>
    <row r="202" spans="2:18" x14ac:dyDescent="0.2">
      <c r="B202" s="103"/>
      <c r="C202" s="103"/>
      <c r="D202" s="22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</row>
    <row r="203" spans="2:18" x14ac:dyDescent="0.2">
      <c r="B203" s="103"/>
      <c r="C203" s="103"/>
      <c r="D203" s="22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</row>
    <row r="204" spans="2:18" x14ac:dyDescent="0.2">
      <c r="B204" s="103"/>
      <c r="C204" s="103"/>
      <c r="D204" s="22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</row>
    <row r="205" spans="2:18" x14ac:dyDescent="0.2">
      <c r="B205" s="103"/>
      <c r="C205" s="103"/>
      <c r="D205" s="22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</row>
    <row r="206" spans="2:18" x14ac:dyDescent="0.2">
      <c r="B206" s="103"/>
      <c r="C206" s="103"/>
      <c r="D206" s="22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</row>
    <row r="207" spans="2:18" x14ac:dyDescent="0.2">
      <c r="B207" s="103"/>
      <c r="C207" s="103"/>
      <c r="D207" s="22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</row>
    <row r="208" spans="2:18" x14ac:dyDescent="0.2">
      <c r="B208" s="103"/>
      <c r="C208" s="103"/>
      <c r="D208" s="22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</row>
    <row r="209" spans="2:18" x14ac:dyDescent="0.2">
      <c r="B209" s="103"/>
      <c r="C209" s="103"/>
      <c r="D209" s="22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</row>
    <row r="210" spans="2:18" x14ac:dyDescent="0.2">
      <c r="B210" s="103"/>
      <c r="C210" s="103"/>
      <c r="D210" s="22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</row>
    <row r="211" spans="2:18" x14ac:dyDescent="0.2">
      <c r="B211" s="103"/>
      <c r="C211" s="103"/>
      <c r="D211" s="22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</row>
    <row r="212" spans="2:18" x14ac:dyDescent="0.2">
      <c r="B212" s="103"/>
      <c r="C212" s="103"/>
      <c r="D212" s="22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</row>
    <row r="213" spans="2:18" x14ac:dyDescent="0.2">
      <c r="B213" s="103"/>
      <c r="C213" s="103"/>
      <c r="D213" s="22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</row>
    <row r="214" spans="2:18" x14ac:dyDescent="0.2">
      <c r="B214" s="103"/>
      <c r="C214" s="103"/>
      <c r="D214" s="22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</row>
    <row r="215" spans="2:18" x14ac:dyDescent="0.2">
      <c r="B215" s="103"/>
      <c r="C215" s="103"/>
      <c r="D215" s="22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</row>
    <row r="216" spans="2:18" x14ac:dyDescent="0.2">
      <c r="B216" s="103"/>
      <c r="C216" s="103"/>
      <c r="D216" s="22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</row>
    <row r="217" spans="2:18" x14ac:dyDescent="0.2">
      <c r="B217" s="103"/>
      <c r="C217" s="103"/>
      <c r="D217" s="22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</row>
    <row r="218" spans="2:18" x14ac:dyDescent="0.2">
      <c r="B218" s="103"/>
      <c r="C218" s="103"/>
      <c r="D218" s="22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</row>
    <row r="219" spans="2:18" x14ac:dyDescent="0.2">
      <c r="B219" s="103"/>
      <c r="C219" s="103"/>
      <c r="D219" s="22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</row>
    <row r="220" spans="2:18" x14ac:dyDescent="0.2">
      <c r="B220" s="103"/>
      <c r="C220" s="103"/>
      <c r="D220" s="22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</row>
    <row r="221" spans="2:18" x14ac:dyDescent="0.2">
      <c r="B221" s="103"/>
      <c r="C221" s="103"/>
      <c r="D221" s="22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</row>
    <row r="222" spans="2:18" x14ac:dyDescent="0.2">
      <c r="B222" s="103"/>
      <c r="C222" s="103"/>
      <c r="D222" s="22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</row>
    <row r="223" spans="2:18" x14ac:dyDescent="0.2">
      <c r="B223" s="103"/>
      <c r="C223" s="103"/>
      <c r="D223" s="22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</row>
    <row r="224" spans="2:18" x14ac:dyDescent="0.2">
      <c r="B224" s="103"/>
      <c r="C224" s="103"/>
      <c r="D224" s="22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</row>
    <row r="225" spans="2:18" x14ac:dyDescent="0.2">
      <c r="B225" s="103"/>
      <c r="C225" s="103"/>
      <c r="D225" s="22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</row>
    <row r="226" spans="2:18" x14ac:dyDescent="0.2">
      <c r="B226" s="103"/>
      <c r="C226" s="103"/>
      <c r="D226" s="22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</row>
    <row r="227" spans="2:18" x14ac:dyDescent="0.2">
      <c r="B227" s="103"/>
      <c r="C227" s="103"/>
      <c r="D227" s="22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</row>
    <row r="228" spans="2:18" x14ac:dyDescent="0.2">
      <c r="B228" s="103"/>
      <c r="C228" s="103"/>
      <c r="D228" s="22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</row>
    <row r="229" spans="2:18" x14ac:dyDescent="0.2">
      <c r="B229" s="103"/>
      <c r="C229" s="103"/>
      <c r="D229" s="22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</row>
    <row r="230" spans="2:18" x14ac:dyDescent="0.2">
      <c r="B230" s="103"/>
      <c r="C230" s="103"/>
      <c r="D230" s="22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</row>
    <row r="231" spans="2:18" x14ac:dyDescent="0.2">
      <c r="B231" s="103"/>
      <c r="C231" s="103"/>
      <c r="D231" s="22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</row>
    <row r="232" spans="2:18" x14ac:dyDescent="0.2">
      <c r="B232" s="103"/>
      <c r="C232" s="103"/>
      <c r="D232" s="22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I180"/>
  <sheetViews>
    <sheetView workbookViewId="0"/>
  </sheetViews>
  <sheetFormatPr defaultRowHeight="11.25" outlineLevelRow="3" x14ac:dyDescent="0.2"/>
  <cols>
    <col min="1" max="1" width="52" style="57" customWidth="1"/>
    <col min="2" max="4" width="15.140625" style="233" customWidth="1"/>
    <col min="5" max="16384" width="9.140625" style="57"/>
  </cols>
  <sheetData>
    <row r="1" spans="1:9" s="158" customFormat="1" ht="12.75" x14ac:dyDescent="0.2">
      <c r="B1" s="89"/>
      <c r="D1" s="89"/>
    </row>
    <row r="2" spans="1:9" s="158" customFormat="1" ht="18.75" x14ac:dyDescent="0.2">
      <c r="A2" s="5" t="s">
        <v>216</v>
      </c>
      <c r="B2" s="5"/>
      <c r="C2" s="5"/>
      <c r="D2" s="5"/>
      <c r="E2" s="177"/>
      <c r="F2" s="177"/>
      <c r="G2" s="177"/>
      <c r="H2" s="177"/>
      <c r="I2" s="177"/>
    </row>
    <row r="3" spans="1:9" s="158" customFormat="1" ht="12.75" x14ac:dyDescent="0.2">
      <c r="A3" s="241"/>
      <c r="B3" s="89"/>
      <c r="C3" s="89"/>
      <c r="D3" s="89"/>
    </row>
    <row r="4" spans="1:9" s="136" customFormat="1" ht="12.75" x14ac:dyDescent="0.2">
      <c r="B4" s="70"/>
      <c r="C4" s="70"/>
      <c r="D4" s="70" t="str">
        <f>VALUSD</f>
        <v>млрд. дол. США</v>
      </c>
    </row>
    <row r="5" spans="1:9" s="47" customFormat="1" ht="12.75" x14ac:dyDescent="0.2">
      <c r="A5" s="110"/>
      <c r="B5" s="250">
        <v>43100</v>
      </c>
      <c r="C5" s="250">
        <v>43131</v>
      </c>
      <c r="D5" s="250">
        <v>43159</v>
      </c>
    </row>
    <row r="6" spans="1:9" s="212" customFormat="1" ht="31.5" x14ac:dyDescent="0.2">
      <c r="A6" s="120" t="s">
        <v>201</v>
      </c>
      <c r="B6" s="133">
        <f t="shared" ref="B6:C6" si="0">B$59+B$7</f>
        <v>76.305177725150017</v>
      </c>
      <c r="C6" s="133">
        <f t="shared" si="0"/>
        <v>76.223933368819985</v>
      </c>
      <c r="D6" s="133">
        <v>76.762659424779997</v>
      </c>
    </row>
    <row r="7" spans="1:9" s="53" customFormat="1" ht="15" x14ac:dyDescent="0.2">
      <c r="A7" s="67" t="s">
        <v>62</v>
      </c>
      <c r="B7" s="115">
        <f t="shared" ref="B7:D7" si="1">B$8+B$46</f>
        <v>27.315810366210012</v>
      </c>
      <c r="C7" s="115">
        <f t="shared" si="1"/>
        <v>27.086735517569991</v>
      </c>
      <c r="D7" s="115">
        <f t="shared" si="1"/>
        <v>28.149225543740002</v>
      </c>
    </row>
    <row r="8" spans="1:9" s="30" customFormat="1" ht="15" outlineLevel="1" x14ac:dyDescent="0.2">
      <c r="A8" s="113" t="s">
        <v>85</v>
      </c>
      <c r="B8" s="205">
        <f t="shared" ref="B8:D8" si="2">B$9+B$44</f>
        <v>26.842676472450012</v>
      </c>
      <c r="C8" s="205">
        <f t="shared" si="2"/>
        <v>26.612179945339992</v>
      </c>
      <c r="D8" s="205">
        <f t="shared" si="2"/>
        <v>27.64410385767</v>
      </c>
    </row>
    <row r="9" spans="1:9" s="209" customFormat="1" ht="12.75" outlineLevel="2" x14ac:dyDescent="0.2">
      <c r="A9" s="188" t="s">
        <v>147</v>
      </c>
      <c r="B9" s="36">
        <f t="shared" ref="B9:C9" si="3">SUM(B$10:B$43)</f>
        <v>26.757860621410014</v>
      </c>
      <c r="C9" s="36">
        <f t="shared" si="3"/>
        <v>26.527187151289993</v>
      </c>
      <c r="D9" s="36">
        <v>27.555765982410001</v>
      </c>
    </row>
    <row r="10" spans="1:9" s="172" customFormat="1" ht="12.75" outlineLevel="3" x14ac:dyDescent="0.2">
      <c r="A10" s="199" t="s">
        <v>185</v>
      </c>
      <c r="B10" s="86">
        <v>2.2321566689900001</v>
      </c>
      <c r="C10" s="86">
        <v>2.2368133990499999</v>
      </c>
      <c r="D10" s="86">
        <v>2.3248481855200001</v>
      </c>
    </row>
    <row r="11" spans="1:9" ht="12.75" outlineLevel="3" x14ac:dyDescent="0.2">
      <c r="A11" s="40" t="s">
        <v>53</v>
      </c>
      <c r="B11" s="32">
        <v>0.67812195027</v>
      </c>
      <c r="C11" s="32">
        <v>0.67953664976999995</v>
      </c>
      <c r="D11" s="32">
        <v>0.70628133211999999</v>
      </c>
      <c r="E11" s="78"/>
      <c r="F11" s="78"/>
      <c r="G11" s="78"/>
    </row>
    <row r="12" spans="1:9" ht="12.75" outlineLevel="3" x14ac:dyDescent="0.2">
      <c r="A12" s="40" t="s">
        <v>82</v>
      </c>
      <c r="B12" s="32">
        <v>0.24593776166</v>
      </c>
      <c r="C12" s="32">
        <v>0.20398738382000001</v>
      </c>
      <c r="D12" s="32">
        <v>0.15787989464999999</v>
      </c>
      <c r="E12" s="78"/>
      <c r="F12" s="78"/>
      <c r="G12" s="78"/>
    </row>
    <row r="13" spans="1:9" ht="12.75" outlineLevel="3" x14ac:dyDescent="0.2">
      <c r="A13" s="40" t="s">
        <v>138</v>
      </c>
      <c r="B13" s="32">
        <v>1.30044928209</v>
      </c>
      <c r="C13" s="32">
        <v>1.30316228214</v>
      </c>
      <c r="D13" s="32">
        <v>1.35445114391</v>
      </c>
      <c r="E13" s="78"/>
      <c r="F13" s="78"/>
      <c r="G13" s="78"/>
    </row>
    <row r="14" spans="1:9" ht="12.75" outlineLevel="3" x14ac:dyDescent="0.2">
      <c r="A14" s="40" t="s">
        <v>207</v>
      </c>
      <c r="B14" s="32">
        <v>1.02254508758</v>
      </c>
      <c r="C14" s="32">
        <v>1.0246783232900001</v>
      </c>
      <c r="D14" s="32">
        <v>1.0650068269699999</v>
      </c>
      <c r="E14" s="78"/>
      <c r="F14" s="78"/>
      <c r="G14" s="78"/>
    </row>
    <row r="15" spans="1:9" ht="12.75" outlineLevel="3" x14ac:dyDescent="0.2">
      <c r="A15" s="40" t="s">
        <v>87</v>
      </c>
      <c r="B15" s="32">
        <v>1.67098825562</v>
      </c>
      <c r="C15" s="32">
        <v>1.6744742748300001</v>
      </c>
      <c r="D15" s="32">
        <v>1.7403769492800001</v>
      </c>
      <c r="E15" s="78"/>
      <c r="F15" s="78"/>
      <c r="G15" s="78"/>
    </row>
    <row r="16" spans="1:9" ht="12.75" outlineLevel="3" x14ac:dyDescent="0.2">
      <c r="A16" s="40" t="s">
        <v>162</v>
      </c>
      <c r="B16" s="32">
        <v>3.3291023126899999</v>
      </c>
      <c r="C16" s="32">
        <v>3.3360474931100002</v>
      </c>
      <c r="D16" s="32">
        <v>3.46734509205</v>
      </c>
      <c r="E16" s="78"/>
      <c r="F16" s="78"/>
      <c r="G16" s="78"/>
    </row>
    <row r="17" spans="1:7" ht="12.75" outlineLevel="3" x14ac:dyDescent="0.2">
      <c r="A17" s="40" t="s">
        <v>20</v>
      </c>
      <c r="B17" s="32">
        <v>0.43102746574</v>
      </c>
      <c r="C17" s="32">
        <v>0.43192667616000002</v>
      </c>
      <c r="D17" s="32">
        <v>0.44892611506000002</v>
      </c>
      <c r="E17" s="78"/>
      <c r="F17" s="78"/>
      <c r="G17" s="78"/>
    </row>
    <row r="18" spans="1:7" ht="12.75" outlineLevel="3" x14ac:dyDescent="0.2">
      <c r="A18" s="40" t="s">
        <v>110</v>
      </c>
      <c r="B18" s="32">
        <v>0.43102746574</v>
      </c>
      <c r="C18" s="32">
        <v>0.43192667616000002</v>
      </c>
      <c r="D18" s="32">
        <v>0.44892611506000002</v>
      </c>
      <c r="E18" s="78"/>
      <c r="F18" s="78"/>
      <c r="G18" s="78"/>
    </row>
    <row r="19" spans="1:7" ht="12.75" outlineLevel="3" x14ac:dyDescent="0.2">
      <c r="A19" s="40" t="s">
        <v>160</v>
      </c>
      <c r="B19" s="32">
        <v>1.07894224034</v>
      </c>
      <c r="C19" s="32">
        <v>1.08544855856</v>
      </c>
      <c r="D19" s="32">
        <v>1.0838453581700001</v>
      </c>
      <c r="E19" s="78"/>
      <c r="F19" s="78"/>
      <c r="G19" s="78"/>
    </row>
    <row r="20" spans="1:7" ht="12.75" outlineLevel="3" x14ac:dyDescent="0.2">
      <c r="A20" s="40" t="s">
        <v>179</v>
      </c>
      <c r="B20" s="32">
        <v>0.43102746574</v>
      </c>
      <c r="C20" s="32">
        <v>0.43192667616000002</v>
      </c>
      <c r="D20" s="32">
        <v>0.44892611506000002</v>
      </c>
      <c r="E20" s="78"/>
      <c r="F20" s="78"/>
      <c r="G20" s="78"/>
    </row>
    <row r="21" spans="1:7" ht="12.75" outlineLevel="3" x14ac:dyDescent="0.2">
      <c r="A21" s="40" t="s">
        <v>47</v>
      </c>
      <c r="B21" s="32">
        <v>0.43102746574</v>
      </c>
      <c r="C21" s="32">
        <v>0.43192667616000002</v>
      </c>
      <c r="D21" s="32">
        <v>0.44892611506000002</v>
      </c>
      <c r="E21" s="78"/>
      <c r="F21" s="78"/>
      <c r="G21" s="78"/>
    </row>
    <row r="22" spans="1:7" ht="12.75" outlineLevel="3" x14ac:dyDescent="0.2">
      <c r="A22" s="40" t="s">
        <v>149</v>
      </c>
      <c r="B22" s="32">
        <v>2.5512044713000002</v>
      </c>
      <c r="C22" s="32">
        <v>2.0936049685799998</v>
      </c>
      <c r="D22" s="32">
        <v>2.1087061418899999</v>
      </c>
      <c r="E22" s="78"/>
      <c r="F22" s="78"/>
      <c r="G22" s="78"/>
    </row>
    <row r="23" spans="1:7" ht="12.75" outlineLevel="3" x14ac:dyDescent="0.2">
      <c r="A23" s="40" t="s">
        <v>124</v>
      </c>
      <c r="B23" s="32">
        <v>0.43102746574</v>
      </c>
      <c r="C23" s="32">
        <v>0.43192667616000002</v>
      </c>
      <c r="D23" s="32">
        <v>0.44892611506000002</v>
      </c>
      <c r="E23" s="78"/>
      <c r="F23" s="78"/>
      <c r="G23" s="78"/>
    </row>
    <row r="24" spans="1:7" ht="12.75" outlineLevel="3" x14ac:dyDescent="0.2">
      <c r="A24" s="40" t="s">
        <v>197</v>
      </c>
      <c r="B24" s="32">
        <v>0.43102746574</v>
      </c>
      <c r="C24" s="32">
        <v>0.43192667616000002</v>
      </c>
      <c r="D24" s="32">
        <v>0.44892611506000002</v>
      </c>
      <c r="E24" s="78"/>
      <c r="F24" s="78"/>
      <c r="G24" s="78"/>
    </row>
    <row r="25" spans="1:7" ht="12.75" outlineLevel="3" x14ac:dyDescent="0.2">
      <c r="A25" s="40" t="s">
        <v>60</v>
      </c>
      <c r="B25" s="32">
        <v>0.43102746574</v>
      </c>
      <c r="C25" s="32">
        <v>0.43192667616000002</v>
      </c>
      <c r="D25" s="32">
        <v>0.44892611506000002</v>
      </c>
      <c r="E25" s="78"/>
      <c r="F25" s="78"/>
      <c r="G25" s="78"/>
    </row>
    <row r="26" spans="1:7" ht="12.75" outlineLevel="3" x14ac:dyDescent="0.2">
      <c r="A26" s="40" t="s">
        <v>132</v>
      </c>
      <c r="B26" s="32">
        <v>0.43102746574</v>
      </c>
      <c r="C26" s="32">
        <v>0.43192667616000002</v>
      </c>
      <c r="D26" s="32">
        <v>0.44892611506000002</v>
      </c>
      <c r="E26" s="78"/>
      <c r="F26" s="78"/>
      <c r="G26" s="78"/>
    </row>
    <row r="27" spans="1:7" ht="12.75" outlineLevel="3" x14ac:dyDescent="0.2">
      <c r="A27" s="40" t="s">
        <v>195</v>
      </c>
      <c r="B27" s="32">
        <v>0.43102746574</v>
      </c>
      <c r="C27" s="32">
        <v>0.43192667616000002</v>
      </c>
      <c r="D27" s="32">
        <v>0.44892611506000002</v>
      </c>
      <c r="E27" s="78"/>
      <c r="F27" s="78"/>
      <c r="G27" s="78"/>
    </row>
    <row r="28" spans="1:7" ht="12.75" outlineLevel="3" x14ac:dyDescent="0.2">
      <c r="A28" s="40" t="s">
        <v>55</v>
      </c>
      <c r="B28" s="32">
        <v>0.43102746574</v>
      </c>
      <c r="C28" s="32">
        <v>0.43192667616000002</v>
      </c>
      <c r="D28" s="32">
        <v>0.44892611506000002</v>
      </c>
      <c r="E28" s="78"/>
      <c r="F28" s="78"/>
      <c r="G28" s="78"/>
    </row>
    <row r="29" spans="1:7" ht="12.75" outlineLevel="3" x14ac:dyDescent="0.2">
      <c r="A29" s="40" t="s">
        <v>196</v>
      </c>
      <c r="B29" s="32">
        <v>0.43102746574</v>
      </c>
      <c r="C29" s="32">
        <v>0.43192667616000002</v>
      </c>
      <c r="D29" s="32">
        <v>0.44892611506000002</v>
      </c>
      <c r="E29" s="78"/>
      <c r="F29" s="78"/>
      <c r="G29" s="78"/>
    </row>
    <row r="30" spans="1:7" ht="12.75" outlineLevel="3" x14ac:dyDescent="0.2">
      <c r="A30" s="40" t="s">
        <v>56</v>
      </c>
      <c r="B30" s="32">
        <v>0.43102746574</v>
      </c>
      <c r="C30" s="32">
        <v>0.43192667616000002</v>
      </c>
      <c r="D30" s="32">
        <v>0.44892611506000002</v>
      </c>
      <c r="E30" s="78"/>
      <c r="F30" s="78"/>
      <c r="G30" s="78"/>
    </row>
    <row r="31" spans="1:7" ht="12.75" outlineLevel="3" x14ac:dyDescent="0.2">
      <c r="A31" s="40" t="s">
        <v>131</v>
      </c>
      <c r="B31" s="32">
        <v>0.43102746574</v>
      </c>
      <c r="C31" s="32">
        <v>0.43192667616000002</v>
      </c>
      <c r="D31" s="32">
        <v>0.44892611506000002</v>
      </c>
      <c r="E31" s="78"/>
      <c r="F31" s="78"/>
      <c r="G31" s="78"/>
    </row>
    <row r="32" spans="1:7" ht="12.75" outlineLevel="3" x14ac:dyDescent="0.2">
      <c r="A32" s="40" t="s">
        <v>194</v>
      </c>
      <c r="B32" s="32">
        <v>0.43102746574</v>
      </c>
      <c r="C32" s="32">
        <v>0.43192667616000002</v>
      </c>
      <c r="D32" s="32">
        <v>0.44892611506000002</v>
      </c>
      <c r="E32" s="78"/>
      <c r="F32" s="78"/>
      <c r="G32" s="78"/>
    </row>
    <row r="33" spans="1:7" ht="12.75" outlineLevel="3" x14ac:dyDescent="0.2">
      <c r="A33" s="40" t="s">
        <v>153</v>
      </c>
      <c r="B33" s="32">
        <v>1.9417667369999999E-2</v>
      </c>
      <c r="C33" s="32">
        <v>9.8084062250000006E-2</v>
      </c>
      <c r="D33" s="32">
        <v>0.23551107430000001</v>
      </c>
      <c r="E33" s="78"/>
      <c r="F33" s="78"/>
      <c r="G33" s="78"/>
    </row>
    <row r="34" spans="1:7" ht="12.75" outlineLevel="3" x14ac:dyDescent="0.2">
      <c r="A34" s="40" t="s">
        <v>5</v>
      </c>
      <c r="B34" s="32">
        <v>1.6614550175</v>
      </c>
      <c r="C34" s="32">
        <v>1.6963169864000001</v>
      </c>
      <c r="D34" s="32">
        <v>1.7792694124899999</v>
      </c>
      <c r="E34" s="78"/>
      <c r="F34" s="78"/>
      <c r="G34" s="78"/>
    </row>
    <row r="35" spans="1:7" ht="12.75" outlineLevel="3" x14ac:dyDescent="0.2">
      <c r="A35" s="40" t="s">
        <v>200</v>
      </c>
      <c r="B35" s="32">
        <v>0.43102771513999999</v>
      </c>
      <c r="C35" s="32">
        <v>0.43192692608</v>
      </c>
      <c r="D35" s="32">
        <v>0.44892637481999997</v>
      </c>
      <c r="E35" s="78"/>
      <c r="F35" s="78"/>
      <c r="G35" s="78"/>
    </row>
    <row r="36" spans="1:7" ht="12.75" outlineLevel="3" x14ac:dyDescent="0.2">
      <c r="A36" s="40" t="s">
        <v>99</v>
      </c>
      <c r="B36" s="32">
        <v>1.0688624199999999E-3</v>
      </c>
      <c r="C36" s="32">
        <v>1.07109229E-3</v>
      </c>
      <c r="D36" s="32">
        <v>1.11324752E-3</v>
      </c>
      <c r="E36" s="78"/>
      <c r="F36" s="78"/>
      <c r="G36" s="78"/>
    </row>
    <row r="37" spans="1:7" ht="12.75" outlineLevel="3" x14ac:dyDescent="0.2">
      <c r="A37" s="40" t="s">
        <v>174</v>
      </c>
      <c r="B37" s="32">
        <v>1.76818466865</v>
      </c>
      <c r="C37" s="32">
        <v>1.8778904309</v>
      </c>
      <c r="D37" s="32">
        <v>1.9099145526900001</v>
      </c>
      <c r="E37" s="78"/>
      <c r="F37" s="78"/>
      <c r="G37" s="78"/>
    </row>
    <row r="38" spans="1:7" ht="12.75" outlineLevel="3" x14ac:dyDescent="0.2">
      <c r="A38" s="40" t="s">
        <v>46</v>
      </c>
      <c r="B38" s="32">
        <v>0.38748500000000002</v>
      </c>
      <c r="C38" s="32">
        <v>0.45829491106999998</v>
      </c>
      <c r="D38" s="32">
        <v>0.59102319746999998</v>
      </c>
      <c r="E38" s="78"/>
      <c r="F38" s="78"/>
      <c r="G38" s="78"/>
    </row>
    <row r="39" spans="1:7" ht="12.75" outlineLevel="3" x14ac:dyDescent="0.2">
      <c r="A39" s="40" t="s">
        <v>35</v>
      </c>
      <c r="B39" s="32">
        <v>0.27790779301000001</v>
      </c>
      <c r="C39" s="32">
        <v>0.20708141241</v>
      </c>
      <c r="D39" s="32">
        <v>0.21523156384</v>
      </c>
      <c r="E39" s="78"/>
      <c r="F39" s="78"/>
      <c r="G39" s="78"/>
    </row>
    <row r="40" spans="1:7" ht="12.75" outlineLevel="3" x14ac:dyDescent="0.2">
      <c r="A40" s="40" t="s">
        <v>123</v>
      </c>
      <c r="B40" s="32">
        <v>0.70290031898000005</v>
      </c>
      <c r="C40" s="32">
        <v>0.70436671113000004</v>
      </c>
      <c r="D40" s="32">
        <v>0.65879984126000002</v>
      </c>
      <c r="E40" s="78"/>
      <c r="F40" s="78"/>
      <c r="G40" s="78"/>
    </row>
    <row r="41" spans="1:7" ht="12.75" outlineLevel="3" x14ac:dyDescent="0.2">
      <c r="A41" s="40" t="s">
        <v>193</v>
      </c>
      <c r="B41" s="32">
        <v>0.67338332685000002</v>
      </c>
      <c r="C41" s="32">
        <v>0.67478814063000003</v>
      </c>
      <c r="D41" s="32">
        <v>0.70134593482999996</v>
      </c>
      <c r="E41" s="78"/>
      <c r="F41" s="78"/>
      <c r="G41" s="78"/>
    </row>
    <row r="42" spans="1:7" ht="12.75" outlineLevel="3" x14ac:dyDescent="0.2">
      <c r="A42" s="40" t="s">
        <v>7</v>
      </c>
      <c r="B42" s="32">
        <v>0</v>
      </c>
      <c r="C42" s="32">
        <v>0</v>
      </c>
      <c r="D42" s="32">
        <v>1.02418771E-3</v>
      </c>
      <c r="E42" s="78"/>
      <c r="F42" s="78"/>
      <c r="G42" s="78"/>
    </row>
    <row r="43" spans="1:7" ht="12.75" outlineLevel="3" x14ac:dyDescent="0.2">
      <c r="A43" s="40" t="s">
        <v>68</v>
      </c>
      <c r="B43" s="32">
        <v>0.69119770058999996</v>
      </c>
      <c r="C43" s="32">
        <v>0.69263967873999999</v>
      </c>
      <c r="D43" s="32">
        <v>0.71990006007999996</v>
      </c>
      <c r="E43" s="78"/>
      <c r="F43" s="78"/>
      <c r="G43" s="78"/>
    </row>
    <row r="44" spans="1:7" ht="12.75" outlineLevel="2" x14ac:dyDescent="0.2">
      <c r="A44" s="68" t="s">
        <v>13</v>
      </c>
      <c r="B44" s="20">
        <f t="shared" ref="B44:C44" si="4">SUM(B$45:B$45)</f>
        <v>8.4815851040000001E-2</v>
      </c>
      <c r="C44" s="20">
        <f t="shared" si="4"/>
        <v>8.4992794050000001E-2</v>
      </c>
      <c r="D44" s="20">
        <v>8.8337875260000004E-2</v>
      </c>
      <c r="E44" s="78"/>
      <c r="F44" s="78"/>
      <c r="G44" s="78"/>
    </row>
    <row r="45" spans="1:7" ht="12.75" outlineLevel="3" x14ac:dyDescent="0.2">
      <c r="A45" s="40" t="s">
        <v>113</v>
      </c>
      <c r="B45" s="32">
        <v>8.4815851040000001E-2</v>
      </c>
      <c r="C45" s="32">
        <v>8.4992794050000001E-2</v>
      </c>
      <c r="D45" s="32">
        <v>8.8337875260000004E-2</v>
      </c>
      <c r="E45" s="78"/>
      <c r="F45" s="78"/>
      <c r="G45" s="78"/>
    </row>
    <row r="46" spans="1:7" ht="15" outlineLevel="1" x14ac:dyDescent="0.25">
      <c r="A46" s="180" t="s">
        <v>129</v>
      </c>
      <c r="B46" s="58">
        <f t="shared" ref="B46:D46" si="5">B$47+B$53+B$57</f>
        <v>0.47313389375999998</v>
      </c>
      <c r="C46" s="58">
        <f t="shared" si="5"/>
        <v>0.47455557223</v>
      </c>
      <c r="D46" s="58">
        <f t="shared" si="5"/>
        <v>0.50512168606999996</v>
      </c>
      <c r="E46" s="78"/>
      <c r="F46" s="78"/>
      <c r="G46" s="78"/>
    </row>
    <row r="47" spans="1:7" ht="12.75" outlineLevel="2" x14ac:dyDescent="0.2">
      <c r="A47" s="68" t="s">
        <v>147</v>
      </c>
      <c r="B47" s="20">
        <f t="shared" ref="B47:C47" si="6">SUM(B$48:B$52)</f>
        <v>0.31887770297999996</v>
      </c>
      <c r="C47" s="20">
        <f t="shared" si="6"/>
        <v>0.31954294634000002</v>
      </c>
      <c r="D47" s="20">
        <v>0.33211927261000002</v>
      </c>
      <c r="E47" s="78"/>
      <c r="F47" s="78"/>
      <c r="G47" s="78"/>
    </row>
    <row r="48" spans="1:7" ht="12.75" outlineLevel="3" x14ac:dyDescent="0.2">
      <c r="A48" s="40" t="s">
        <v>176</v>
      </c>
      <c r="B48" s="32">
        <v>4.1329000000000002E-7</v>
      </c>
      <c r="C48" s="32">
        <v>4.1416E-7</v>
      </c>
      <c r="D48" s="32">
        <v>4.3046E-7</v>
      </c>
      <c r="E48" s="78"/>
      <c r="F48" s="78"/>
      <c r="G48" s="78"/>
    </row>
    <row r="49" spans="1:7" ht="12.75" outlineLevel="3" x14ac:dyDescent="0.2">
      <c r="A49" s="40" t="s">
        <v>57</v>
      </c>
      <c r="B49" s="32">
        <v>3.5628747449999998E-2</v>
      </c>
      <c r="C49" s="32">
        <v>3.5703076219999998E-2</v>
      </c>
      <c r="D49" s="32">
        <v>3.7108250519999997E-2</v>
      </c>
      <c r="E49" s="78"/>
      <c r="F49" s="78"/>
      <c r="G49" s="78"/>
    </row>
    <row r="50" spans="1:7" ht="12.75" outlineLevel="3" x14ac:dyDescent="0.2">
      <c r="A50" s="40" t="s">
        <v>63</v>
      </c>
      <c r="B50" s="32">
        <v>7.1257494899999996E-2</v>
      </c>
      <c r="C50" s="32">
        <v>7.1406152439999995E-2</v>
      </c>
      <c r="D50" s="32">
        <v>7.4216501039999994E-2</v>
      </c>
      <c r="E50" s="78"/>
      <c r="F50" s="78"/>
      <c r="G50" s="78"/>
    </row>
    <row r="51" spans="1:7" ht="12.75" outlineLevel="3" x14ac:dyDescent="0.2">
      <c r="A51" s="40" t="s">
        <v>210</v>
      </c>
      <c r="B51" s="32">
        <v>0.10688624234999999</v>
      </c>
      <c r="C51" s="32">
        <v>0.10710922866</v>
      </c>
      <c r="D51" s="32">
        <v>0.11132475156</v>
      </c>
      <c r="E51" s="78"/>
      <c r="F51" s="78"/>
      <c r="G51" s="78"/>
    </row>
    <row r="52" spans="1:7" ht="12.75" outlineLevel="3" x14ac:dyDescent="0.2">
      <c r="A52" s="40" t="s">
        <v>206</v>
      </c>
      <c r="B52" s="32">
        <v>0.10510480498999999</v>
      </c>
      <c r="C52" s="32">
        <v>0.10532407486000001</v>
      </c>
      <c r="D52" s="32">
        <v>0.10946933903</v>
      </c>
      <c r="E52" s="78"/>
      <c r="F52" s="78"/>
      <c r="G52" s="78"/>
    </row>
    <row r="53" spans="1:7" ht="12.75" outlineLevel="2" x14ac:dyDescent="0.2">
      <c r="A53" s="68" t="s">
        <v>13</v>
      </c>
      <c r="B53" s="20">
        <f t="shared" ref="B53:C53" si="7">SUM(B$54:B$56)</f>
        <v>0.1542221778</v>
      </c>
      <c r="C53" s="20">
        <f t="shared" si="7"/>
        <v>0.15497854194999999</v>
      </c>
      <c r="D53" s="20">
        <v>0.17296698806999999</v>
      </c>
      <c r="E53" s="78"/>
      <c r="F53" s="78"/>
      <c r="G53" s="78"/>
    </row>
    <row r="54" spans="1:7" ht="12.75" outlineLevel="3" x14ac:dyDescent="0.2">
      <c r="A54" s="40" t="s">
        <v>15</v>
      </c>
      <c r="B54" s="32">
        <v>1.2166126249999999E-2</v>
      </c>
      <c r="C54" s="32">
        <v>1.2335711940000001E-2</v>
      </c>
      <c r="D54" s="32">
        <v>2.3821592820000001E-2</v>
      </c>
      <c r="E54" s="78"/>
      <c r="F54" s="78"/>
      <c r="G54" s="78"/>
    </row>
    <row r="55" spans="1:7" ht="12.75" outlineLevel="3" x14ac:dyDescent="0.2">
      <c r="A55" s="40" t="s">
        <v>121</v>
      </c>
      <c r="B55" s="32">
        <v>0.1388693298</v>
      </c>
      <c r="C55" s="32">
        <v>0.13958631947</v>
      </c>
      <c r="D55" s="32">
        <v>0.14596858892</v>
      </c>
      <c r="E55" s="78"/>
      <c r="F55" s="78"/>
      <c r="G55" s="78"/>
    </row>
    <row r="56" spans="1:7" ht="12.75" outlineLevel="3" x14ac:dyDescent="0.2">
      <c r="A56" s="40" t="s">
        <v>38</v>
      </c>
      <c r="B56" s="32">
        <v>3.18672175E-3</v>
      </c>
      <c r="C56" s="32">
        <v>3.0565105400000001E-3</v>
      </c>
      <c r="D56" s="32">
        <v>3.1768063299999999E-3</v>
      </c>
      <c r="E56" s="78"/>
      <c r="F56" s="78"/>
      <c r="G56" s="78"/>
    </row>
    <row r="57" spans="1:7" ht="12.75" outlineLevel="2" x14ac:dyDescent="0.2">
      <c r="A57" s="68" t="s">
        <v>150</v>
      </c>
      <c r="B57" s="20">
        <f t="shared" ref="B57:C57" si="8">SUM(B$58:B$58)</f>
        <v>3.401298E-5</v>
      </c>
      <c r="C57" s="20">
        <f t="shared" si="8"/>
        <v>3.4083939999999997E-5</v>
      </c>
      <c r="D57" s="20">
        <v>3.5425390000000001E-5</v>
      </c>
      <c r="E57" s="78"/>
      <c r="F57" s="78"/>
      <c r="G57" s="78"/>
    </row>
    <row r="58" spans="1:7" ht="12.75" outlineLevel="3" x14ac:dyDescent="0.2">
      <c r="A58" s="40" t="s">
        <v>204</v>
      </c>
      <c r="B58" s="32">
        <v>3.401298E-5</v>
      </c>
      <c r="C58" s="32">
        <v>3.4083939999999997E-5</v>
      </c>
      <c r="D58" s="32">
        <v>3.5425390000000001E-5</v>
      </c>
      <c r="E58" s="78"/>
      <c r="F58" s="78"/>
      <c r="G58" s="78"/>
    </row>
    <row r="59" spans="1:7" ht="15" x14ac:dyDescent="0.25">
      <c r="A59" s="121" t="s">
        <v>92</v>
      </c>
      <c r="B59" s="217">
        <f t="shared" ref="B59:D59" si="9">B$60+B$84</f>
        <v>48.989367358940001</v>
      </c>
      <c r="C59" s="217">
        <f t="shared" si="9"/>
        <v>49.137197851250001</v>
      </c>
      <c r="D59" s="217">
        <f t="shared" si="9"/>
        <v>48.613433881039995</v>
      </c>
      <c r="E59" s="78"/>
      <c r="F59" s="78"/>
      <c r="G59" s="78"/>
    </row>
    <row r="60" spans="1:7" ht="15" outlineLevel="1" x14ac:dyDescent="0.25">
      <c r="A60" s="180" t="s">
        <v>85</v>
      </c>
      <c r="B60" s="58">
        <f t="shared" ref="B60:D60" si="10">B$61+B$68+B$74+B$76+B$82</f>
        <v>38.490109204189999</v>
      </c>
      <c r="C60" s="58">
        <f t="shared" si="10"/>
        <v>38.829900169189997</v>
      </c>
      <c r="D60" s="58">
        <f t="shared" si="10"/>
        <v>38.458109647979995</v>
      </c>
      <c r="E60" s="78"/>
      <c r="F60" s="78"/>
      <c r="G60" s="78"/>
    </row>
    <row r="61" spans="1:7" ht="12.75" outlineLevel="2" x14ac:dyDescent="0.2">
      <c r="A61" s="68" t="s">
        <v>164</v>
      </c>
      <c r="B61" s="20">
        <f t="shared" ref="B61:C61" si="11">SUM(B$62:B$67)</f>
        <v>14.517575159690001</v>
      </c>
      <c r="C61" s="20">
        <f t="shared" si="11"/>
        <v>14.776694027340001</v>
      </c>
      <c r="D61" s="20">
        <v>14.423147553770001</v>
      </c>
      <c r="E61" s="78"/>
      <c r="F61" s="78"/>
      <c r="G61" s="78"/>
    </row>
    <row r="62" spans="1:7" ht="12.75" outlineLevel="3" x14ac:dyDescent="0.2">
      <c r="A62" s="40" t="s">
        <v>37</v>
      </c>
      <c r="B62" s="32">
        <v>3.3534540071799999</v>
      </c>
      <c r="C62" s="32">
        <v>3.4903009697899998</v>
      </c>
      <c r="D62" s="32">
        <v>3.4565809615899998</v>
      </c>
      <c r="E62" s="78"/>
      <c r="F62" s="78"/>
      <c r="G62" s="78"/>
    </row>
    <row r="63" spans="1:7" ht="12.75" outlineLevel="3" x14ac:dyDescent="0.2">
      <c r="A63" s="40" t="s">
        <v>114</v>
      </c>
      <c r="B63" s="32">
        <v>0.64138902918999996</v>
      </c>
      <c r="C63" s="32">
        <v>0.66920100311999997</v>
      </c>
      <c r="D63" s="32">
        <v>0.65329964926999995</v>
      </c>
      <c r="E63" s="78"/>
      <c r="F63" s="78"/>
      <c r="G63" s="78"/>
    </row>
    <row r="64" spans="1:7" ht="12.75" outlineLevel="3" x14ac:dyDescent="0.2">
      <c r="A64" s="40" t="s">
        <v>88</v>
      </c>
      <c r="B64" s="32">
        <v>0.68965948957000001</v>
      </c>
      <c r="C64" s="32">
        <v>0.71780295184999998</v>
      </c>
      <c r="D64" s="32">
        <v>0.70138619351999998</v>
      </c>
      <c r="E64" s="78"/>
      <c r="F64" s="78"/>
      <c r="G64" s="78"/>
    </row>
    <row r="65" spans="1:7" ht="12.75" outlineLevel="3" x14ac:dyDescent="0.2">
      <c r="A65" s="40" t="s">
        <v>77</v>
      </c>
      <c r="B65" s="32">
        <v>4.9122253193500001</v>
      </c>
      <c r="C65" s="32">
        <v>4.8646939783500001</v>
      </c>
      <c r="D65" s="32">
        <v>4.8491110238499999</v>
      </c>
      <c r="E65" s="78"/>
      <c r="F65" s="78"/>
      <c r="G65" s="78"/>
    </row>
    <row r="66" spans="1:7" ht="12.75" outlineLevel="3" x14ac:dyDescent="0.2">
      <c r="A66" s="40" t="s">
        <v>109</v>
      </c>
      <c r="B66" s="32">
        <v>4.9148866046400004</v>
      </c>
      <c r="C66" s="32">
        <v>5.0287344144699997</v>
      </c>
      <c r="D66" s="32">
        <v>4.75680901578</v>
      </c>
      <c r="E66" s="78"/>
      <c r="F66" s="78"/>
      <c r="G66" s="78"/>
    </row>
    <row r="67" spans="1:7" ht="12.75" outlineLevel="3" x14ac:dyDescent="0.2">
      <c r="A67" s="40" t="s">
        <v>30</v>
      </c>
      <c r="B67" s="32">
        <v>5.9607097600000002E-3</v>
      </c>
      <c r="C67" s="32">
        <v>5.9607097600000002E-3</v>
      </c>
      <c r="D67" s="32">
        <v>5.9607097600000002E-3</v>
      </c>
      <c r="E67" s="78"/>
      <c r="F67" s="78"/>
      <c r="G67" s="78"/>
    </row>
    <row r="68" spans="1:7" ht="12.75" outlineLevel="2" x14ac:dyDescent="0.2">
      <c r="A68" s="68" t="s">
        <v>10</v>
      </c>
      <c r="B68" s="20">
        <f t="shared" ref="B68:C68" si="12">SUM(B$69:B$73)</f>
        <v>1.7563631931399997</v>
      </c>
      <c r="C68" s="20">
        <f t="shared" si="12"/>
        <v>1.7965229659299999</v>
      </c>
      <c r="D68" s="20">
        <v>1.7920770263900001</v>
      </c>
      <c r="E68" s="78"/>
      <c r="F68" s="78"/>
      <c r="G68" s="78"/>
    </row>
    <row r="69" spans="1:7" ht="12.75" outlineLevel="3" x14ac:dyDescent="0.2">
      <c r="A69" s="40" t="s">
        <v>119</v>
      </c>
      <c r="B69" s="32">
        <v>0.31720380743999999</v>
      </c>
      <c r="C69" s="32">
        <v>0.3246471581</v>
      </c>
      <c r="D69" s="32">
        <v>0.31446284044</v>
      </c>
      <c r="E69" s="78"/>
      <c r="F69" s="78"/>
      <c r="G69" s="78"/>
    </row>
    <row r="70" spans="1:7" ht="12.75" outlineLevel="3" x14ac:dyDescent="0.2">
      <c r="A70" s="40" t="s">
        <v>44</v>
      </c>
      <c r="B70" s="32">
        <v>0.26677163799999998</v>
      </c>
      <c r="C70" s="32">
        <v>0.27765799226999999</v>
      </c>
      <c r="D70" s="32">
        <v>0.27497552166</v>
      </c>
      <c r="E70" s="78"/>
      <c r="F70" s="78"/>
      <c r="G70" s="78"/>
    </row>
    <row r="71" spans="1:7" ht="12.75" outlineLevel="3" x14ac:dyDescent="0.2">
      <c r="A71" s="40" t="s">
        <v>14</v>
      </c>
      <c r="B71" s="32">
        <v>0.60585586000000002</v>
      </c>
      <c r="C71" s="32">
        <v>0.60585586000000002</v>
      </c>
      <c r="D71" s="32">
        <v>0.60585586000000002</v>
      </c>
      <c r="E71" s="78"/>
      <c r="F71" s="78"/>
      <c r="G71" s="78"/>
    </row>
    <row r="72" spans="1:7" ht="12.75" outlineLevel="3" x14ac:dyDescent="0.2">
      <c r="A72" s="40" t="s">
        <v>115</v>
      </c>
      <c r="B72" s="32">
        <v>6.1721831099999999E-3</v>
      </c>
      <c r="C72" s="32">
        <v>6.1721831099999999E-3</v>
      </c>
      <c r="D72" s="32">
        <v>6.1721831099999999E-3</v>
      </c>
      <c r="E72" s="78"/>
      <c r="F72" s="78"/>
      <c r="G72" s="78"/>
    </row>
    <row r="73" spans="1:7" ht="12.75" outlineLevel="3" x14ac:dyDescent="0.2">
      <c r="A73" s="40" t="s">
        <v>120</v>
      </c>
      <c r="B73" s="32">
        <v>0.56035970458999995</v>
      </c>
      <c r="C73" s="32">
        <v>0.58218977245000003</v>
      </c>
      <c r="D73" s="32">
        <v>0.59061062117999996</v>
      </c>
      <c r="E73" s="78"/>
      <c r="F73" s="78"/>
      <c r="G73" s="78"/>
    </row>
    <row r="74" spans="1:7" ht="12.75" outlineLevel="2" x14ac:dyDescent="0.2">
      <c r="A74" s="68" t="s">
        <v>29</v>
      </c>
      <c r="B74" s="20">
        <f t="shared" ref="B74:C74" si="13">SUM(B$75:B$75)</f>
        <v>6.1017590000000003E-5</v>
      </c>
      <c r="C74" s="20">
        <f t="shared" si="13"/>
        <v>6.350758E-5</v>
      </c>
      <c r="D74" s="20">
        <v>6.289403E-5</v>
      </c>
      <c r="E74" s="78"/>
      <c r="F74" s="78"/>
      <c r="G74" s="78"/>
    </row>
    <row r="75" spans="1:7" ht="12.75" outlineLevel="3" x14ac:dyDescent="0.2">
      <c r="A75" s="40" t="s">
        <v>86</v>
      </c>
      <c r="B75" s="32">
        <v>6.1017590000000003E-5</v>
      </c>
      <c r="C75" s="32">
        <v>6.350758E-5</v>
      </c>
      <c r="D75" s="32">
        <v>6.289403E-5</v>
      </c>
      <c r="E75" s="78"/>
      <c r="F75" s="78"/>
      <c r="G75" s="78"/>
    </row>
    <row r="76" spans="1:7" ht="12.75" outlineLevel="2" x14ac:dyDescent="0.2">
      <c r="A76" s="68" t="s">
        <v>165</v>
      </c>
      <c r="B76" s="20">
        <f t="shared" ref="B76:C76" si="14">SUM(B$77:B$81)</f>
        <v>20.467272999999999</v>
      </c>
      <c r="C76" s="20">
        <f t="shared" si="14"/>
        <v>20.467272999999999</v>
      </c>
      <c r="D76" s="20">
        <v>20.467272999999999</v>
      </c>
      <c r="E76" s="78"/>
      <c r="F76" s="78"/>
      <c r="G76" s="78"/>
    </row>
    <row r="77" spans="1:7" ht="12.75" outlineLevel="3" x14ac:dyDescent="0.2">
      <c r="A77" s="40" t="s">
        <v>137</v>
      </c>
      <c r="B77" s="32">
        <v>3</v>
      </c>
      <c r="C77" s="32">
        <v>3</v>
      </c>
      <c r="D77" s="32">
        <v>3</v>
      </c>
      <c r="E77" s="78"/>
      <c r="F77" s="78"/>
      <c r="G77" s="78"/>
    </row>
    <row r="78" spans="1:7" ht="12.75" outlineLevel="3" x14ac:dyDescent="0.2">
      <c r="A78" s="40" t="s">
        <v>139</v>
      </c>
      <c r="B78" s="32">
        <v>1</v>
      </c>
      <c r="C78" s="32">
        <v>1</v>
      </c>
      <c r="D78" s="32">
        <v>1</v>
      </c>
      <c r="E78" s="78"/>
      <c r="F78" s="78"/>
      <c r="G78" s="78"/>
    </row>
    <row r="79" spans="1:7" ht="12.75" outlineLevel="3" x14ac:dyDescent="0.2">
      <c r="A79" s="40" t="s">
        <v>143</v>
      </c>
      <c r="B79" s="32">
        <v>12.467273</v>
      </c>
      <c r="C79" s="32">
        <v>12.467273</v>
      </c>
      <c r="D79" s="32">
        <v>12.467273</v>
      </c>
      <c r="E79" s="78"/>
      <c r="F79" s="78"/>
      <c r="G79" s="78"/>
    </row>
    <row r="80" spans="1:7" ht="12.75" outlineLevel="3" x14ac:dyDescent="0.2">
      <c r="A80" s="40" t="s">
        <v>209</v>
      </c>
      <c r="B80" s="32">
        <v>1</v>
      </c>
      <c r="C80" s="32">
        <v>1</v>
      </c>
      <c r="D80" s="32">
        <v>1</v>
      </c>
      <c r="E80" s="78"/>
      <c r="F80" s="78"/>
      <c r="G80" s="78"/>
    </row>
    <row r="81" spans="1:7" ht="12.75" outlineLevel="3" x14ac:dyDescent="0.2">
      <c r="A81" s="40" t="s">
        <v>215</v>
      </c>
      <c r="B81" s="32">
        <v>3</v>
      </c>
      <c r="C81" s="32">
        <v>3</v>
      </c>
      <c r="D81" s="32">
        <v>3</v>
      </c>
      <c r="E81" s="78"/>
      <c r="F81" s="78"/>
      <c r="G81" s="78"/>
    </row>
    <row r="82" spans="1:7" ht="12.75" outlineLevel="2" x14ac:dyDescent="0.2">
      <c r="A82" s="68" t="s">
        <v>11</v>
      </c>
      <c r="B82" s="20">
        <f t="shared" ref="B82:C82" si="15">SUM(B$83:B$83)</f>
        <v>1.74883683377</v>
      </c>
      <c r="C82" s="20">
        <f t="shared" si="15"/>
        <v>1.7893466683399999</v>
      </c>
      <c r="D82" s="20">
        <v>1.77554917379</v>
      </c>
      <c r="E82" s="78"/>
      <c r="F82" s="78"/>
      <c r="G82" s="78"/>
    </row>
    <row r="83" spans="1:7" ht="12.75" outlineLevel="3" x14ac:dyDescent="0.2">
      <c r="A83" s="40" t="s">
        <v>109</v>
      </c>
      <c r="B83" s="32">
        <v>1.74883683377</v>
      </c>
      <c r="C83" s="32">
        <v>1.7893466683399999</v>
      </c>
      <c r="D83" s="32">
        <v>1.77554917379</v>
      </c>
      <c r="E83" s="78"/>
      <c r="F83" s="78"/>
      <c r="G83" s="78"/>
    </row>
    <row r="84" spans="1:7" ht="15" outlineLevel="1" x14ac:dyDescent="0.25">
      <c r="A84" s="180" t="s">
        <v>129</v>
      </c>
      <c r="B84" s="58">
        <f t="shared" ref="B84:D84" si="16">B$85+B$91+B$93+B$101+B$102</f>
        <v>10.499258154750001</v>
      </c>
      <c r="C84" s="58">
        <f t="shared" si="16"/>
        <v>10.307297682060002</v>
      </c>
      <c r="D84" s="58">
        <f t="shared" si="16"/>
        <v>10.15532423306</v>
      </c>
      <c r="E84" s="78"/>
      <c r="F84" s="78"/>
      <c r="G84" s="78"/>
    </row>
    <row r="85" spans="1:7" ht="12.75" outlineLevel="2" x14ac:dyDescent="0.2">
      <c r="A85" s="68" t="s">
        <v>164</v>
      </c>
      <c r="B85" s="20">
        <f t="shared" ref="B85:C85" si="17">SUM(B$86:B$90)</f>
        <v>8.1838357207700003</v>
      </c>
      <c r="C85" s="20">
        <f t="shared" si="17"/>
        <v>8.0583779737800008</v>
      </c>
      <c r="D85" s="20">
        <v>7.8708901107000004</v>
      </c>
      <c r="E85" s="78"/>
      <c r="F85" s="78"/>
      <c r="G85" s="78"/>
    </row>
    <row r="86" spans="1:7" ht="12.75" outlineLevel="3" x14ac:dyDescent="0.2">
      <c r="A86" s="40" t="s">
        <v>16</v>
      </c>
      <c r="B86" s="32">
        <v>6.3155020130000003E-2</v>
      </c>
      <c r="C86" s="32">
        <v>6.5684984439999997E-2</v>
      </c>
      <c r="D86" s="32">
        <v>6.5061584290000002E-2</v>
      </c>
      <c r="E86" s="78"/>
      <c r="F86" s="78"/>
      <c r="G86" s="78"/>
    </row>
    <row r="87" spans="1:7" ht="12.75" outlineLevel="3" x14ac:dyDescent="0.2">
      <c r="A87" s="40" t="s">
        <v>114</v>
      </c>
      <c r="B87" s="32">
        <v>0.40751932887999998</v>
      </c>
      <c r="C87" s="32">
        <v>0.11054405714</v>
      </c>
      <c r="D87" s="32">
        <v>0.11988071147</v>
      </c>
      <c r="E87" s="78"/>
      <c r="F87" s="78"/>
      <c r="G87" s="78"/>
    </row>
    <row r="88" spans="1:7" ht="12.75" outlineLevel="3" x14ac:dyDescent="0.2">
      <c r="A88" s="40" t="s">
        <v>88</v>
      </c>
      <c r="B88" s="32">
        <v>4.1769000090000001E-2</v>
      </c>
      <c r="C88" s="32">
        <v>4.3473499620000002E-2</v>
      </c>
      <c r="D88" s="32">
        <v>4.3053499520000003E-2</v>
      </c>
      <c r="E88" s="78"/>
      <c r="F88" s="78"/>
      <c r="G88" s="78"/>
    </row>
    <row r="89" spans="1:7" ht="12.75" outlineLevel="3" x14ac:dyDescent="0.2">
      <c r="A89" s="40" t="s">
        <v>77</v>
      </c>
      <c r="B89" s="32">
        <v>0.44966999999000001</v>
      </c>
      <c r="C89" s="32">
        <v>0.44966999999000001</v>
      </c>
      <c r="D89" s="32">
        <v>0.44966999999000001</v>
      </c>
      <c r="E89" s="78"/>
      <c r="F89" s="78"/>
      <c r="G89" s="78"/>
    </row>
    <row r="90" spans="1:7" ht="12.75" outlineLevel="3" x14ac:dyDescent="0.2">
      <c r="A90" s="40" t="s">
        <v>109</v>
      </c>
      <c r="B90" s="32">
        <v>7.2217223716800003</v>
      </c>
      <c r="C90" s="32">
        <v>7.3890054325900003</v>
      </c>
      <c r="D90" s="32">
        <v>7.1932243154300002</v>
      </c>
      <c r="E90" s="78"/>
      <c r="F90" s="78"/>
      <c r="G90" s="78"/>
    </row>
    <row r="91" spans="1:7" ht="12.75" outlineLevel="2" x14ac:dyDescent="0.2">
      <c r="A91" s="68" t="s">
        <v>10</v>
      </c>
      <c r="B91" s="20">
        <f t="shared" ref="B91:C91" si="18">SUM(B$92:B$92)</f>
        <v>9.7477853279999999E-2</v>
      </c>
      <c r="C91" s="20">
        <f t="shared" si="18"/>
        <v>7.3108389940000004E-2</v>
      </c>
      <c r="D91" s="20">
        <v>7.3108389940000004E-2</v>
      </c>
      <c r="E91" s="78"/>
      <c r="F91" s="78"/>
      <c r="G91" s="78"/>
    </row>
    <row r="92" spans="1:7" ht="12.75" outlineLevel="3" x14ac:dyDescent="0.2">
      <c r="A92" s="40" t="s">
        <v>119</v>
      </c>
      <c r="B92" s="32">
        <v>9.7477853279999999E-2</v>
      </c>
      <c r="C92" s="32">
        <v>7.3108389940000004E-2</v>
      </c>
      <c r="D92" s="32">
        <v>7.3108389940000004E-2</v>
      </c>
      <c r="E92" s="78"/>
      <c r="F92" s="78"/>
      <c r="G92" s="78"/>
    </row>
    <row r="93" spans="1:7" ht="12.75" outlineLevel="2" x14ac:dyDescent="0.2">
      <c r="A93" s="68" t="s">
        <v>29</v>
      </c>
      <c r="B93" s="20">
        <f t="shared" ref="B93:C93" si="19">SUM(B$94:B$100)</f>
        <v>2.1019582370299998</v>
      </c>
      <c r="C93" s="20">
        <f t="shared" si="19"/>
        <v>2.0571382817200004</v>
      </c>
      <c r="D93" s="20">
        <v>2.0935677731300002</v>
      </c>
      <c r="E93" s="78"/>
      <c r="F93" s="78"/>
      <c r="G93" s="78"/>
    </row>
    <row r="94" spans="1:7" ht="12.75" outlineLevel="3" x14ac:dyDescent="0.2">
      <c r="A94" s="40" t="s">
        <v>70</v>
      </c>
      <c r="B94" s="32">
        <v>0</v>
      </c>
      <c r="C94" s="32">
        <v>0</v>
      </c>
      <c r="D94" s="32">
        <v>5.6690593460000001E-2</v>
      </c>
      <c r="E94" s="78"/>
      <c r="F94" s="78"/>
      <c r="G94" s="78"/>
    </row>
    <row r="95" spans="1:7" ht="12.75" outlineLevel="3" x14ac:dyDescent="0.2">
      <c r="A95" s="40" t="s">
        <v>21</v>
      </c>
      <c r="B95" s="32">
        <v>0.37729509711999998</v>
      </c>
      <c r="C95" s="32">
        <v>0.41665217357000001</v>
      </c>
      <c r="D95" s="32">
        <v>0.39708077324000002</v>
      </c>
      <c r="E95" s="78"/>
      <c r="F95" s="78"/>
      <c r="G95" s="78"/>
    </row>
    <row r="96" spans="1:7" ht="12.75" outlineLevel="3" x14ac:dyDescent="0.2">
      <c r="A96" s="40" t="s">
        <v>19</v>
      </c>
      <c r="B96" s="32">
        <v>3.7104216299999999E-2</v>
      </c>
      <c r="C96" s="32">
        <v>3.9716308640000003E-2</v>
      </c>
      <c r="D96" s="32">
        <v>3.9332606989999998E-2</v>
      </c>
      <c r="E96" s="78"/>
      <c r="F96" s="78"/>
      <c r="G96" s="78"/>
    </row>
    <row r="97" spans="1:7" ht="12.75" outlineLevel="3" x14ac:dyDescent="0.2">
      <c r="A97" s="40" t="s">
        <v>140</v>
      </c>
      <c r="B97" s="32">
        <v>3.0431699860000001E-2</v>
      </c>
      <c r="C97" s="32">
        <v>3.1673549510000003E-2</v>
      </c>
      <c r="D97" s="32">
        <v>3.1367549440000003E-2</v>
      </c>
      <c r="E97" s="78"/>
      <c r="F97" s="78"/>
      <c r="G97" s="78"/>
    </row>
    <row r="98" spans="1:7" ht="12.75" outlineLevel="3" x14ac:dyDescent="0.2">
      <c r="A98" s="40" t="s">
        <v>81</v>
      </c>
      <c r="B98" s="32">
        <v>4.6240000000000003E-2</v>
      </c>
      <c r="C98" s="32">
        <v>4.6240000000000003E-2</v>
      </c>
      <c r="D98" s="32">
        <v>4.6240000000000003E-2</v>
      </c>
      <c r="E98" s="78"/>
      <c r="F98" s="78"/>
      <c r="G98" s="78"/>
    </row>
    <row r="99" spans="1:7" ht="12.75" outlineLevel="3" x14ac:dyDescent="0.2">
      <c r="A99" s="40" t="s">
        <v>84</v>
      </c>
      <c r="B99" s="32">
        <v>1.5130309737500001</v>
      </c>
      <c r="C99" s="32">
        <v>1.425</v>
      </c>
      <c r="D99" s="32">
        <v>1.425</v>
      </c>
      <c r="E99" s="78"/>
      <c r="F99" s="78"/>
      <c r="G99" s="78"/>
    </row>
    <row r="100" spans="1:7" ht="12.75" outlineLevel="3" x14ac:dyDescent="0.2">
      <c r="A100" s="40" t="s">
        <v>184</v>
      </c>
      <c r="B100" s="32">
        <v>9.7856250000000006E-2</v>
      </c>
      <c r="C100" s="32">
        <v>9.7856250000000006E-2</v>
      </c>
      <c r="D100" s="32">
        <v>9.7856250000000006E-2</v>
      </c>
      <c r="E100" s="78"/>
      <c r="F100" s="78"/>
      <c r="G100" s="78"/>
    </row>
    <row r="101" spans="1:7" ht="12.75" outlineLevel="2" x14ac:dyDescent="0.2">
      <c r="A101" s="68" t="s">
        <v>165</v>
      </c>
      <c r="B101" s="20"/>
      <c r="C101" s="20"/>
      <c r="D101" s="20"/>
      <c r="E101" s="78"/>
      <c r="F101" s="78"/>
      <c r="G101" s="78"/>
    </row>
    <row r="102" spans="1:7" ht="12.75" outlineLevel="2" x14ac:dyDescent="0.2">
      <c r="A102" s="68" t="s">
        <v>11</v>
      </c>
      <c r="B102" s="20">
        <f t="shared" ref="B102:C102" si="20">SUM(B$103:B$103)</f>
        <v>0.11598634367000001</v>
      </c>
      <c r="C102" s="20">
        <f t="shared" si="20"/>
        <v>0.11867303662000001</v>
      </c>
      <c r="D102" s="20">
        <v>0.11775795929000001</v>
      </c>
      <c r="E102" s="78"/>
      <c r="F102" s="78"/>
      <c r="G102" s="78"/>
    </row>
    <row r="103" spans="1:7" ht="12.75" outlineLevel="3" x14ac:dyDescent="0.2">
      <c r="A103" s="40" t="s">
        <v>109</v>
      </c>
      <c r="B103" s="32">
        <v>0.11598634367000001</v>
      </c>
      <c r="C103" s="32">
        <v>0.11867303662000001</v>
      </c>
      <c r="D103" s="32">
        <v>0.11775795929000001</v>
      </c>
      <c r="E103" s="78"/>
      <c r="F103" s="78"/>
      <c r="G103" s="78"/>
    </row>
    <row r="104" spans="1:7" x14ac:dyDescent="0.2">
      <c r="B104" s="248"/>
      <c r="C104" s="248"/>
      <c r="D104" s="248"/>
      <c r="E104" s="78"/>
      <c r="F104" s="78"/>
      <c r="G104" s="78"/>
    </row>
    <row r="105" spans="1:7" x14ac:dyDescent="0.2">
      <c r="B105" s="248"/>
      <c r="C105" s="248"/>
      <c r="D105" s="248"/>
      <c r="E105" s="78"/>
      <c r="F105" s="78"/>
      <c r="G105" s="78"/>
    </row>
    <row r="106" spans="1:7" x14ac:dyDescent="0.2">
      <c r="B106" s="248"/>
      <c r="C106" s="248"/>
      <c r="D106" s="248"/>
      <c r="E106" s="78"/>
      <c r="F106" s="78"/>
      <c r="G106" s="78"/>
    </row>
    <row r="107" spans="1:7" x14ac:dyDescent="0.2">
      <c r="B107" s="248"/>
      <c r="C107" s="248"/>
      <c r="D107" s="248"/>
      <c r="E107" s="78"/>
      <c r="F107" s="78"/>
      <c r="G107" s="78"/>
    </row>
    <row r="108" spans="1:7" x14ac:dyDescent="0.2">
      <c r="B108" s="248"/>
      <c r="C108" s="248"/>
      <c r="D108" s="248"/>
      <c r="E108" s="78"/>
      <c r="F108" s="78"/>
      <c r="G108" s="78"/>
    </row>
    <row r="109" spans="1:7" x14ac:dyDescent="0.2">
      <c r="B109" s="248"/>
      <c r="C109" s="248"/>
      <c r="D109" s="248"/>
      <c r="E109" s="78"/>
      <c r="F109" s="78"/>
      <c r="G109" s="78"/>
    </row>
    <row r="110" spans="1:7" x14ac:dyDescent="0.2">
      <c r="B110" s="248"/>
      <c r="C110" s="248"/>
      <c r="D110" s="248"/>
      <c r="E110" s="78"/>
      <c r="F110" s="78"/>
      <c r="G110" s="78"/>
    </row>
    <row r="111" spans="1:7" x14ac:dyDescent="0.2">
      <c r="B111" s="248"/>
      <c r="C111" s="248"/>
      <c r="D111" s="248"/>
      <c r="E111" s="78"/>
      <c r="F111" s="78"/>
      <c r="G111" s="78"/>
    </row>
    <row r="112" spans="1:7" x14ac:dyDescent="0.2">
      <c r="B112" s="248"/>
      <c r="C112" s="248"/>
      <c r="D112" s="248"/>
      <c r="E112" s="78"/>
      <c r="F112" s="78"/>
      <c r="G112" s="78"/>
    </row>
    <row r="113" spans="2:7" x14ac:dyDescent="0.2">
      <c r="B113" s="248"/>
      <c r="C113" s="248"/>
      <c r="D113" s="248"/>
      <c r="E113" s="78"/>
      <c r="F113" s="78"/>
      <c r="G113" s="78"/>
    </row>
    <row r="114" spans="2:7" x14ac:dyDescent="0.2">
      <c r="B114" s="248"/>
      <c r="C114" s="248"/>
      <c r="D114" s="248"/>
      <c r="E114" s="78"/>
      <c r="F114" s="78"/>
      <c r="G114" s="78"/>
    </row>
    <row r="115" spans="2:7" x14ac:dyDescent="0.2">
      <c r="B115" s="248"/>
      <c r="C115" s="248"/>
      <c r="D115" s="248"/>
      <c r="E115" s="78"/>
      <c r="F115" s="78"/>
      <c r="G115" s="78"/>
    </row>
    <row r="116" spans="2:7" x14ac:dyDescent="0.2">
      <c r="B116" s="248"/>
      <c r="C116" s="248"/>
      <c r="D116" s="248"/>
      <c r="E116" s="78"/>
      <c r="F116" s="78"/>
      <c r="G116" s="78"/>
    </row>
    <row r="117" spans="2:7" x14ac:dyDescent="0.2">
      <c r="B117" s="248"/>
      <c r="C117" s="248"/>
      <c r="D117" s="248"/>
      <c r="E117" s="78"/>
      <c r="F117" s="78"/>
      <c r="G117" s="78"/>
    </row>
    <row r="118" spans="2:7" x14ac:dyDescent="0.2">
      <c r="B118" s="248"/>
      <c r="C118" s="248"/>
      <c r="D118" s="248"/>
      <c r="E118" s="78"/>
      <c r="F118" s="78"/>
      <c r="G118" s="78"/>
    </row>
    <row r="119" spans="2:7" x14ac:dyDescent="0.2">
      <c r="B119" s="248"/>
      <c r="C119" s="248"/>
      <c r="D119" s="248"/>
      <c r="E119" s="78"/>
      <c r="F119" s="78"/>
      <c r="G119" s="78"/>
    </row>
    <row r="120" spans="2:7" x14ac:dyDescent="0.2">
      <c r="B120" s="248"/>
      <c r="C120" s="248"/>
      <c r="D120" s="248"/>
      <c r="E120" s="78"/>
      <c r="F120" s="78"/>
      <c r="G120" s="78"/>
    </row>
    <row r="121" spans="2:7" x14ac:dyDescent="0.2">
      <c r="B121" s="248"/>
      <c r="C121" s="248"/>
      <c r="D121" s="248"/>
      <c r="E121" s="78"/>
      <c r="F121" s="78"/>
      <c r="G121" s="78"/>
    </row>
    <row r="122" spans="2:7" x14ac:dyDescent="0.2">
      <c r="B122" s="248"/>
      <c r="C122" s="248"/>
      <c r="D122" s="248"/>
      <c r="E122" s="78"/>
      <c r="F122" s="78"/>
      <c r="G122" s="78"/>
    </row>
    <row r="123" spans="2:7" x14ac:dyDescent="0.2">
      <c r="B123" s="248"/>
      <c r="C123" s="248"/>
      <c r="D123" s="248"/>
      <c r="E123" s="78"/>
      <c r="F123" s="78"/>
      <c r="G123" s="78"/>
    </row>
    <row r="124" spans="2:7" x14ac:dyDescent="0.2">
      <c r="B124" s="248"/>
      <c r="C124" s="248"/>
      <c r="D124" s="248"/>
      <c r="E124" s="78"/>
      <c r="F124" s="78"/>
      <c r="G124" s="78"/>
    </row>
    <row r="125" spans="2:7" x14ac:dyDescent="0.2">
      <c r="B125" s="248"/>
      <c r="C125" s="248"/>
      <c r="D125" s="248"/>
      <c r="E125" s="78"/>
      <c r="F125" s="78"/>
      <c r="G125" s="78"/>
    </row>
    <row r="126" spans="2:7" x14ac:dyDescent="0.2">
      <c r="B126" s="248"/>
      <c r="C126" s="248"/>
      <c r="D126" s="248"/>
      <c r="E126" s="78"/>
      <c r="F126" s="78"/>
      <c r="G126" s="78"/>
    </row>
    <row r="127" spans="2:7" x14ac:dyDescent="0.2">
      <c r="B127" s="248"/>
      <c r="C127" s="248"/>
      <c r="D127" s="248"/>
      <c r="E127" s="78"/>
      <c r="F127" s="78"/>
      <c r="G127" s="78"/>
    </row>
    <row r="128" spans="2:7" x14ac:dyDescent="0.2">
      <c r="B128" s="248"/>
      <c r="C128" s="248"/>
      <c r="D128" s="248"/>
      <c r="E128" s="78"/>
      <c r="F128" s="78"/>
      <c r="G128" s="78"/>
    </row>
    <row r="129" spans="2:7" x14ac:dyDescent="0.2">
      <c r="B129" s="248"/>
      <c r="C129" s="248"/>
      <c r="D129" s="248"/>
      <c r="E129" s="78"/>
      <c r="F129" s="78"/>
      <c r="G129" s="78"/>
    </row>
    <row r="130" spans="2:7" x14ac:dyDescent="0.2">
      <c r="B130" s="248"/>
      <c r="C130" s="248"/>
      <c r="D130" s="248"/>
      <c r="E130" s="78"/>
      <c r="F130" s="78"/>
      <c r="G130" s="78"/>
    </row>
    <row r="131" spans="2:7" x14ac:dyDescent="0.2">
      <c r="B131" s="248"/>
      <c r="C131" s="248"/>
      <c r="D131" s="248"/>
      <c r="E131" s="78"/>
      <c r="F131" s="78"/>
      <c r="G131" s="78"/>
    </row>
    <row r="132" spans="2:7" x14ac:dyDescent="0.2">
      <c r="B132" s="248"/>
      <c r="C132" s="248"/>
      <c r="D132" s="248"/>
      <c r="E132" s="78"/>
      <c r="F132" s="78"/>
      <c r="G132" s="78"/>
    </row>
    <row r="133" spans="2:7" x14ac:dyDescent="0.2">
      <c r="B133" s="248"/>
      <c r="C133" s="248"/>
      <c r="D133" s="248"/>
      <c r="E133" s="78"/>
      <c r="F133" s="78"/>
      <c r="G133" s="78"/>
    </row>
    <row r="134" spans="2:7" x14ac:dyDescent="0.2">
      <c r="B134" s="248"/>
      <c r="C134" s="248"/>
      <c r="D134" s="248"/>
      <c r="E134" s="78"/>
      <c r="F134" s="78"/>
      <c r="G134" s="78"/>
    </row>
    <row r="135" spans="2:7" x14ac:dyDescent="0.2">
      <c r="B135" s="248"/>
      <c r="C135" s="248"/>
      <c r="D135" s="248"/>
      <c r="E135" s="78"/>
      <c r="F135" s="78"/>
      <c r="G135" s="78"/>
    </row>
    <row r="136" spans="2:7" x14ac:dyDescent="0.2">
      <c r="B136" s="248"/>
      <c r="C136" s="248"/>
      <c r="D136" s="248"/>
      <c r="E136" s="78"/>
      <c r="F136" s="78"/>
      <c r="G136" s="78"/>
    </row>
    <row r="137" spans="2:7" x14ac:dyDescent="0.2">
      <c r="B137" s="248"/>
      <c r="C137" s="248"/>
      <c r="D137" s="248"/>
      <c r="E137" s="78"/>
      <c r="F137" s="78"/>
      <c r="G137" s="78"/>
    </row>
    <row r="138" spans="2:7" x14ac:dyDescent="0.2">
      <c r="B138" s="248"/>
      <c r="C138" s="248"/>
      <c r="D138" s="248"/>
      <c r="E138" s="78"/>
      <c r="F138" s="78"/>
      <c r="G138" s="78"/>
    </row>
    <row r="139" spans="2:7" x14ac:dyDescent="0.2">
      <c r="B139" s="248"/>
      <c r="C139" s="248"/>
      <c r="D139" s="248"/>
      <c r="E139" s="78"/>
      <c r="F139" s="78"/>
      <c r="G139" s="78"/>
    </row>
    <row r="140" spans="2:7" x14ac:dyDescent="0.2">
      <c r="B140" s="248"/>
      <c r="C140" s="248"/>
      <c r="D140" s="248"/>
      <c r="E140" s="78"/>
      <c r="F140" s="78"/>
      <c r="G140" s="78"/>
    </row>
    <row r="141" spans="2:7" x14ac:dyDescent="0.2">
      <c r="B141" s="248"/>
      <c r="C141" s="248"/>
      <c r="D141" s="248"/>
      <c r="E141" s="78"/>
      <c r="F141" s="78"/>
      <c r="G141" s="78"/>
    </row>
    <row r="142" spans="2:7" x14ac:dyDescent="0.2">
      <c r="B142" s="248"/>
      <c r="C142" s="248"/>
      <c r="D142" s="248"/>
      <c r="E142" s="78"/>
      <c r="F142" s="78"/>
      <c r="G142" s="78"/>
    </row>
    <row r="143" spans="2:7" x14ac:dyDescent="0.2">
      <c r="B143" s="248"/>
      <c r="C143" s="248"/>
      <c r="D143" s="248"/>
      <c r="E143" s="78"/>
      <c r="F143" s="78"/>
      <c r="G143" s="78"/>
    </row>
    <row r="144" spans="2:7" x14ac:dyDescent="0.2">
      <c r="B144" s="248"/>
      <c r="C144" s="248"/>
      <c r="D144" s="248"/>
      <c r="E144" s="78"/>
      <c r="F144" s="78"/>
      <c r="G144" s="78"/>
    </row>
    <row r="145" spans="2:7" x14ac:dyDescent="0.2">
      <c r="B145" s="248"/>
      <c r="C145" s="248"/>
      <c r="D145" s="248"/>
      <c r="E145" s="78"/>
      <c r="F145" s="78"/>
      <c r="G145" s="78"/>
    </row>
    <row r="146" spans="2:7" x14ac:dyDescent="0.2">
      <c r="B146" s="248"/>
      <c r="C146" s="248"/>
      <c r="D146" s="248"/>
      <c r="E146" s="78"/>
      <c r="F146" s="78"/>
      <c r="G146" s="78"/>
    </row>
    <row r="147" spans="2:7" x14ac:dyDescent="0.2">
      <c r="B147" s="248"/>
      <c r="C147" s="248"/>
      <c r="D147" s="248"/>
      <c r="E147" s="78"/>
      <c r="F147" s="78"/>
      <c r="G147" s="78"/>
    </row>
    <row r="148" spans="2:7" x14ac:dyDescent="0.2">
      <c r="B148" s="248"/>
      <c r="C148" s="248"/>
      <c r="D148" s="248"/>
      <c r="E148" s="78"/>
      <c r="F148" s="78"/>
      <c r="G148" s="78"/>
    </row>
    <row r="149" spans="2:7" x14ac:dyDescent="0.2">
      <c r="B149" s="248"/>
      <c r="C149" s="248"/>
      <c r="D149" s="248"/>
      <c r="E149" s="78"/>
      <c r="F149" s="78"/>
      <c r="G149" s="78"/>
    </row>
    <row r="150" spans="2:7" x14ac:dyDescent="0.2">
      <c r="B150" s="248"/>
      <c r="C150" s="248"/>
      <c r="D150" s="248"/>
      <c r="E150" s="78"/>
      <c r="F150" s="78"/>
      <c r="G150" s="78"/>
    </row>
    <row r="151" spans="2:7" x14ac:dyDescent="0.2">
      <c r="B151" s="248"/>
      <c r="C151" s="248"/>
      <c r="D151" s="248"/>
      <c r="E151" s="78"/>
      <c r="F151" s="78"/>
      <c r="G151" s="78"/>
    </row>
    <row r="152" spans="2:7" x14ac:dyDescent="0.2">
      <c r="B152" s="248"/>
      <c r="C152" s="248"/>
      <c r="D152" s="248"/>
      <c r="E152" s="78"/>
      <c r="F152" s="78"/>
      <c r="G152" s="78"/>
    </row>
    <row r="153" spans="2:7" x14ac:dyDescent="0.2">
      <c r="B153" s="248"/>
      <c r="C153" s="248"/>
      <c r="D153" s="248"/>
      <c r="E153" s="78"/>
      <c r="F153" s="78"/>
      <c r="G153" s="78"/>
    </row>
    <row r="154" spans="2:7" x14ac:dyDescent="0.2">
      <c r="B154" s="248"/>
      <c r="C154" s="248"/>
      <c r="D154" s="248"/>
      <c r="E154" s="78"/>
      <c r="F154" s="78"/>
      <c r="G154" s="78"/>
    </row>
    <row r="155" spans="2:7" x14ac:dyDescent="0.2">
      <c r="B155" s="248"/>
      <c r="C155" s="248"/>
      <c r="D155" s="248"/>
      <c r="E155" s="78"/>
      <c r="F155" s="78"/>
      <c r="G155" s="78"/>
    </row>
    <row r="156" spans="2:7" x14ac:dyDescent="0.2">
      <c r="B156" s="248"/>
      <c r="C156" s="248"/>
      <c r="D156" s="248"/>
      <c r="E156" s="78"/>
      <c r="F156" s="78"/>
      <c r="G156" s="78"/>
    </row>
    <row r="157" spans="2:7" x14ac:dyDescent="0.2">
      <c r="B157" s="248"/>
      <c r="C157" s="248"/>
      <c r="D157" s="248"/>
      <c r="E157" s="78"/>
      <c r="F157" s="78"/>
      <c r="G157" s="78"/>
    </row>
    <row r="158" spans="2:7" x14ac:dyDescent="0.2">
      <c r="B158" s="248"/>
      <c r="C158" s="248"/>
      <c r="D158" s="248"/>
      <c r="E158" s="78"/>
      <c r="F158" s="78"/>
      <c r="G158" s="78"/>
    </row>
    <row r="159" spans="2:7" x14ac:dyDescent="0.2">
      <c r="B159" s="248"/>
      <c r="C159" s="248"/>
      <c r="D159" s="248"/>
      <c r="E159" s="78"/>
      <c r="F159" s="78"/>
      <c r="G159" s="78"/>
    </row>
    <row r="160" spans="2:7" x14ac:dyDescent="0.2">
      <c r="B160" s="248"/>
      <c r="C160" s="248"/>
      <c r="D160" s="248"/>
      <c r="E160" s="78"/>
      <c r="F160" s="78"/>
      <c r="G160" s="78"/>
    </row>
    <row r="161" spans="2:7" x14ac:dyDescent="0.2">
      <c r="B161" s="248"/>
      <c r="C161" s="248"/>
      <c r="D161" s="248"/>
      <c r="E161" s="78"/>
      <c r="F161" s="78"/>
      <c r="G161" s="78"/>
    </row>
    <row r="162" spans="2:7" x14ac:dyDescent="0.2">
      <c r="B162" s="248"/>
      <c r="C162" s="248"/>
      <c r="D162" s="248"/>
      <c r="E162" s="78"/>
      <c r="F162" s="78"/>
      <c r="G162" s="78"/>
    </row>
    <row r="163" spans="2:7" x14ac:dyDescent="0.2">
      <c r="B163" s="248"/>
      <c r="C163" s="248"/>
      <c r="D163" s="248"/>
      <c r="E163" s="78"/>
      <c r="F163" s="78"/>
      <c r="G163" s="78"/>
    </row>
    <row r="164" spans="2:7" x14ac:dyDescent="0.2">
      <c r="B164" s="248"/>
      <c r="C164" s="248"/>
      <c r="D164" s="248"/>
      <c r="E164" s="78"/>
      <c r="F164" s="78"/>
      <c r="G164" s="78"/>
    </row>
    <row r="165" spans="2:7" x14ac:dyDescent="0.2">
      <c r="B165" s="248"/>
      <c r="C165" s="248"/>
      <c r="D165" s="248"/>
      <c r="E165" s="78"/>
      <c r="F165" s="78"/>
      <c r="G165" s="78"/>
    </row>
    <row r="166" spans="2:7" x14ac:dyDescent="0.2">
      <c r="B166" s="248"/>
      <c r="C166" s="248"/>
      <c r="D166" s="248"/>
      <c r="E166" s="78"/>
      <c r="F166" s="78"/>
      <c r="G166" s="78"/>
    </row>
    <row r="167" spans="2:7" x14ac:dyDescent="0.2">
      <c r="B167" s="248"/>
      <c r="C167" s="248"/>
      <c r="D167" s="248"/>
      <c r="E167" s="78"/>
      <c r="F167" s="78"/>
      <c r="G167" s="78"/>
    </row>
    <row r="168" spans="2:7" x14ac:dyDescent="0.2">
      <c r="B168" s="248"/>
      <c r="C168" s="248"/>
      <c r="D168" s="248"/>
      <c r="E168" s="78"/>
      <c r="F168" s="78"/>
      <c r="G168" s="78"/>
    </row>
    <row r="169" spans="2:7" x14ac:dyDescent="0.2">
      <c r="B169" s="248"/>
      <c r="C169" s="248"/>
      <c r="D169" s="248"/>
      <c r="E169" s="78"/>
      <c r="F169" s="78"/>
      <c r="G169" s="78"/>
    </row>
    <row r="170" spans="2:7" x14ac:dyDescent="0.2">
      <c r="B170" s="248"/>
      <c r="C170" s="248"/>
      <c r="D170" s="248"/>
      <c r="E170" s="78"/>
      <c r="F170" s="78"/>
      <c r="G170" s="78"/>
    </row>
    <row r="171" spans="2:7" x14ac:dyDescent="0.2">
      <c r="B171" s="248"/>
      <c r="C171" s="248"/>
      <c r="D171" s="248"/>
      <c r="E171" s="78"/>
      <c r="F171" s="78"/>
      <c r="G171" s="78"/>
    </row>
    <row r="172" spans="2:7" x14ac:dyDescent="0.2">
      <c r="B172" s="248"/>
      <c r="C172" s="248"/>
      <c r="D172" s="248"/>
      <c r="E172" s="78"/>
      <c r="F172" s="78"/>
      <c r="G172" s="78"/>
    </row>
    <row r="173" spans="2:7" x14ac:dyDescent="0.2">
      <c r="B173" s="248"/>
      <c r="C173" s="248"/>
      <c r="D173" s="248"/>
      <c r="E173" s="78"/>
      <c r="F173" s="78"/>
      <c r="G173" s="78"/>
    </row>
    <row r="174" spans="2:7" x14ac:dyDescent="0.2">
      <c r="B174" s="248"/>
      <c r="C174" s="248"/>
      <c r="D174" s="248"/>
      <c r="E174" s="78"/>
      <c r="F174" s="78"/>
      <c r="G174" s="78"/>
    </row>
    <row r="175" spans="2:7" x14ac:dyDescent="0.2">
      <c r="B175" s="248"/>
      <c r="C175" s="248"/>
      <c r="D175" s="248"/>
      <c r="E175" s="78"/>
      <c r="F175" s="78"/>
      <c r="G175" s="78"/>
    </row>
    <row r="176" spans="2:7" x14ac:dyDescent="0.2">
      <c r="B176" s="248"/>
      <c r="C176" s="248"/>
      <c r="D176" s="248"/>
      <c r="E176" s="78"/>
      <c r="F176" s="78"/>
      <c r="G176" s="78"/>
    </row>
    <row r="177" spans="2:7" x14ac:dyDescent="0.2">
      <c r="B177" s="248"/>
      <c r="C177" s="248"/>
      <c r="D177" s="248"/>
      <c r="E177" s="78"/>
      <c r="F177" s="78"/>
      <c r="G177" s="78"/>
    </row>
    <row r="178" spans="2:7" x14ac:dyDescent="0.2">
      <c r="B178" s="248"/>
      <c r="C178" s="248"/>
      <c r="D178" s="248"/>
      <c r="E178" s="78"/>
      <c r="F178" s="78"/>
      <c r="G178" s="78"/>
    </row>
    <row r="179" spans="2:7" x14ac:dyDescent="0.2">
      <c r="B179" s="248"/>
      <c r="C179" s="248"/>
      <c r="D179" s="248"/>
      <c r="E179" s="78"/>
      <c r="F179" s="78"/>
      <c r="G179" s="78"/>
    </row>
    <row r="180" spans="2:7" x14ac:dyDescent="0.2">
      <c r="B180" s="248"/>
      <c r="C180" s="248"/>
      <c r="D180" s="248"/>
      <c r="E180" s="78"/>
      <c r="F180" s="78"/>
      <c r="G180" s="78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158" customWidth="1"/>
    <col min="2" max="2" width="14.28515625" style="89" customWidth="1"/>
    <col min="3" max="3" width="15.42578125" style="89" customWidth="1"/>
    <col min="4" max="4" width="10.28515625" style="198" customWidth="1"/>
    <col min="5" max="16384" width="9.140625" style="15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28.02.2018</v>
      </c>
      <c r="B2" s="3"/>
      <c r="C2" s="3"/>
      <c r="D2" s="3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18.75" x14ac:dyDescent="0.3">
      <c r="A3" s="2" t="s">
        <v>205</v>
      </c>
      <c r="B3" s="2"/>
      <c r="C3" s="2"/>
      <c r="D3" s="2"/>
    </row>
    <row r="4" spans="1:19" x14ac:dyDescent="0.2">
      <c r="B4" s="103"/>
      <c r="C4" s="103"/>
      <c r="D4" s="22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19" s="136" customFormat="1" x14ac:dyDescent="0.2">
      <c r="B5" s="70"/>
      <c r="C5" s="70"/>
      <c r="D5" s="136" t="str">
        <f>VALVAL</f>
        <v>млрд. одиниць</v>
      </c>
    </row>
    <row r="6" spans="1:19" s="47" customFormat="1" x14ac:dyDescent="0.2">
      <c r="A6" s="110"/>
      <c r="B6" s="141" t="s">
        <v>202</v>
      </c>
      <c r="C6" s="141" t="s">
        <v>9</v>
      </c>
      <c r="D6" s="247" t="s">
        <v>78</v>
      </c>
    </row>
    <row r="7" spans="1:19" s="173" customFormat="1" ht="15.75" x14ac:dyDescent="0.2">
      <c r="A7" s="74" t="s">
        <v>201</v>
      </c>
      <c r="B7" s="8">
        <f t="shared" ref="B7:D7" si="0">SUM(B8:B46)</f>
        <v>76.762659424779983</v>
      </c>
      <c r="C7" s="8">
        <f t="shared" si="0"/>
        <v>2068.6143472716403</v>
      </c>
      <c r="D7" s="161">
        <f t="shared" si="0"/>
        <v>0.99999900000000008</v>
      </c>
    </row>
    <row r="8" spans="1:19" s="127" customFormat="1" x14ac:dyDescent="0.2">
      <c r="A8" s="188" t="s">
        <v>17</v>
      </c>
      <c r="B8" s="118">
        <v>27.887885255019999</v>
      </c>
      <c r="C8" s="118">
        <v>751.52789111202003</v>
      </c>
      <c r="D8" s="22">
        <v>0.36330000000000001</v>
      </c>
    </row>
    <row r="9" spans="1:19" s="30" customFormat="1" x14ac:dyDescent="0.2">
      <c r="A9" s="188" t="s">
        <v>158</v>
      </c>
      <c r="B9" s="118">
        <v>0.26130486333000003</v>
      </c>
      <c r="C9" s="118">
        <v>7.0416917985399996</v>
      </c>
      <c r="D9" s="22">
        <v>3.4039999999999999E-3</v>
      </c>
    </row>
    <row r="10" spans="1:19" s="209" customFormat="1" x14ac:dyDescent="0.2">
      <c r="A10" s="92" t="s">
        <v>83</v>
      </c>
      <c r="B10" s="36">
        <v>3.5425390000000001E-5</v>
      </c>
      <c r="C10" s="36">
        <v>9.5465000000000003E-4</v>
      </c>
      <c r="D10" s="195">
        <v>0</v>
      </c>
    </row>
    <row r="11" spans="1:19" x14ac:dyDescent="0.2">
      <c r="A11" s="68" t="s">
        <v>66</v>
      </c>
      <c r="B11" s="20">
        <v>20.467272999999999</v>
      </c>
      <c r="C11" s="20">
        <v>551.55585924953004</v>
      </c>
      <c r="D11" s="128">
        <v>0.26663100000000001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</row>
    <row r="12" spans="1:19" x14ac:dyDescent="0.2">
      <c r="A12" s="68" t="s">
        <v>173</v>
      </c>
      <c r="B12" s="20">
        <v>2.0936306671599998</v>
      </c>
      <c r="C12" s="20">
        <v>56.419546540189998</v>
      </c>
      <c r="D12" s="128">
        <v>2.7274E-2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</row>
    <row r="13" spans="1:19" x14ac:dyDescent="0.2">
      <c r="A13" s="68" t="s">
        <v>79</v>
      </c>
      <c r="B13" s="20">
        <v>22.29403766447</v>
      </c>
      <c r="C13" s="20">
        <v>600.78385137837995</v>
      </c>
      <c r="D13" s="128">
        <v>0.29042800000000002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9" x14ac:dyDescent="0.2">
      <c r="A14" s="68" t="s">
        <v>103</v>
      </c>
      <c r="B14" s="20">
        <v>1.8651854163299999</v>
      </c>
      <c r="C14" s="20">
        <v>50.263361658770002</v>
      </c>
      <c r="D14" s="128">
        <v>2.4298E-2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</row>
    <row r="15" spans="1:19" x14ac:dyDescent="0.2">
      <c r="A15" s="68" t="s">
        <v>214</v>
      </c>
      <c r="B15" s="20">
        <v>1.89330713308</v>
      </c>
      <c r="C15" s="20">
        <v>51.02119088421</v>
      </c>
      <c r="D15" s="128">
        <v>2.4663999999999998E-2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</row>
    <row r="16" spans="1:19" x14ac:dyDescent="0.2">
      <c r="B16" s="103"/>
      <c r="C16" s="103"/>
      <c r="D16" s="22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</row>
    <row r="17" spans="2:17" x14ac:dyDescent="0.2">
      <c r="B17" s="103"/>
      <c r="C17" s="103"/>
      <c r="D17" s="22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2:17" x14ac:dyDescent="0.2">
      <c r="B18" s="103"/>
      <c r="C18" s="103"/>
      <c r="D18" s="22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</row>
    <row r="19" spans="2:17" x14ac:dyDescent="0.2">
      <c r="B19" s="103"/>
      <c r="C19" s="103"/>
      <c r="D19" s="22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</row>
    <row r="20" spans="2:17" x14ac:dyDescent="0.2">
      <c r="B20" s="103"/>
      <c r="C20" s="103"/>
      <c r="D20" s="22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</row>
    <row r="21" spans="2:17" x14ac:dyDescent="0.2">
      <c r="B21" s="103"/>
      <c r="C21" s="103"/>
      <c r="D21" s="22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</row>
    <row r="22" spans="2:17" x14ac:dyDescent="0.2">
      <c r="B22" s="103"/>
      <c r="C22" s="103"/>
      <c r="D22" s="22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2:17" x14ac:dyDescent="0.2">
      <c r="B23" s="103"/>
      <c r="C23" s="103"/>
      <c r="D23" s="22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</row>
    <row r="24" spans="2:17" x14ac:dyDescent="0.2">
      <c r="B24" s="103"/>
      <c r="C24" s="103"/>
      <c r="D24" s="22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</row>
    <row r="25" spans="2:17" x14ac:dyDescent="0.2">
      <c r="B25" s="103"/>
      <c r="C25" s="103"/>
      <c r="D25" s="22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</row>
    <row r="26" spans="2:17" x14ac:dyDescent="0.2">
      <c r="B26" s="103"/>
      <c r="C26" s="103"/>
      <c r="D26" s="22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</row>
    <row r="27" spans="2:17" x14ac:dyDescent="0.2">
      <c r="B27" s="103"/>
      <c r="C27" s="103"/>
      <c r="D27" s="22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</row>
    <row r="28" spans="2:17" x14ac:dyDescent="0.2">
      <c r="B28" s="103"/>
      <c r="C28" s="103"/>
      <c r="D28" s="22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</row>
    <row r="29" spans="2:17" x14ac:dyDescent="0.2">
      <c r="B29" s="103"/>
      <c r="C29" s="103"/>
      <c r="D29" s="22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spans="2:17" x14ac:dyDescent="0.2">
      <c r="B30" s="103"/>
      <c r="C30" s="103"/>
      <c r="D30" s="22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</row>
    <row r="31" spans="2:17" x14ac:dyDescent="0.2">
      <c r="B31" s="103"/>
      <c r="C31" s="103"/>
      <c r="D31" s="22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</row>
    <row r="32" spans="2:17" x14ac:dyDescent="0.2">
      <c r="B32" s="103"/>
      <c r="C32" s="103"/>
      <c r="D32" s="22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</row>
    <row r="33" spans="2:17" x14ac:dyDescent="0.2">
      <c r="B33" s="103"/>
      <c r="C33" s="103"/>
      <c r="D33" s="22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</row>
    <row r="34" spans="2:17" x14ac:dyDescent="0.2">
      <c r="B34" s="103"/>
      <c r="C34" s="103"/>
      <c r="D34" s="22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2:17" x14ac:dyDescent="0.2">
      <c r="B35" s="103"/>
      <c r="C35" s="103"/>
      <c r="D35" s="22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2:17" x14ac:dyDescent="0.2">
      <c r="B36" s="103"/>
      <c r="C36" s="103"/>
      <c r="D36" s="22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</row>
    <row r="37" spans="2:17" x14ac:dyDescent="0.2">
      <c r="B37" s="103"/>
      <c r="C37" s="103"/>
      <c r="D37" s="22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</row>
    <row r="38" spans="2:17" x14ac:dyDescent="0.2">
      <c r="B38" s="103"/>
      <c r="C38" s="103"/>
      <c r="D38" s="22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</row>
    <row r="39" spans="2:17" x14ac:dyDescent="0.2">
      <c r="B39" s="103"/>
      <c r="C39" s="103"/>
      <c r="D39" s="22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2:17" x14ac:dyDescent="0.2">
      <c r="B40" s="103"/>
      <c r="C40" s="103"/>
      <c r="D40" s="22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2:17" x14ac:dyDescent="0.2">
      <c r="B41" s="103"/>
      <c r="C41" s="103"/>
      <c r="D41" s="22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</row>
    <row r="42" spans="2:17" x14ac:dyDescent="0.2">
      <c r="B42" s="103"/>
      <c r="C42" s="103"/>
      <c r="D42" s="22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2:17" x14ac:dyDescent="0.2">
      <c r="B43" s="103"/>
      <c r="C43" s="103"/>
      <c r="D43" s="22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</row>
    <row r="44" spans="2:17" x14ac:dyDescent="0.2">
      <c r="B44" s="103"/>
      <c r="C44" s="103"/>
      <c r="D44" s="22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</row>
    <row r="45" spans="2:17" x14ac:dyDescent="0.2">
      <c r="B45" s="103"/>
      <c r="C45" s="103"/>
      <c r="D45" s="22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2:17" x14ac:dyDescent="0.2">
      <c r="B46" s="103"/>
      <c r="C46" s="103"/>
      <c r="D46" s="22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</row>
    <row r="47" spans="2:17" x14ac:dyDescent="0.2">
      <c r="B47" s="103"/>
      <c r="C47" s="103"/>
      <c r="D47" s="22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2:17" x14ac:dyDescent="0.2">
      <c r="B48" s="103"/>
      <c r="C48" s="103"/>
      <c r="D48" s="22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</row>
    <row r="49" spans="2:17" x14ac:dyDescent="0.2">
      <c r="B49" s="103"/>
      <c r="C49" s="103"/>
      <c r="D49" s="22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</row>
    <row r="50" spans="2:17" x14ac:dyDescent="0.2">
      <c r="B50" s="103"/>
      <c r="C50" s="103"/>
      <c r="D50" s="22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</row>
    <row r="51" spans="2:17" x14ac:dyDescent="0.2">
      <c r="B51" s="103"/>
      <c r="C51" s="103"/>
      <c r="D51" s="22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</row>
    <row r="52" spans="2:17" x14ac:dyDescent="0.2">
      <c r="B52" s="103"/>
      <c r="C52" s="103"/>
      <c r="D52" s="22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</row>
    <row r="53" spans="2:17" x14ac:dyDescent="0.2">
      <c r="B53" s="103"/>
      <c r="C53" s="103"/>
      <c r="D53" s="22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</row>
    <row r="54" spans="2:17" x14ac:dyDescent="0.2">
      <c r="B54" s="103"/>
      <c r="C54" s="103"/>
      <c r="D54" s="22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</row>
    <row r="55" spans="2:17" x14ac:dyDescent="0.2">
      <c r="B55" s="103"/>
      <c r="C55" s="103"/>
      <c r="D55" s="22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</row>
    <row r="56" spans="2:17" x14ac:dyDescent="0.2">
      <c r="B56" s="103"/>
      <c r="C56" s="103"/>
      <c r="D56" s="22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</row>
    <row r="57" spans="2:17" x14ac:dyDescent="0.2">
      <c r="B57" s="103"/>
      <c r="C57" s="103"/>
      <c r="D57" s="22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</row>
    <row r="58" spans="2:17" x14ac:dyDescent="0.2">
      <c r="B58" s="103"/>
      <c r="C58" s="103"/>
      <c r="D58" s="22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</row>
    <row r="59" spans="2:17" x14ac:dyDescent="0.2">
      <c r="B59" s="103"/>
      <c r="C59" s="103"/>
      <c r="D59" s="22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</row>
    <row r="60" spans="2:17" x14ac:dyDescent="0.2">
      <c r="B60" s="103"/>
      <c r="C60" s="103"/>
      <c r="D60" s="22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</row>
    <row r="61" spans="2:17" x14ac:dyDescent="0.2">
      <c r="B61" s="103"/>
      <c r="C61" s="103"/>
      <c r="D61" s="22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</row>
    <row r="62" spans="2:17" x14ac:dyDescent="0.2">
      <c r="B62" s="103"/>
      <c r="C62" s="103"/>
      <c r="D62" s="22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</row>
    <row r="63" spans="2:17" x14ac:dyDescent="0.2">
      <c r="B63" s="103"/>
      <c r="C63" s="103"/>
      <c r="D63" s="22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</row>
    <row r="64" spans="2:17" x14ac:dyDescent="0.2">
      <c r="B64" s="103"/>
      <c r="C64" s="103"/>
      <c r="D64" s="22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</row>
    <row r="65" spans="2:17" x14ac:dyDescent="0.2">
      <c r="B65" s="103"/>
      <c r="C65" s="103"/>
      <c r="D65" s="22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</row>
    <row r="66" spans="2:17" x14ac:dyDescent="0.2">
      <c r="B66" s="103"/>
      <c r="C66" s="103"/>
      <c r="D66" s="22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</row>
    <row r="67" spans="2:17" x14ac:dyDescent="0.2">
      <c r="B67" s="103"/>
      <c r="C67" s="103"/>
      <c r="D67" s="22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</row>
    <row r="68" spans="2:17" x14ac:dyDescent="0.2">
      <c r="B68" s="103"/>
      <c r="C68" s="103"/>
      <c r="D68" s="22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</row>
    <row r="69" spans="2:17" x14ac:dyDescent="0.2">
      <c r="B69" s="103"/>
      <c r="C69" s="103"/>
      <c r="D69" s="22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</row>
    <row r="70" spans="2:17" x14ac:dyDescent="0.2">
      <c r="B70" s="103"/>
      <c r="C70" s="103"/>
      <c r="D70" s="22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</row>
    <row r="71" spans="2:17" x14ac:dyDescent="0.2">
      <c r="B71" s="103"/>
      <c r="C71" s="103"/>
      <c r="D71" s="22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</row>
    <row r="72" spans="2:17" x14ac:dyDescent="0.2">
      <c r="B72" s="103"/>
      <c r="C72" s="103"/>
      <c r="D72" s="22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</row>
    <row r="73" spans="2:17" x14ac:dyDescent="0.2">
      <c r="B73" s="103"/>
      <c r="C73" s="103"/>
      <c r="D73" s="22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</row>
    <row r="74" spans="2:17" x14ac:dyDescent="0.2">
      <c r="B74" s="103"/>
      <c r="C74" s="103"/>
      <c r="D74" s="22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</row>
    <row r="75" spans="2:17" x14ac:dyDescent="0.2">
      <c r="B75" s="103"/>
      <c r="C75" s="103"/>
      <c r="D75" s="22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</row>
    <row r="76" spans="2:17" x14ac:dyDescent="0.2">
      <c r="B76" s="103"/>
      <c r="C76" s="103"/>
      <c r="D76" s="22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</row>
    <row r="77" spans="2:17" x14ac:dyDescent="0.2">
      <c r="B77" s="103"/>
      <c r="C77" s="103"/>
      <c r="D77" s="22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</row>
    <row r="78" spans="2:17" x14ac:dyDescent="0.2">
      <c r="B78" s="103"/>
      <c r="C78" s="103"/>
      <c r="D78" s="22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</row>
    <row r="79" spans="2:17" x14ac:dyDescent="0.2">
      <c r="B79" s="103"/>
      <c r="C79" s="103"/>
      <c r="D79" s="22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</row>
    <row r="80" spans="2:17" x14ac:dyDescent="0.2">
      <c r="B80" s="103"/>
      <c r="C80" s="103"/>
      <c r="D80" s="22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</row>
    <row r="81" spans="2:17" x14ac:dyDescent="0.2">
      <c r="B81" s="103"/>
      <c r="C81" s="103"/>
      <c r="D81" s="22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</row>
    <row r="82" spans="2:17" x14ac:dyDescent="0.2">
      <c r="B82" s="103"/>
      <c r="C82" s="103"/>
      <c r="D82" s="22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</row>
    <row r="83" spans="2:17" x14ac:dyDescent="0.2">
      <c r="B83" s="103"/>
      <c r="C83" s="103"/>
      <c r="D83" s="22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</row>
    <row r="84" spans="2:17" x14ac:dyDescent="0.2">
      <c r="B84" s="103"/>
      <c r="C84" s="103"/>
      <c r="D84" s="22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</row>
    <row r="85" spans="2:17" x14ac:dyDescent="0.2">
      <c r="B85" s="103"/>
      <c r="C85" s="103"/>
      <c r="D85" s="22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</row>
    <row r="86" spans="2:17" x14ac:dyDescent="0.2">
      <c r="B86" s="103"/>
      <c r="C86" s="103"/>
      <c r="D86" s="22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</row>
    <row r="87" spans="2:17" x14ac:dyDescent="0.2">
      <c r="B87" s="103"/>
      <c r="C87" s="103"/>
      <c r="D87" s="22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</row>
    <row r="88" spans="2:17" x14ac:dyDescent="0.2">
      <c r="B88" s="103"/>
      <c r="C88" s="103"/>
      <c r="D88" s="22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</row>
    <row r="89" spans="2:17" x14ac:dyDescent="0.2">
      <c r="B89" s="103"/>
      <c r="C89" s="103"/>
      <c r="D89" s="22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</row>
    <row r="90" spans="2:17" x14ac:dyDescent="0.2">
      <c r="B90" s="103"/>
      <c r="C90" s="103"/>
      <c r="D90" s="22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</row>
    <row r="91" spans="2:17" x14ac:dyDescent="0.2">
      <c r="B91" s="103"/>
      <c r="C91" s="103"/>
      <c r="D91" s="22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</row>
    <row r="92" spans="2:17" x14ac:dyDescent="0.2">
      <c r="B92" s="103"/>
      <c r="C92" s="103"/>
      <c r="D92" s="22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</row>
    <row r="93" spans="2:17" x14ac:dyDescent="0.2">
      <c r="B93" s="103"/>
      <c r="C93" s="103"/>
      <c r="D93" s="22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</row>
    <row r="94" spans="2:17" x14ac:dyDescent="0.2">
      <c r="B94" s="103"/>
      <c r="C94" s="103"/>
      <c r="D94" s="22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</row>
    <row r="95" spans="2:17" x14ac:dyDescent="0.2">
      <c r="B95" s="103"/>
      <c r="C95" s="103"/>
      <c r="D95" s="22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</row>
    <row r="96" spans="2:17" x14ac:dyDescent="0.2">
      <c r="B96" s="103"/>
      <c r="C96" s="103"/>
      <c r="D96" s="22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</row>
    <row r="97" spans="2:17" x14ac:dyDescent="0.2">
      <c r="B97" s="103"/>
      <c r="C97" s="103"/>
      <c r="D97" s="22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</row>
    <row r="98" spans="2:17" x14ac:dyDescent="0.2">
      <c r="B98" s="103"/>
      <c r="C98" s="103"/>
      <c r="D98" s="22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</row>
    <row r="99" spans="2:17" x14ac:dyDescent="0.2">
      <c r="B99" s="103"/>
      <c r="C99" s="103"/>
      <c r="D99" s="22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</row>
    <row r="100" spans="2:17" x14ac:dyDescent="0.2">
      <c r="B100" s="103"/>
      <c r="C100" s="103"/>
      <c r="D100" s="22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</row>
    <row r="101" spans="2:17" x14ac:dyDescent="0.2">
      <c r="B101" s="103"/>
      <c r="C101" s="103"/>
      <c r="D101" s="22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</row>
    <row r="102" spans="2:17" x14ac:dyDescent="0.2">
      <c r="B102" s="103"/>
      <c r="C102" s="103"/>
      <c r="D102" s="22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</row>
    <row r="103" spans="2:17" x14ac:dyDescent="0.2">
      <c r="B103" s="103"/>
      <c r="C103" s="103"/>
      <c r="D103" s="22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</row>
    <row r="104" spans="2:17" x14ac:dyDescent="0.2">
      <c r="B104" s="103"/>
      <c r="C104" s="103"/>
      <c r="D104" s="22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</row>
    <row r="105" spans="2:17" x14ac:dyDescent="0.2">
      <c r="B105" s="103"/>
      <c r="C105" s="103"/>
      <c r="D105" s="22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</row>
    <row r="106" spans="2:17" x14ac:dyDescent="0.2">
      <c r="B106" s="103"/>
      <c r="C106" s="103"/>
      <c r="D106" s="22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</row>
    <row r="107" spans="2:17" x14ac:dyDescent="0.2">
      <c r="B107" s="103"/>
      <c r="C107" s="103"/>
      <c r="D107" s="22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</row>
    <row r="108" spans="2:17" x14ac:dyDescent="0.2">
      <c r="B108" s="103"/>
      <c r="C108" s="103"/>
      <c r="D108" s="22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</row>
    <row r="109" spans="2:17" x14ac:dyDescent="0.2">
      <c r="B109" s="103"/>
      <c r="C109" s="103"/>
      <c r="D109" s="22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</row>
    <row r="110" spans="2:17" x14ac:dyDescent="0.2">
      <c r="B110" s="103"/>
      <c r="C110" s="103"/>
      <c r="D110" s="22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</row>
    <row r="111" spans="2:17" x14ac:dyDescent="0.2">
      <c r="B111" s="103"/>
      <c r="C111" s="103"/>
      <c r="D111" s="22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</row>
    <row r="112" spans="2:17" x14ac:dyDescent="0.2">
      <c r="B112" s="103"/>
      <c r="C112" s="103"/>
      <c r="D112" s="22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</row>
    <row r="113" spans="2:17" x14ac:dyDescent="0.2">
      <c r="B113" s="103"/>
      <c r="C113" s="103"/>
      <c r="D113" s="22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</row>
    <row r="114" spans="2:17" x14ac:dyDescent="0.2">
      <c r="B114" s="103"/>
      <c r="C114" s="103"/>
      <c r="D114" s="22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</row>
    <row r="115" spans="2:17" x14ac:dyDescent="0.2">
      <c r="B115" s="103"/>
      <c r="C115" s="103"/>
      <c r="D115" s="22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</row>
    <row r="116" spans="2:17" x14ac:dyDescent="0.2">
      <c r="B116" s="103"/>
      <c r="C116" s="103"/>
      <c r="D116" s="22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</row>
    <row r="117" spans="2:17" x14ac:dyDescent="0.2">
      <c r="B117" s="103"/>
      <c r="C117" s="103"/>
      <c r="D117" s="22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</row>
    <row r="118" spans="2:17" x14ac:dyDescent="0.2">
      <c r="B118" s="103"/>
      <c r="C118" s="103"/>
      <c r="D118" s="22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</row>
    <row r="119" spans="2:17" x14ac:dyDescent="0.2">
      <c r="B119" s="103"/>
      <c r="C119" s="103"/>
      <c r="D119" s="22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</row>
    <row r="120" spans="2:17" x14ac:dyDescent="0.2">
      <c r="B120" s="103"/>
      <c r="C120" s="103"/>
      <c r="D120" s="22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</row>
    <row r="121" spans="2:17" x14ac:dyDescent="0.2">
      <c r="B121" s="103"/>
      <c r="C121" s="103"/>
      <c r="D121" s="22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</row>
    <row r="122" spans="2:17" x14ac:dyDescent="0.2">
      <c r="B122" s="103"/>
      <c r="C122" s="103"/>
      <c r="D122" s="22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</row>
    <row r="123" spans="2:17" x14ac:dyDescent="0.2">
      <c r="B123" s="103"/>
      <c r="C123" s="103"/>
      <c r="D123" s="22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</row>
    <row r="124" spans="2:17" x14ac:dyDescent="0.2">
      <c r="B124" s="103"/>
      <c r="C124" s="103"/>
      <c r="D124" s="22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</row>
    <row r="125" spans="2:17" x14ac:dyDescent="0.2">
      <c r="B125" s="103"/>
      <c r="C125" s="103"/>
      <c r="D125" s="22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</row>
    <row r="126" spans="2:17" x14ac:dyDescent="0.2">
      <c r="B126" s="103"/>
      <c r="C126" s="103"/>
      <c r="D126" s="22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</row>
    <row r="127" spans="2:17" x14ac:dyDescent="0.2">
      <c r="B127" s="103"/>
      <c r="C127" s="103"/>
      <c r="D127" s="22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</row>
    <row r="128" spans="2:17" x14ac:dyDescent="0.2">
      <c r="B128" s="103"/>
      <c r="C128" s="103"/>
      <c r="D128" s="22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</row>
    <row r="129" spans="2:17" x14ac:dyDescent="0.2">
      <c r="B129" s="103"/>
      <c r="C129" s="103"/>
      <c r="D129" s="22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</row>
    <row r="130" spans="2:17" x14ac:dyDescent="0.2">
      <c r="B130" s="103"/>
      <c r="C130" s="103"/>
      <c r="D130" s="22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</row>
    <row r="131" spans="2:17" x14ac:dyDescent="0.2">
      <c r="B131" s="103"/>
      <c r="C131" s="103"/>
      <c r="D131" s="22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</row>
    <row r="132" spans="2:17" x14ac:dyDescent="0.2">
      <c r="B132" s="103"/>
      <c r="C132" s="103"/>
      <c r="D132" s="22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</row>
    <row r="133" spans="2:17" x14ac:dyDescent="0.2">
      <c r="B133" s="103"/>
      <c r="C133" s="103"/>
      <c r="D133" s="22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</row>
    <row r="134" spans="2:17" x14ac:dyDescent="0.2">
      <c r="B134" s="103"/>
      <c r="C134" s="103"/>
      <c r="D134" s="22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</row>
    <row r="135" spans="2:17" x14ac:dyDescent="0.2">
      <c r="B135" s="103"/>
      <c r="C135" s="103"/>
      <c r="D135" s="22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</row>
    <row r="136" spans="2:17" x14ac:dyDescent="0.2">
      <c r="B136" s="103"/>
      <c r="C136" s="103"/>
      <c r="D136" s="22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</row>
    <row r="137" spans="2:17" x14ac:dyDescent="0.2">
      <c r="B137" s="103"/>
      <c r="C137" s="103"/>
      <c r="D137" s="22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</row>
    <row r="138" spans="2:17" x14ac:dyDescent="0.2">
      <c r="B138" s="103"/>
      <c r="C138" s="103"/>
      <c r="D138" s="22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</row>
    <row r="139" spans="2:17" x14ac:dyDescent="0.2">
      <c r="B139" s="103"/>
      <c r="C139" s="103"/>
      <c r="D139" s="22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</row>
    <row r="140" spans="2:17" x14ac:dyDescent="0.2">
      <c r="B140" s="103"/>
      <c r="C140" s="103"/>
      <c r="D140" s="22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</row>
    <row r="141" spans="2:17" x14ac:dyDescent="0.2">
      <c r="B141" s="103"/>
      <c r="C141" s="103"/>
      <c r="D141" s="22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</row>
    <row r="142" spans="2:17" x14ac:dyDescent="0.2">
      <c r="B142" s="103"/>
      <c r="C142" s="103"/>
      <c r="D142" s="22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</row>
    <row r="143" spans="2:17" x14ac:dyDescent="0.2">
      <c r="B143" s="103"/>
      <c r="C143" s="103"/>
      <c r="D143" s="22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</row>
    <row r="144" spans="2:17" x14ac:dyDescent="0.2">
      <c r="B144" s="103"/>
      <c r="C144" s="103"/>
      <c r="D144" s="22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</row>
    <row r="145" spans="2:17" x14ac:dyDescent="0.2">
      <c r="B145" s="103"/>
      <c r="C145" s="103"/>
      <c r="D145" s="22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</row>
    <row r="146" spans="2:17" x14ac:dyDescent="0.2">
      <c r="B146" s="103"/>
      <c r="C146" s="103"/>
      <c r="D146" s="22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</row>
    <row r="147" spans="2:17" x14ac:dyDescent="0.2">
      <c r="B147" s="103"/>
      <c r="C147" s="103"/>
      <c r="D147" s="22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</row>
    <row r="148" spans="2:17" x14ac:dyDescent="0.2">
      <c r="B148" s="103"/>
      <c r="C148" s="103"/>
      <c r="D148" s="22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</row>
    <row r="149" spans="2:17" x14ac:dyDescent="0.2">
      <c r="B149" s="103"/>
      <c r="C149" s="103"/>
      <c r="D149" s="22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</row>
    <row r="150" spans="2:17" x14ac:dyDescent="0.2">
      <c r="B150" s="103"/>
      <c r="C150" s="103"/>
      <c r="D150" s="22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</row>
    <row r="151" spans="2:17" x14ac:dyDescent="0.2">
      <c r="B151" s="103"/>
      <c r="C151" s="103"/>
      <c r="D151" s="22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</row>
    <row r="152" spans="2:17" x14ac:dyDescent="0.2">
      <c r="B152" s="103"/>
      <c r="C152" s="103"/>
      <c r="D152" s="22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</row>
    <row r="153" spans="2:17" x14ac:dyDescent="0.2">
      <c r="B153" s="103"/>
      <c r="C153" s="103"/>
      <c r="D153" s="22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</row>
    <row r="154" spans="2:17" x14ac:dyDescent="0.2">
      <c r="B154" s="103"/>
      <c r="C154" s="103"/>
      <c r="D154" s="22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</row>
    <row r="155" spans="2:17" x14ac:dyDescent="0.2">
      <c r="B155" s="103"/>
      <c r="C155" s="103"/>
      <c r="D155" s="22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</row>
    <row r="156" spans="2:17" x14ac:dyDescent="0.2">
      <c r="B156" s="103"/>
      <c r="C156" s="103"/>
      <c r="D156" s="22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</row>
    <row r="157" spans="2:17" x14ac:dyDescent="0.2">
      <c r="B157" s="103"/>
      <c r="C157" s="103"/>
      <c r="D157" s="22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</row>
    <row r="158" spans="2:17" x14ac:dyDescent="0.2">
      <c r="B158" s="103"/>
      <c r="C158" s="103"/>
      <c r="D158" s="22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</row>
    <row r="159" spans="2:17" x14ac:dyDescent="0.2">
      <c r="B159" s="103"/>
      <c r="C159" s="103"/>
      <c r="D159" s="22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</row>
    <row r="160" spans="2:17" x14ac:dyDescent="0.2">
      <c r="B160" s="103"/>
      <c r="C160" s="103"/>
      <c r="D160" s="22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</row>
    <row r="161" spans="2:17" x14ac:dyDescent="0.2">
      <c r="B161" s="103"/>
      <c r="C161" s="103"/>
      <c r="D161" s="22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</row>
    <row r="162" spans="2:17" x14ac:dyDescent="0.2">
      <c r="B162" s="103"/>
      <c r="C162" s="103"/>
      <c r="D162" s="22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</row>
    <row r="163" spans="2:17" x14ac:dyDescent="0.2">
      <c r="B163" s="103"/>
      <c r="C163" s="103"/>
      <c r="D163" s="22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</row>
    <row r="164" spans="2:17" x14ac:dyDescent="0.2">
      <c r="B164" s="103"/>
      <c r="C164" s="103"/>
      <c r="D164" s="22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</row>
    <row r="165" spans="2:17" x14ac:dyDescent="0.2">
      <c r="B165" s="103"/>
      <c r="C165" s="103"/>
      <c r="D165" s="22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</row>
    <row r="166" spans="2:17" x14ac:dyDescent="0.2">
      <c r="B166" s="103"/>
      <c r="C166" s="103"/>
      <c r="D166" s="22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</row>
    <row r="167" spans="2:17" x14ac:dyDescent="0.2">
      <c r="B167" s="103"/>
      <c r="C167" s="103"/>
      <c r="D167" s="22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</row>
    <row r="168" spans="2:17" x14ac:dyDescent="0.2">
      <c r="B168" s="103"/>
      <c r="C168" s="103"/>
      <c r="D168" s="22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</row>
    <row r="169" spans="2:17" x14ac:dyDescent="0.2">
      <c r="B169" s="103"/>
      <c r="C169" s="103"/>
      <c r="D169" s="22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</row>
    <row r="170" spans="2:17" x14ac:dyDescent="0.2">
      <c r="B170" s="103"/>
      <c r="C170" s="103"/>
      <c r="D170" s="22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</row>
    <row r="171" spans="2:17" x14ac:dyDescent="0.2">
      <c r="B171" s="103"/>
      <c r="C171" s="103"/>
      <c r="D171" s="22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</row>
    <row r="172" spans="2:17" x14ac:dyDescent="0.2">
      <c r="B172" s="103"/>
      <c r="C172" s="103"/>
      <c r="D172" s="22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</row>
    <row r="173" spans="2:17" x14ac:dyDescent="0.2">
      <c r="B173" s="103"/>
      <c r="C173" s="103"/>
      <c r="D173" s="22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</row>
    <row r="174" spans="2:17" x14ac:dyDescent="0.2">
      <c r="B174" s="103"/>
      <c r="C174" s="103"/>
      <c r="D174" s="22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</row>
    <row r="175" spans="2:17" x14ac:dyDescent="0.2">
      <c r="B175" s="103"/>
      <c r="C175" s="103"/>
      <c r="D175" s="22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</row>
    <row r="176" spans="2:17" x14ac:dyDescent="0.2">
      <c r="B176" s="103"/>
      <c r="C176" s="103"/>
      <c r="D176" s="22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</row>
    <row r="177" spans="2:17" x14ac:dyDescent="0.2">
      <c r="B177" s="103"/>
      <c r="C177" s="103"/>
      <c r="D177" s="22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</row>
    <row r="178" spans="2:17" x14ac:dyDescent="0.2">
      <c r="B178" s="103"/>
      <c r="C178" s="103"/>
      <c r="D178" s="22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</row>
    <row r="179" spans="2:17" x14ac:dyDescent="0.2">
      <c r="B179" s="103"/>
      <c r="C179" s="103"/>
      <c r="D179" s="22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</row>
    <row r="180" spans="2:17" x14ac:dyDescent="0.2">
      <c r="B180" s="103"/>
      <c r="C180" s="103"/>
      <c r="D180" s="22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</row>
    <row r="181" spans="2:17" x14ac:dyDescent="0.2">
      <c r="B181" s="103"/>
      <c r="C181" s="103"/>
      <c r="D181" s="22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</row>
    <row r="182" spans="2:17" x14ac:dyDescent="0.2">
      <c r="B182" s="103"/>
      <c r="C182" s="103"/>
      <c r="D182" s="22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</row>
    <row r="183" spans="2:17" x14ac:dyDescent="0.2">
      <c r="B183" s="103"/>
      <c r="C183" s="103"/>
      <c r="D183" s="22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158" customWidth="1"/>
    <col min="2" max="2" width="14.28515625" style="89" customWidth="1"/>
    <col min="3" max="3" width="15.42578125" style="89" customWidth="1"/>
    <col min="4" max="4" width="10.28515625" style="198" customWidth="1"/>
    <col min="5" max="16384" width="9.140625" style="158"/>
  </cols>
  <sheetData>
    <row r="1" spans="1:19" x14ac:dyDescent="0.2">
      <c r="A1" s="272" t="str">
        <f>"Державний борг України за станом на " &amp; TEXT(DREPORTDATE,"dd.MM.yyyy")</f>
        <v>Державний борг України за станом на 28.02.2018</v>
      </c>
      <c r="B1" s="273"/>
      <c r="C1" s="273"/>
      <c r="D1" s="273"/>
    </row>
    <row r="2" spans="1:19" x14ac:dyDescent="0.2">
      <c r="A2" s="272" t="str">
        <f>"Гарантований державою борг України за станом на " &amp; TEXT(DREPORTDATE,"dd.MM.yyyy")</f>
        <v>Гарантований державою борг України за станом на 28.02.2018</v>
      </c>
      <c r="B2" s="273"/>
      <c r="C2" s="273"/>
      <c r="D2" s="273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28.02.2018</v>
      </c>
      <c r="B3" s="3"/>
      <c r="C3" s="3"/>
      <c r="D3" s="3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</row>
    <row r="4" spans="1:19" ht="18.75" x14ac:dyDescent="0.3">
      <c r="A4" s="2" t="s">
        <v>205</v>
      </c>
      <c r="B4" s="2"/>
      <c r="C4" s="2"/>
      <c r="D4" s="2"/>
    </row>
    <row r="5" spans="1:19" x14ac:dyDescent="0.2">
      <c r="B5" s="103"/>
      <c r="C5" s="103"/>
      <c r="D5" s="22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</row>
    <row r="6" spans="1:19" s="136" customFormat="1" x14ac:dyDescent="0.2">
      <c r="B6" s="70"/>
      <c r="C6" s="70"/>
      <c r="D6" s="136" t="str">
        <f>VALVAL</f>
        <v>млрд. одиниць</v>
      </c>
    </row>
    <row r="7" spans="1:19" s="47" customFormat="1" x14ac:dyDescent="0.2">
      <c r="A7" s="110"/>
      <c r="B7" s="141" t="s">
        <v>202</v>
      </c>
      <c r="C7" s="141" t="s">
        <v>9</v>
      </c>
      <c r="D7" s="247" t="s">
        <v>78</v>
      </c>
    </row>
    <row r="8" spans="1:19" s="173" customFormat="1" ht="15" x14ac:dyDescent="0.2">
      <c r="A8" s="245" t="s">
        <v>201</v>
      </c>
      <c r="B8" s="126">
        <f t="shared" ref="B8:C8" si="0">B$9+B$17</f>
        <v>76.762659424779997</v>
      </c>
      <c r="C8" s="126">
        <f t="shared" si="0"/>
        <v>2068.6143472716399</v>
      </c>
      <c r="D8" s="207">
        <v>2.1179480000000002</v>
      </c>
    </row>
    <row r="9" spans="1:19" s="127" customFormat="1" ht="15" x14ac:dyDescent="0.2">
      <c r="A9" s="108" t="s">
        <v>85</v>
      </c>
      <c r="B9" s="88">
        <f t="shared" ref="B9:C9" si="1">SUM(B$10:B$16)</f>
        <v>66.102213505649999</v>
      </c>
      <c r="C9" s="88">
        <f t="shared" si="1"/>
        <v>1781.3346784606599</v>
      </c>
      <c r="D9" s="196">
        <v>1.261126</v>
      </c>
    </row>
    <row r="10" spans="1:19" s="30" customFormat="1" outlineLevel="1" x14ac:dyDescent="0.2">
      <c r="A10" s="188" t="s">
        <v>17</v>
      </c>
      <c r="B10" s="118">
        <v>27.555765982410001</v>
      </c>
      <c r="C10" s="118">
        <v>742.57787951201999</v>
      </c>
      <c r="D10" s="22">
        <v>0.35897400000000002</v>
      </c>
    </row>
    <row r="11" spans="1:19" s="209" customFormat="1" outlineLevel="1" x14ac:dyDescent="0.2">
      <c r="A11" s="92" t="s">
        <v>158</v>
      </c>
      <c r="B11" s="36">
        <v>8.8337875260000004E-2</v>
      </c>
      <c r="C11" s="36">
        <v>2.3805454051399999</v>
      </c>
      <c r="D11" s="195">
        <v>1.1509999999999999E-3</v>
      </c>
    </row>
    <row r="12" spans="1:19" outlineLevel="1" x14ac:dyDescent="0.2">
      <c r="A12" s="68" t="s">
        <v>66</v>
      </c>
      <c r="B12" s="20">
        <v>20.467272999999999</v>
      </c>
      <c r="C12" s="20">
        <v>551.55585924953004</v>
      </c>
      <c r="D12" s="128">
        <v>0.26663100000000001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</row>
    <row r="13" spans="1:19" outlineLevel="1" x14ac:dyDescent="0.2">
      <c r="A13" s="68" t="s">
        <v>173</v>
      </c>
      <c r="B13" s="20">
        <v>6.289403E-5</v>
      </c>
      <c r="C13" s="20">
        <v>1.6948799100000001E-3</v>
      </c>
      <c r="D13" s="128">
        <v>9.9999999999999995E-7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9" outlineLevel="1" x14ac:dyDescent="0.2">
      <c r="A14" s="68" t="s">
        <v>79</v>
      </c>
      <c r="B14" s="20">
        <v>14.423147553770001</v>
      </c>
      <c r="C14" s="20">
        <v>388.67764856045</v>
      </c>
      <c r="D14" s="128">
        <v>0.187893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</row>
    <row r="15" spans="1:19" outlineLevel="1" x14ac:dyDescent="0.2">
      <c r="A15" s="68" t="s">
        <v>103</v>
      </c>
      <c r="B15" s="20">
        <v>1.7920770263900001</v>
      </c>
      <c r="C15" s="20">
        <v>48.293223241610001</v>
      </c>
      <c r="D15" s="128">
        <v>2.3345999999999999E-2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</row>
    <row r="16" spans="1:19" outlineLevel="1" x14ac:dyDescent="0.2">
      <c r="A16" s="68" t="s">
        <v>214</v>
      </c>
      <c r="B16" s="20">
        <v>1.77554917379</v>
      </c>
      <c r="C16" s="20">
        <v>47.847827612000003</v>
      </c>
      <c r="D16" s="128">
        <v>2.3130000000000001E-2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</row>
    <row r="17" spans="1:17" ht="15" x14ac:dyDescent="0.25">
      <c r="A17" s="41" t="s">
        <v>129</v>
      </c>
      <c r="B17" s="129">
        <f t="shared" ref="B17:C17" si="2">SUM(B$18:B$24)</f>
        <v>10.66044591913</v>
      </c>
      <c r="C17" s="129">
        <f t="shared" si="2"/>
        <v>287.27966881098001</v>
      </c>
      <c r="D17" s="240">
        <v>0.138874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outlineLevel="1" x14ac:dyDescent="0.2">
      <c r="A18" s="68" t="s">
        <v>17</v>
      </c>
      <c r="B18" s="20">
        <v>0.33211927261000002</v>
      </c>
      <c r="C18" s="20">
        <v>8.9500115999999998</v>
      </c>
      <c r="D18" s="128">
        <v>4.3270000000000001E-3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</row>
    <row r="19" spans="1:17" outlineLevel="1" x14ac:dyDescent="0.2">
      <c r="A19" s="68" t="s">
        <v>158</v>
      </c>
      <c r="B19" s="20">
        <v>0.17296698806999999</v>
      </c>
      <c r="C19" s="20">
        <v>4.6611463934000001</v>
      </c>
      <c r="D19" s="128">
        <v>2.2529999999999998E-3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</row>
    <row r="20" spans="1:17" outlineLevel="1" x14ac:dyDescent="0.2">
      <c r="A20" s="68" t="s">
        <v>83</v>
      </c>
      <c r="B20" s="20">
        <v>3.5425390000000001E-5</v>
      </c>
      <c r="C20" s="20">
        <v>9.5465000000000003E-4</v>
      </c>
      <c r="D20" s="128">
        <v>0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</row>
    <row r="21" spans="1:17" outlineLevel="1" x14ac:dyDescent="0.2">
      <c r="A21" s="68" t="s">
        <v>173</v>
      </c>
      <c r="B21" s="20">
        <v>2.0935677731300002</v>
      </c>
      <c r="C21" s="20">
        <v>56.41785166028</v>
      </c>
      <c r="D21" s="128">
        <v>2.7272999999999999E-2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</row>
    <row r="22" spans="1:17" outlineLevel="1" x14ac:dyDescent="0.2">
      <c r="A22" s="68" t="s">
        <v>79</v>
      </c>
      <c r="B22" s="20">
        <v>7.8708901107000004</v>
      </c>
      <c r="C22" s="20">
        <v>212.10620281793001</v>
      </c>
      <c r="D22" s="128">
        <v>0.102535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1:17" outlineLevel="1" x14ac:dyDescent="0.2">
      <c r="A23" s="68" t="s">
        <v>103</v>
      </c>
      <c r="B23" s="20">
        <v>7.3108389940000004E-2</v>
      </c>
      <c r="C23" s="20">
        <v>1.97013841716</v>
      </c>
      <c r="D23" s="128">
        <v>9.5200000000000005E-4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</row>
    <row r="24" spans="1:17" outlineLevel="1" x14ac:dyDescent="0.2">
      <c r="A24" s="68" t="s">
        <v>214</v>
      </c>
      <c r="B24" s="20">
        <v>0.11775795929000001</v>
      </c>
      <c r="C24" s="20">
        <v>3.17336327221</v>
      </c>
      <c r="D24" s="128">
        <v>1.534E-3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</row>
    <row r="25" spans="1:17" x14ac:dyDescent="0.2">
      <c r="B25" s="103"/>
      <c r="C25" s="103"/>
      <c r="D25" s="22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</row>
    <row r="26" spans="1:17" x14ac:dyDescent="0.2">
      <c r="B26" s="103"/>
      <c r="C26" s="103"/>
      <c r="D26" s="22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</row>
    <row r="27" spans="1:17" x14ac:dyDescent="0.2">
      <c r="B27" s="103"/>
      <c r="C27" s="103"/>
      <c r="D27" s="22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</row>
    <row r="28" spans="1:17" x14ac:dyDescent="0.2">
      <c r="B28" s="103"/>
      <c r="C28" s="103"/>
      <c r="D28" s="22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</row>
    <row r="29" spans="1:17" x14ac:dyDescent="0.2">
      <c r="B29" s="103"/>
      <c r="C29" s="103"/>
      <c r="D29" s="22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spans="1:17" x14ac:dyDescent="0.2">
      <c r="B30" s="103"/>
      <c r="C30" s="103"/>
      <c r="D30" s="22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</row>
    <row r="31" spans="1:17" x14ac:dyDescent="0.2">
      <c r="B31" s="103"/>
      <c r="C31" s="103"/>
      <c r="D31" s="22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</row>
    <row r="32" spans="1:17" x14ac:dyDescent="0.2">
      <c r="B32" s="103"/>
      <c r="C32" s="103"/>
      <c r="D32" s="22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</row>
    <row r="33" spans="2:17" x14ac:dyDescent="0.2">
      <c r="B33" s="103"/>
      <c r="C33" s="103"/>
      <c r="D33" s="22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</row>
    <row r="34" spans="2:17" x14ac:dyDescent="0.2">
      <c r="B34" s="103"/>
      <c r="C34" s="103"/>
      <c r="D34" s="22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2:17" x14ac:dyDescent="0.2">
      <c r="B35" s="103"/>
      <c r="C35" s="103"/>
      <c r="D35" s="22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2:17" x14ac:dyDescent="0.2">
      <c r="B36" s="103"/>
      <c r="C36" s="103"/>
      <c r="D36" s="22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</row>
    <row r="37" spans="2:17" x14ac:dyDescent="0.2">
      <c r="B37" s="103"/>
      <c r="C37" s="103"/>
      <c r="D37" s="22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</row>
    <row r="38" spans="2:17" x14ac:dyDescent="0.2">
      <c r="B38" s="103"/>
      <c r="C38" s="103"/>
      <c r="D38" s="22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</row>
    <row r="39" spans="2:17" x14ac:dyDescent="0.2">
      <c r="B39" s="103"/>
      <c r="C39" s="103"/>
      <c r="D39" s="22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2:17" x14ac:dyDescent="0.2">
      <c r="B40" s="103"/>
      <c r="C40" s="103"/>
      <c r="D40" s="22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2:17" x14ac:dyDescent="0.2">
      <c r="B41" s="103"/>
      <c r="C41" s="103"/>
      <c r="D41" s="22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</row>
    <row r="42" spans="2:17" x14ac:dyDescent="0.2">
      <c r="B42" s="103"/>
      <c r="C42" s="103"/>
      <c r="D42" s="22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2:17" x14ac:dyDescent="0.2">
      <c r="B43" s="103"/>
      <c r="C43" s="103"/>
      <c r="D43" s="22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</row>
    <row r="44" spans="2:17" x14ac:dyDescent="0.2">
      <c r="B44" s="103"/>
      <c r="C44" s="103"/>
      <c r="D44" s="22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</row>
    <row r="45" spans="2:17" x14ac:dyDescent="0.2">
      <c r="B45" s="103"/>
      <c r="C45" s="103"/>
      <c r="D45" s="22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2:17" x14ac:dyDescent="0.2">
      <c r="B46" s="103"/>
      <c r="C46" s="103"/>
      <c r="D46" s="22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</row>
    <row r="47" spans="2:17" x14ac:dyDescent="0.2">
      <c r="B47" s="103"/>
      <c r="C47" s="103"/>
      <c r="D47" s="22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2:17" x14ac:dyDescent="0.2">
      <c r="B48" s="103"/>
      <c r="C48" s="103"/>
      <c r="D48" s="22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</row>
    <row r="49" spans="2:17" x14ac:dyDescent="0.2">
      <c r="B49" s="103"/>
      <c r="C49" s="103"/>
      <c r="D49" s="22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</row>
    <row r="50" spans="2:17" x14ac:dyDescent="0.2">
      <c r="B50" s="103"/>
      <c r="C50" s="103"/>
      <c r="D50" s="22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</row>
    <row r="51" spans="2:17" x14ac:dyDescent="0.2">
      <c r="B51" s="103"/>
      <c r="C51" s="103"/>
      <c r="D51" s="22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</row>
    <row r="52" spans="2:17" x14ac:dyDescent="0.2">
      <c r="B52" s="103"/>
      <c r="C52" s="103"/>
      <c r="D52" s="22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</row>
    <row r="53" spans="2:17" x14ac:dyDescent="0.2">
      <c r="B53" s="103"/>
      <c r="C53" s="103"/>
      <c r="D53" s="22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</row>
    <row r="54" spans="2:17" x14ac:dyDescent="0.2">
      <c r="B54" s="103"/>
      <c r="C54" s="103"/>
      <c r="D54" s="22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</row>
    <row r="55" spans="2:17" x14ac:dyDescent="0.2">
      <c r="B55" s="103"/>
      <c r="C55" s="103"/>
      <c r="D55" s="22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</row>
    <row r="56" spans="2:17" x14ac:dyDescent="0.2">
      <c r="B56" s="103"/>
      <c r="C56" s="103"/>
      <c r="D56" s="22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</row>
    <row r="57" spans="2:17" x14ac:dyDescent="0.2">
      <c r="B57" s="103"/>
      <c r="C57" s="103"/>
      <c r="D57" s="22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</row>
    <row r="58" spans="2:17" x14ac:dyDescent="0.2">
      <c r="B58" s="103"/>
      <c r="C58" s="103"/>
      <c r="D58" s="22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</row>
    <row r="59" spans="2:17" x14ac:dyDescent="0.2">
      <c r="B59" s="103"/>
      <c r="C59" s="103"/>
      <c r="D59" s="22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</row>
    <row r="60" spans="2:17" x14ac:dyDescent="0.2">
      <c r="B60" s="103"/>
      <c r="C60" s="103"/>
      <c r="D60" s="22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</row>
    <row r="61" spans="2:17" x14ac:dyDescent="0.2">
      <c r="B61" s="103"/>
      <c r="C61" s="103"/>
      <c r="D61" s="22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</row>
    <row r="62" spans="2:17" x14ac:dyDescent="0.2">
      <c r="B62" s="103"/>
      <c r="C62" s="103"/>
      <c r="D62" s="22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</row>
    <row r="63" spans="2:17" x14ac:dyDescent="0.2">
      <c r="B63" s="103"/>
      <c r="C63" s="103"/>
      <c r="D63" s="22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</row>
    <row r="64" spans="2:17" x14ac:dyDescent="0.2">
      <c r="B64" s="103"/>
      <c r="C64" s="103"/>
      <c r="D64" s="22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</row>
    <row r="65" spans="2:17" x14ac:dyDescent="0.2">
      <c r="B65" s="103"/>
      <c r="C65" s="103"/>
      <c r="D65" s="22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</row>
    <row r="66" spans="2:17" x14ac:dyDescent="0.2">
      <c r="B66" s="103"/>
      <c r="C66" s="103"/>
      <c r="D66" s="22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</row>
    <row r="67" spans="2:17" x14ac:dyDescent="0.2">
      <c r="B67" s="103"/>
      <c r="C67" s="103"/>
      <c r="D67" s="22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</row>
    <row r="68" spans="2:17" x14ac:dyDescent="0.2">
      <c r="B68" s="103"/>
      <c r="C68" s="103"/>
      <c r="D68" s="22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</row>
    <row r="69" spans="2:17" x14ac:dyDescent="0.2">
      <c r="B69" s="103"/>
      <c r="C69" s="103"/>
      <c r="D69" s="22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</row>
    <row r="70" spans="2:17" x14ac:dyDescent="0.2">
      <c r="B70" s="103"/>
      <c r="C70" s="103"/>
      <c r="D70" s="22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</row>
    <row r="71" spans="2:17" x14ac:dyDescent="0.2">
      <c r="B71" s="103"/>
      <c r="C71" s="103"/>
      <c r="D71" s="22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</row>
    <row r="72" spans="2:17" x14ac:dyDescent="0.2">
      <c r="B72" s="103"/>
      <c r="C72" s="103"/>
      <c r="D72" s="22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</row>
    <row r="73" spans="2:17" x14ac:dyDescent="0.2">
      <c r="B73" s="103"/>
      <c r="C73" s="103"/>
      <c r="D73" s="22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</row>
    <row r="74" spans="2:17" x14ac:dyDescent="0.2">
      <c r="B74" s="103"/>
      <c r="C74" s="103"/>
      <c r="D74" s="22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</row>
    <row r="75" spans="2:17" x14ac:dyDescent="0.2">
      <c r="B75" s="103"/>
      <c r="C75" s="103"/>
      <c r="D75" s="22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</row>
    <row r="76" spans="2:17" x14ac:dyDescent="0.2">
      <c r="B76" s="103"/>
      <c r="C76" s="103"/>
      <c r="D76" s="22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</row>
    <row r="77" spans="2:17" x14ac:dyDescent="0.2">
      <c r="B77" s="103"/>
      <c r="C77" s="103"/>
      <c r="D77" s="22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</row>
    <row r="78" spans="2:17" x14ac:dyDescent="0.2">
      <c r="B78" s="103"/>
      <c r="C78" s="103"/>
      <c r="D78" s="22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</row>
    <row r="79" spans="2:17" x14ac:dyDescent="0.2">
      <c r="B79" s="103"/>
      <c r="C79" s="103"/>
      <c r="D79" s="22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</row>
    <row r="80" spans="2:17" x14ac:dyDescent="0.2">
      <c r="B80" s="103"/>
      <c r="C80" s="103"/>
      <c r="D80" s="22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</row>
    <row r="81" spans="2:17" x14ac:dyDescent="0.2">
      <c r="B81" s="103"/>
      <c r="C81" s="103"/>
      <c r="D81" s="22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</row>
    <row r="82" spans="2:17" x14ac:dyDescent="0.2">
      <c r="B82" s="103"/>
      <c r="C82" s="103"/>
      <c r="D82" s="22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</row>
    <row r="83" spans="2:17" x14ac:dyDescent="0.2">
      <c r="B83" s="103"/>
      <c r="C83" s="103"/>
      <c r="D83" s="22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</row>
    <row r="84" spans="2:17" x14ac:dyDescent="0.2">
      <c r="B84" s="103"/>
      <c r="C84" s="103"/>
      <c r="D84" s="22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</row>
    <row r="85" spans="2:17" x14ac:dyDescent="0.2">
      <c r="B85" s="103"/>
      <c r="C85" s="103"/>
      <c r="D85" s="22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</row>
    <row r="86" spans="2:17" x14ac:dyDescent="0.2">
      <c r="B86" s="103"/>
      <c r="C86" s="103"/>
      <c r="D86" s="22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</row>
    <row r="87" spans="2:17" x14ac:dyDescent="0.2">
      <c r="B87" s="103"/>
      <c r="C87" s="103"/>
      <c r="D87" s="22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</row>
    <row r="88" spans="2:17" x14ac:dyDescent="0.2">
      <c r="B88" s="103"/>
      <c r="C88" s="103"/>
      <c r="D88" s="22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</row>
    <row r="89" spans="2:17" x14ac:dyDescent="0.2">
      <c r="B89" s="103"/>
      <c r="C89" s="103"/>
      <c r="D89" s="22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</row>
    <row r="90" spans="2:17" x14ac:dyDescent="0.2">
      <c r="B90" s="103"/>
      <c r="C90" s="103"/>
      <c r="D90" s="22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</row>
    <row r="91" spans="2:17" x14ac:dyDescent="0.2">
      <c r="B91" s="103"/>
      <c r="C91" s="103"/>
      <c r="D91" s="22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</row>
    <row r="92" spans="2:17" x14ac:dyDescent="0.2">
      <c r="B92" s="103"/>
      <c r="C92" s="103"/>
      <c r="D92" s="22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</row>
    <row r="93" spans="2:17" x14ac:dyDescent="0.2">
      <c r="B93" s="103"/>
      <c r="C93" s="103"/>
      <c r="D93" s="22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</row>
    <row r="94" spans="2:17" x14ac:dyDescent="0.2">
      <c r="B94" s="103"/>
      <c r="C94" s="103"/>
      <c r="D94" s="22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</row>
    <row r="95" spans="2:17" x14ac:dyDescent="0.2">
      <c r="B95" s="103"/>
      <c r="C95" s="103"/>
      <c r="D95" s="22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</row>
    <row r="96" spans="2:17" x14ac:dyDescent="0.2">
      <c r="B96" s="103"/>
      <c r="C96" s="103"/>
      <c r="D96" s="22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</row>
    <row r="97" spans="2:17" x14ac:dyDescent="0.2">
      <c r="B97" s="103"/>
      <c r="C97" s="103"/>
      <c r="D97" s="22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</row>
    <row r="98" spans="2:17" x14ac:dyDescent="0.2">
      <c r="B98" s="103"/>
      <c r="C98" s="103"/>
      <c r="D98" s="22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</row>
    <row r="99" spans="2:17" x14ac:dyDescent="0.2">
      <c r="B99" s="103"/>
      <c r="C99" s="103"/>
      <c r="D99" s="22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</row>
    <row r="100" spans="2:17" x14ac:dyDescent="0.2">
      <c r="B100" s="103"/>
      <c r="C100" s="103"/>
      <c r="D100" s="22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</row>
    <row r="101" spans="2:17" x14ac:dyDescent="0.2">
      <c r="B101" s="103"/>
      <c r="C101" s="103"/>
      <c r="D101" s="22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</row>
    <row r="102" spans="2:17" x14ac:dyDescent="0.2">
      <c r="B102" s="103"/>
      <c r="C102" s="103"/>
      <c r="D102" s="22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</row>
    <row r="103" spans="2:17" x14ac:dyDescent="0.2">
      <c r="B103" s="103"/>
      <c r="C103" s="103"/>
      <c r="D103" s="22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</row>
    <row r="104" spans="2:17" x14ac:dyDescent="0.2">
      <c r="B104" s="103"/>
      <c r="C104" s="103"/>
      <c r="D104" s="22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</row>
    <row r="105" spans="2:17" x14ac:dyDescent="0.2">
      <c r="B105" s="103"/>
      <c r="C105" s="103"/>
      <c r="D105" s="22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</row>
    <row r="106" spans="2:17" x14ac:dyDescent="0.2">
      <c r="B106" s="103"/>
      <c r="C106" s="103"/>
      <c r="D106" s="22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</row>
    <row r="107" spans="2:17" x14ac:dyDescent="0.2">
      <c r="B107" s="103"/>
      <c r="C107" s="103"/>
      <c r="D107" s="22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</row>
    <row r="108" spans="2:17" x14ac:dyDescent="0.2">
      <c r="B108" s="103"/>
      <c r="C108" s="103"/>
      <c r="D108" s="22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</row>
    <row r="109" spans="2:17" x14ac:dyDescent="0.2">
      <c r="B109" s="103"/>
      <c r="C109" s="103"/>
      <c r="D109" s="22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</row>
    <row r="110" spans="2:17" x14ac:dyDescent="0.2">
      <c r="B110" s="103"/>
      <c r="C110" s="103"/>
      <c r="D110" s="22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</row>
    <row r="111" spans="2:17" x14ac:dyDescent="0.2">
      <c r="B111" s="103"/>
      <c r="C111" s="103"/>
      <c r="D111" s="22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</row>
    <row r="112" spans="2:17" x14ac:dyDescent="0.2">
      <c r="B112" s="103"/>
      <c r="C112" s="103"/>
      <c r="D112" s="22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</row>
    <row r="113" spans="2:17" x14ac:dyDescent="0.2">
      <c r="B113" s="103"/>
      <c r="C113" s="103"/>
      <c r="D113" s="22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</row>
    <row r="114" spans="2:17" x14ac:dyDescent="0.2">
      <c r="B114" s="103"/>
      <c r="C114" s="103"/>
      <c r="D114" s="22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</row>
    <row r="115" spans="2:17" x14ac:dyDescent="0.2">
      <c r="B115" s="103"/>
      <c r="C115" s="103"/>
      <c r="D115" s="22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</row>
    <row r="116" spans="2:17" x14ac:dyDescent="0.2">
      <c r="B116" s="103"/>
      <c r="C116" s="103"/>
      <c r="D116" s="22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</row>
    <row r="117" spans="2:17" x14ac:dyDescent="0.2">
      <c r="B117" s="103"/>
      <c r="C117" s="103"/>
      <c r="D117" s="22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</row>
    <row r="118" spans="2:17" x14ac:dyDescent="0.2">
      <c r="B118" s="103"/>
      <c r="C118" s="103"/>
      <c r="D118" s="22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</row>
    <row r="119" spans="2:17" x14ac:dyDescent="0.2">
      <c r="B119" s="103"/>
      <c r="C119" s="103"/>
      <c r="D119" s="22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</row>
    <row r="120" spans="2:17" x14ac:dyDescent="0.2">
      <c r="B120" s="103"/>
      <c r="C120" s="103"/>
      <c r="D120" s="22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</row>
    <row r="121" spans="2:17" x14ac:dyDescent="0.2">
      <c r="B121" s="103"/>
      <c r="C121" s="103"/>
      <c r="D121" s="22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</row>
    <row r="122" spans="2:17" x14ac:dyDescent="0.2">
      <c r="B122" s="103"/>
      <c r="C122" s="103"/>
      <c r="D122" s="22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</row>
    <row r="123" spans="2:17" x14ac:dyDescent="0.2">
      <c r="B123" s="103"/>
      <c r="C123" s="103"/>
      <c r="D123" s="22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</row>
    <row r="124" spans="2:17" x14ac:dyDescent="0.2">
      <c r="B124" s="103"/>
      <c r="C124" s="103"/>
      <c r="D124" s="22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</row>
    <row r="125" spans="2:17" x14ac:dyDescent="0.2">
      <c r="B125" s="103"/>
      <c r="C125" s="103"/>
      <c r="D125" s="22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</row>
    <row r="126" spans="2:17" x14ac:dyDescent="0.2">
      <c r="B126" s="103"/>
      <c r="C126" s="103"/>
      <c r="D126" s="22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</row>
    <row r="127" spans="2:17" x14ac:dyDescent="0.2">
      <c r="B127" s="103"/>
      <c r="C127" s="103"/>
      <c r="D127" s="22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</row>
    <row r="128" spans="2:17" x14ac:dyDescent="0.2">
      <c r="B128" s="103"/>
      <c r="C128" s="103"/>
      <c r="D128" s="22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</row>
    <row r="129" spans="2:17" x14ac:dyDescent="0.2">
      <c r="B129" s="103"/>
      <c r="C129" s="103"/>
      <c r="D129" s="22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</row>
    <row r="130" spans="2:17" x14ac:dyDescent="0.2">
      <c r="B130" s="103"/>
      <c r="C130" s="103"/>
      <c r="D130" s="22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</row>
    <row r="131" spans="2:17" x14ac:dyDescent="0.2">
      <c r="B131" s="103"/>
      <c r="C131" s="103"/>
      <c r="D131" s="22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</row>
    <row r="132" spans="2:17" x14ac:dyDescent="0.2">
      <c r="B132" s="103"/>
      <c r="C132" s="103"/>
      <c r="D132" s="22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</row>
    <row r="133" spans="2:17" x14ac:dyDescent="0.2">
      <c r="B133" s="103"/>
      <c r="C133" s="103"/>
      <c r="D133" s="22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</row>
    <row r="134" spans="2:17" x14ac:dyDescent="0.2">
      <c r="B134" s="103"/>
      <c r="C134" s="103"/>
      <c r="D134" s="22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</row>
    <row r="135" spans="2:17" x14ac:dyDescent="0.2">
      <c r="B135" s="103"/>
      <c r="C135" s="103"/>
      <c r="D135" s="22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</row>
    <row r="136" spans="2:17" x14ac:dyDescent="0.2">
      <c r="B136" s="103"/>
      <c r="C136" s="103"/>
      <c r="D136" s="22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</row>
    <row r="137" spans="2:17" x14ac:dyDescent="0.2">
      <c r="B137" s="103"/>
      <c r="C137" s="103"/>
      <c r="D137" s="22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</row>
    <row r="138" spans="2:17" x14ac:dyDescent="0.2">
      <c r="B138" s="103"/>
      <c r="C138" s="103"/>
      <c r="D138" s="22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</row>
    <row r="139" spans="2:17" x14ac:dyDescent="0.2">
      <c r="B139" s="103"/>
      <c r="C139" s="103"/>
      <c r="D139" s="22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</row>
    <row r="140" spans="2:17" x14ac:dyDescent="0.2">
      <c r="B140" s="103"/>
      <c r="C140" s="103"/>
      <c r="D140" s="22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</row>
    <row r="141" spans="2:17" x14ac:dyDescent="0.2">
      <c r="B141" s="103"/>
      <c r="C141" s="103"/>
      <c r="D141" s="22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</row>
    <row r="142" spans="2:17" x14ac:dyDescent="0.2">
      <c r="B142" s="103"/>
      <c r="C142" s="103"/>
      <c r="D142" s="22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</row>
    <row r="143" spans="2:17" x14ac:dyDescent="0.2">
      <c r="B143" s="103"/>
      <c r="C143" s="103"/>
      <c r="D143" s="22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</row>
    <row r="144" spans="2:17" x14ac:dyDescent="0.2">
      <c r="B144" s="103"/>
      <c r="C144" s="103"/>
      <c r="D144" s="22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</row>
    <row r="145" spans="2:17" x14ac:dyDescent="0.2">
      <c r="B145" s="103"/>
      <c r="C145" s="103"/>
      <c r="D145" s="22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</row>
    <row r="146" spans="2:17" x14ac:dyDescent="0.2">
      <c r="B146" s="103"/>
      <c r="C146" s="103"/>
      <c r="D146" s="22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</row>
    <row r="147" spans="2:17" x14ac:dyDescent="0.2">
      <c r="B147" s="103"/>
      <c r="C147" s="103"/>
      <c r="D147" s="22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</row>
    <row r="148" spans="2:17" x14ac:dyDescent="0.2">
      <c r="B148" s="103"/>
      <c r="C148" s="103"/>
      <c r="D148" s="22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</row>
    <row r="149" spans="2:17" x14ac:dyDescent="0.2">
      <c r="B149" s="103"/>
      <c r="C149" s="103"/>
      <c r="D149" s="22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</row>
    <row r="150" spans="2:17" x14ac:dyDescent="0.2">
      <c r="B150" s="103"/>
      <c r="C150" s="103"/>
      <c r="D150" s="22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</row>
    <row r="151" spans="2:17" x14ac:dyDescent="0.2">
      <c r="B151" s="103"/>
      <c r="C151" s="103"/>
      <c r="D151" s="22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</row>
    <row r="152" spans="2:17" x14ac:dyDescent="0.2">
      <c r="B152" s="103"/>
      <c r="C152" s="103"/>
      <c r="D152" s="22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</row>
    <row r="153" spans="2:17" x14ac:dyDescent="0.2">
      <c r="B153" s="103"/>
      <c r="C153" s="103"/>
      <c r="D153" s="22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</row>
    <row r="154" spans="2:17" x14ac:dyDescent="0.2">
      <c r="B154" s="103"/>
      <c r="C154" s="103"/>
      <c r="D154" s="22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</row>
    <row r="155" spans="2:17" x14ac:dyDescent="0.2">
      <c r="B155" s="103"/>
      <c r="C155" s="103"/>
      <c r="D155" s="22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</row>
    <row r="156" spans="2:17" x14ac:dyDescent="0.2">
      <c r="B156" s="103"/>
      <c r="C156" s="103"/>
      <c r="D156" s="22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</row>
    <row r="157" spans="2:17" x14ac:dyDescent="0.2">
      <c r="B157" s="103"/>
      <c r="C157" s="103"/>
      <c r="D157" s="22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</row>
    <row r="158" spans="2:17" x14ac:dyDescent="0.2">
      <c r="B158" s="103"/>
      <c r="C158" s="103"/>
      <c r="D158" s="22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</row>
    <row r="159" spans="2:17" x14ac:dyDescent="0.2">
      <c r="B159" s="103"/>
      <c r="C159" s="103"/>
      <c r="D159" s="22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</row>
    <row r="160" spans="2:17" x14ac:dyDescent="0.2">
      <c r="B160" s="103"/>
      <c r="C160" s="103"/>
      <c r="D160" s="22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</row>
    <row r="161" spans="2:17" x14ac:dyDescent="0.2">
      <c r="B161" s="103"/>
      <c r="C161" s="103"/>
      <c r="D161" s="22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</row>
    <row r="162" spans="2:17" x14ac:dyDescent="0.2">
      <c r="B162" s="103"/>
      <c r="C162" s="103"/>
      <c r="D162" s="22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</row>
    <row r="163" spans="2:17" x14ac:dyDescent="0.2">
      <c r="B163" s="103"/>
      <c r="C163" s="103"/>
      <c r="D163" s="22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</row>
    <row r="164" spans="2:17" x14ac:dyDescent="0.2">
      <c r="B164" s="103"/>
      <c r="C164" s="103"/>
      <c r="D164" s="22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</row>
    <row r="165" spans="2:17" x14ac:dyDescent="0.2">
      <c r="B165" s="103"/>
      <c r="C165" s="103"/>
      <c r="D165" s="22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</row>
    <row r="166" spans="2:17" x14ac:dyDescent="0.2">
      <c r="B166" s="103"/>
      <c r="C166" s="103"/>
      <c r="D166" s="22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</row>
    <row r="167" spans="2:17" x14ac:dyDescent="0.2">
      <c r="B167" s="103"/>
      <c r="C167" s="103"/>
      <c r="D167" s="22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</row>
    <row r="168" spans="2:17" x14ac:dyDescent="0.2">
      <c r="B168" s="103"/>
      <c r="C168" s="103"/>
      <c r="D168" s="22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</row>
    <row r="169" spans="2:17" x14ac:dyDescent="0.2">
      <c r="B169" s="103"/>
      <c r="C169" s="103"/>
      <c r="D169" s="22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</row>
    <row r="170" spans="2:17" x14ac:dyDescent="0.2">
      <c r="B170" s="103"/>
      <c r="C170" s="103"/>
      <c r="D170" s="22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</row>
    <row r="171" spans="2:17" x14ac:dyDescent="0.2">
      <c r="B171" s="103"/>
      <c r="C171" s="103"/>
      <c r="D171" s="22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</row>
    <row r="172" spans="2:17" x14ac:dyDescent="0.2">
      <c r="B172" s="103"/>
      <c r="C172" s="103"/>
      <c r="D172" s="22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</row>
    <row r="173" spans="2:17" x14ac:dyDescent="0.2">
      <c r="B173" s="103"/>
      <c r="C173" s="103"/>
      <c r="D173" s="22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</row>
    <row r="174" spans="2:17" x14ac:dyDescent="0.2">
      <c r="B174" s="103"/>
      <c r="C174" s="103"/>
      <c r="D174" s="22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158" bestFit="1" customWidth="1"/>
    <col min="2" max="3" width="13.5703125" style="158" bestFit="1" customWidth="1"/>
    <col min="4" max="4" width="14" style="158" bestFit="1" customWidth="1"/>
    <col min="5" max="7" width="14.5703125" style="158" bestFit="1" customWidth="1"/>
    <col min="8" max="16384" width="9.140625" style="158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x14ac:dyDescent="0.2">
      <c r="A3" s="241"/>
    </row>
    <row r="4" spans="1:19" s="136" customFormat="1" x14ac:dyDescent="0.2">
      <c r="A4" s="77" t="str">
        <f>$A$2 &amp; " (" &amp;G4 &amp; ")"</f>
        <v>Державний та гарантований державою борг України за останні 5 років (млрд. грн)</v>
      </c>
      <c r="G4" s="136" t="str">
        <f>VALUAH</f>
        <v>млрд. грн</v>
      </c>
    </row>
    <row r="5" spans="1:19" s="47" customFormat="1" x14ac:dyDescent="0.2">
      <c r="A5" s="110"/>
      <c r="B5" s="250">
        <v>41639</v>
      </c>
      <c r="C5" s="250">
        <v>42004</v>
      </c>
      <c r="D5" s="250">
        <v>42369</v>
      </c>
      <c r="E5" s="250">
        <v>42735</v>
      </c>
      <c r="F5" s="250">
        <v>43100</v>
      </c>
      <c r="G5" s="250">
        <v>43159</v>
      </c>
    </row>
    <row r="6" spans="1:19" s="173" customFormat="1" x14ac:dyDescent="0.2">
      <c r="A6" s="138" t="s">
        <v>201</v>
      </c>
      <c r="B6" s="19">
        <f t="shared" ref="B6:G6" si="0">SUM(B$7+ B$8)</f>
        <v>584.78657094877008</v>
      </c>
      <c r="C6" s="19">
        <f t="shared" si="0"/>
        <v>1100.8332167026401</v>
      </c>
      <c r="D6" s="19">
        <f t="shared" si="0"/>
        <v>1572.1801589904499</v>
      </c>
      <c r="E6" s="19">
        <f t="shared" si="0"/>
        <v>1929.8088323996401</v>
      </c>
      <c r="F6" s="19">
        <f t="shared" si="0"/>
        <v>2141.6744392656601</v>
      </c>
      <c r="G6" s="19">
        <f t="shared" si="0"/>
        <v>2068.6143472716399</v>
      </c>
    </row>
    <row r="7" spans="1:19" s="235" customFormat="1" x14ac:dyDescent="0.2">
      <c r="A7" s="60" t="s">
        <v>62</v>
      </c>
      <c r="B7" s="86">
        <v>284.08872546875</v>
      </c>
      <c r="C7" s="86">
        <v>488.86690736498002</v>
      </c>
      <c r="D7" s="86">
        <v>529.46057801728</v>
      </c>
      <c r="E7" s="86">
        <v>689.73000579020004</v>
      </c>
      <c r="F7" s="86">
        <v>766.67894097345004</v>
      </c>
      <c r="G7" s="86">
        <v>758.57053756055996</v>
      </c>
    </row>
    <row r="8" spans="1:19" s="235" customFormat="1" x14ac:dyDescent="0.2">
      <c r="A8" s="60" t="s">
        <v>92</v>
      </c>
      <c r="B8" s="86">
        <v>300.69784548002002</v>
      </c>
      <c r="C8" s="86">
        <v>611.96630933766005</v>
      </c>
      <c r="D8" s="86">
        <v>1042.71958097317</v>
      </c>
      <c r="E8" s="86">
        <v>1240.0788266094401</v>
      </c>
      <c r="F8" s="86">
        <v>1374.99549829221</v>
      </c>
      <c r="G8" s="86">
        <v>1310.04380971108</v>
      </c>
    </row>
    <row r="9" spans="1:19" x14ac:dyDescent="0.2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</row>
    <row r="10" spans="1:19" x14ac:dyDescent="0.2">
      <c r="A10" s="77" t="str">
        <f>$A$2 &amp; " (" &amp;G10 &amp; ")"</f>
        <v>Державний та гарантований державою борг України за останні 5 років (млрд. дол. США)</v>
      </c>
      <c r="B10" s="130"/>
      <c r="C10" s="130"/>
      <c r="D10" s="130"/>
      <c r="E10" s="130"/>
      <c r="F10" s="130"/>
      <c r="G10" s="136" t="str">
        <f>VALUSD</f>
        <v>млрд. дол. США</v>
      </c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9" s="111" customFormat="1" x14ac:dyDescent="0.2">
      <c r="A11" s="110"/>
      <c r="B11" s="250">
        <v>41639</v>
      </c>
      <c r="C11" s="250">
        <v>42004</v>
      </c>
      <c r="D11" s="250">
        <v>42369</v>
      </c>
      <c r="E11" s="250">
        <v>42735</v>
      </c>
      <c r="F11" s="250">
        <v>43100</v>
      </c>
      <c r="G11" s="250">
        <v>43159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1:19" s="238" customFormat="1" x14ac:dyDescent="0.2">
      <c r="A12" s="138" t="s">
        <v>201</v>
      </c>
      <c r="B12" s="19">
        <f t="shared" ref="B12:G12" si="1">SUM(B$13+ B$14)</f>
        <v>73.16233841495</v>
      </c>
      <c r="C12" s="19">
        <f t="shared" si="1"/>
        <v>69.811922962929998</v>
      </c>
      <c r="D12" s="19">
        <f t="shared" si="1"/>
        <v>65.505686112310002</v>
      </c>
      <c r="E12" s="19">
        <f t="shared" si="1"/>
        <v>70.972708268410003</v>
      </c>
      <c r="F12" s="19">
        <f t="shared" si="1"/>
        <v>76.305177725150003</v>
      </c>
      <c r="G12" s="19">
        <f t="shared" si="1"/>
        <v>76.762659424779997</v>
      </c>
      <c r="H12" s="251"/>
      <c r="I12" s="251"/>
      <c r="J12" s="251"/>
      <c r="K12" s="251"/>
      <c r="L12" s="251"/>
      <c r="M12" s="251"/>
      <c r="N12" s="251"/>
      <c r="O12" s="251"/>
      <c r="P12" s="251"/>
      <c r="Q12" s="251"/>
    </row>
    <row r="13" spans="1:19" s="95" customFormat="1" x14ac:dyDescent="0.2">
      <c r="A13" s="230" t="s">
        <v>62</v>
      </c>
      <c r="B13" s="213">
        <v>35.542190100169996</v>
      </c>
      <c r="C13" s="213">
        <v>31.002642687809999</v>
      </c>
      <c r="D13" s="213">
        <v>22.060244326380001</v>
      </c>
      <c r="E13" s="213">
        <v>25.366246471259998</v>
      </c>
      <c r="F13" s="213">
        <v>27.315810366209998</v>
      </c>
      <c r="G13" s="213">
        <v>28.149225543739998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spans="1:19" s="95" customFormat="1" x14ac:dyDescent="0.2">
      <c r="A14" s="230" t="s">
        <v>92</v>
      </c>
      <c r="B14" s="213">
        <v>37.620148314780003</v>
      </c>
      <c r="C14" s="213">
        <v>38.809280275120003</v>
      </c>
      <c r="D14" s="213">
        <v>43.445441785930001</v>
      </c>
      <c r="E14" s="213">
        <v>45.606461797149997</v>
      </c>
      <c r="F14" s="213">
        <v>48.989367358940001</v>
      </c>
      <c r="G14" s="213">
        <v>48.613433881040002</v>
      </c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9" x14ac:dyDescent="0.2"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</row>
    <row r="16" spans="1:19" s="100" customFormat="1" x14ac:dyDescent="0.2">
      <c r="G16" s="219" t="s">
        <v>78</v>
      </c>
    </row>
    <row r="17" spans="1:19" s="111" customFormat="1" x14ac:dyDescent="0.2">
      <c r="A17" s="110"/>
      <c r="B17" s="250">
        <v>41639</v>
      </c>
      <c r="C17" s="250">
        <v>42004</v>
      </c>
      <c r="D17" s="250">
        <v>42369</v>
      </c>
      <c r="E17" s="250">
        <v>42735</v>
      </c>
      <c r="F17" s="250">
        <v>43100</v>
      </c>
      <c r="G17" s="250">
        <v>43159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s="238" customFormat="1" x14ac:dyDescent="0.2">
      <c r="A18" s="138" t="s">
        <v>201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251"/>
      <c r="I18" s="251"/>
      <c r="J18" s="251"/>
      <c r="K18" s="251"/>
      <c r="L18" s="251"/>
      <c r="M18" s="251"/>
      <c r="N18" s="251"/>
      <c r="O18" s="251"/>
      <c r="P18" s="251"/>
      <c r="Q18" s="251"/>
    </row>
    <row r="19" spans="1:19" s="95" customFormat="1" x14ac:dyDescent="0.2">
      <c r="A19" s="230" t="s">
        <v>62</v>
      </c>
      <c r="B19" s="114">
        <v>0.48579899999999998</v>
      </c>
      <c r="C19" s="114">
        <v>0.44408799999999998</v>
      </c>
      <c r="D19" s="114">
        <v>0.33676800000000001</v>
      </c>
      <c r="E19" s="114">
        <v>0.357408</v>
      </c>
      <c r="F19" s="114">
        <v>0.35798099999999999</v>
      </c>
      <c r="G19" s="114">
        <v>0.366705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1:19" s="95" customFormat="1" x14ac:dyDescent="0.2">
      <c r="A20" s="230" t="s">
        <v>92</v>
      </c>
      <c r="B20" s="114">
        <v>0.51420100000000002</v>
      </c>
      <c r="C20" s="114">
        <v>0.55591199999999996</v>
      </c>
      <c r="D20" s="114">
        <v>0.66323200000000004</v>
      </c>
      <c r="E20" s="114">
        <v>0.64259200000000005</v>
      </c>
      <c r="F20" s="114">
        <v>0.64201900000000001</v>
      </c>
      <c r="G20" s="114">
        <v>0.63329500000000005</v>
      </c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1:19" x14ac:dyDescent="0.2"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</row>
    <row r="22" spans="1:19" x14ac:dyDescent="0.2"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1:19" x14ac:dyDescent="0.2"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</row>
    <row r="24" spans="1:19" x14ac:dyDescent="0.2"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</row>
    <row r="25" spans="1:19" s="100" customFormat="1" x14ac:dyDescent="0.2"/>
    <row r="26" spans="1:19" x14ac:dyDescent="0.2"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</row>
    <row r="27" spans="1:19" x14ac:dyDescent="0.2"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</row>
    <row r="28" spans="1:19" x14ac:dyDescent="0.2"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</row>
    <row r="29" spans="1:19" x14ac:dyDescent="0.2"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spans="1:19" x14ac:dyDescent="0.2"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</row>
    <row r="31" spans="1:19" x14ac:dyDescent="0.2"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</row>
    <row r="32" spans="1:19" x14ac:dyDescent="0.2"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</row>
    <row r="33" spans="2:17" x14ac:dyDescent="0.2"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</row>
    <row r="34" spans="2:17" x14ac:dyDescent="0.2"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2:17" x14ac:dyDescent="0.2"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2:17" x14ac:dyDescent="0.2"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</row>
    <row r="37" spans="2:17" x14ac:dyDescent="0.2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</row>
    <row r="38" spans="2:17" x14ac:dyDescent="0.2"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</row>
    <row r="39" spans="2:17" x14ac:dyDescent="0.2"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2:17" x14ac:dyDescent="0.2"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2:17" x14ac:dyDescent="0.2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</row>
    <row r="42" spans="2:17" x14ac:dyDescent="0.2"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2:17" x14ac:dyDescent="0.2"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</row>
    <row r="44" spans="2:17" x14ac:dyDescent="0.2"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</row>
    <row r="45" spans="2:17" x14ac:dyDescent="0.2"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2:17" x14ac:dyDescent="0.2"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</row>
    <row r="47" spans="2:17" x14ac:dyDescent="0.2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2:17" x14ac:dyDescent="0.2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</row>
    <row r="49" spans="2:17" x14ac:dyDescent="0.2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</row>
    <row r="50" spans="2:17" x14ac:dyDescent="0.2"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</row>
    <row r="51" spans="2:17" x14ac:dyDescent="0.2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</row>
    <row r="52" spans="2:17" x14ac:dyDescent="0.2"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</row>
    <row r="53" spans="2:17" x14ac:dyDescent="0.2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</row>
    <row r="54" spans="2:17" x14ac:dyDescent="0.2"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</row>
    <row r="55" spans="2:17" x14ac:dyDescent="0.2"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</row>
    <row r="56" spans="2:17" x14ac:dyDescent="0.2"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</row>
    <row r="57" spans="2:17" x14ac:dyDescent="0.2"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</row>
    <row r="58" spans="2:17" x14ac:dyDescent="0.2"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</row>
    <row r="59" spans="2:17" x14ac:dyDescent="0.2"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</row>
    <row r="60" spans="2:17" x14ac:dyDescent="0.2"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</row>
    <row r="61" spans="2:17" x14ac:dyDescent="0.2"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</row>
    <row r="62" spans="2:17" x14ac:dyDescent="0.2"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</row>
    <row r="63" spans="2:17" x14ac:dyDescent="0.2"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</row>
    <row r="64" spans="2:17" x14ac:dyDescent="0.2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</row>
    <row r="65" spans="2:17" x14ac:dyDescent="0.2"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</row>
    <row r="66" spans="2:17" x14ac:dyDescent="0.2"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</row>
    <row r="67" spans="2:17" x14ac:dyDescent="0.2"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</row>
    <row r="68" spans="2:17" x14ac:dyDescent="0.2"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</row>
    <row r="69" spans="2:17" x14ac:dyDescent="0.2"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</row>
    <row r="70" spans="2:17" x14ac:dyDescent="0.2"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</row>
    <row r="71" spans="2:17" x14ac:dyDescent="0.2"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</row>
    <row r="72" spans="2:17" x14ac:dyDescent="0.2"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</row>
    <row r="73" spans="2:17" x14ac:dyDescent="0.2"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</row>
    <row r="74" spans="2:17" x14ac:dyDescent="0.2"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</row>
    <row r="75" spans="2:17" x14ac:dyDescent="0.2"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</row>
    <row r="76" spans="2:17" x14ac:dyDescent="0.2"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</row>
    <row r="77" spans="2:17" x14ac:dyDescent="0.2"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</row>
    <row r="78" spans="2:17" x14ac:dyDescent="0.2"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</row>
    <row r="79" spans="2:17" x14ac:dyDescent="0.2"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</row>
    <row r="80" spans="2:17" x14ac:dyDescent="0.2"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</row>
    <row r="81" spans="2:17" x14ac:dyDescent="0.2"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</row>
    <row r="82" spans="2:17" x14ac:dyDescent="0.2"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</row>
    <row r="83" spans="2:17" x14ac:dyDescent="0.2"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</row>
    <row r="84" spans="2:17" x14ac:dyDescent="0.2"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</row>
    <row r="85" spans="2:17" x14ac:dyDescent="0.2"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</row>
    <row r="86" spans="2:17" x14ac:dyDescent="0.2"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</row>
    <row r="87" spans="2:17" x14ac:dyDescent="0.2"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</row>
    <row r="88" spans="2:17" x14ac:dyDescent="0.2"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</row>
    <row r="89" spans="2:17" x14ac:dyDescent="0.2"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</row>
    <row r="90" spans="2:17" x14ac:dyDescent="0.2"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</row>
    <row r="91" spans="2:17" x14ac:dyDescent="0.2"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</row>
    <row r="92" spans="2:17" x14ac:dyDescent="0.2"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</row>
    <row r="93" spans="2:17" x14ac:dyDescent="0.2"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</row>
    <row r="94" spans="2:17" x14ac:dyDescent="0.2"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</row>
    <row r="95" spans="2:17" x14ac:dyDescent="0.2"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</row>
    <row r="96" spans="2:17" x14ac:dyDescent="0.2"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</row>
    <row r="97" spans="2:17" x14ac:dyDescent="0.2"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</row>
    <row r="98" spans="2:17" x14ac:dyDescent="0.2"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</row>
    <row r="99" spans="2:17" x14ac:dyDescent="0.2"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</row>
    <row r="100" spans="2:17" x14ac:dyDescent="0.2"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</row>
    <row r="101" spans="2:17" x14ac:dyDescent="0.2"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</row>
    <row r="102" spans="2:17" x14ac:dyDescent="0.2"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</row>
    <row r="103" spans="2:17" x14ac:dyDescent="0.2"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</row>
    <row r="104" spans="2:17" x14ac:dyDescent="0.2"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</row>
    <row r="105" spans="2:17" x14ac:dyDescent="0.2"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</row>
    <row r="106" spans="2:17" x14ac:dyDescent="0.2"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</row>
    <row r="107" spans="2:17" x14ac:dyDescent="0.2"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</row>
    <row r="108" spans="2:17" x14ac:dyDescent="0.2"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</row>
    <row r="109" spans="2:17" x14ac:dyDescent="0.2"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</row>
    <row r="110" spans="2:17" x14ac:dyDescent="0.2"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</row>
    <row r="111" spans="2:17" x14ac:dyDescent="0.2"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</row>
    <row r="112" spans="2:17" x14ac:dyDescent="0.2"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</row>
    <row r="113" spans="2:17" x14ac:dyDescent="0.2"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</row>
    <row r="114" spans="2:17" x14ac:dyDescent="0.2"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</row>
    <row r="115" spans="2:17" x14ac:dyDescent="0.2"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</row>
    <row r="116" spans="2:17" x14ac:dyDescent="0.2"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</row>
    <row r="117" spans="2:17" x14ac:dyDescent="0.2"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</row>
    <row r="118" spans="2:17" x14ac:dyDescent="0.2"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</row>
    <row r="119" spans="2:17" x14ac:dyDescent="0.2"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</row>
    <row r="120" spans="2:17" x14ac:dyDescent="0.2"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</row>
    <row r="121" spans="2:17" x14ac:dyDescent="0.2"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</row>
    <row r="122" spans="2:17" x14ac:dyDescent="0.2"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</row>
    <row r="123" spans="2:17" x14ac:dyDescent="0.2"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</row>
    <row r="124" spans="2:17" x14ac:dyDescent="0.2"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</row>
    <row r="125" spans="2:17" x14ac:dyDescent="0.2"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</row>
    <row r="126" spans="2:17" x14ac:dyDescent="0.2"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</row>
    <row r="127" spans="2:17" x14ac:dyDescent="0.2"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</row>
    <row r="128" spans="2:17" x14ac:dyDescent="0.2"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</row>
    <row r="129" spans="2:17" x14ac:dyDescent="0.2"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</row>
    <row r="130" spans="2:17" x14ac:dyDescent="0.2"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</row>
    <row r="131" spans="2:17" x14ac:dyDescent="0.2"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</row>
    <row r="132" spans="2:17" x14ac:dyDescent="0.2"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</row>
    <row r="133" spans="2:17" x14ac:dyDescent="0.2"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</row>
    <row r="134" spans="2:17" x14ac:dyDescent="0.2"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</row>
    <row r="135" spans="2:17" x14ac:dyDescent="0.2"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</row>
    <row r="136" spans="2:17" x14ac:dyDescent="0.2"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</row>
    <row r="137" spans="2:17" x14ac:dyDescent="0.2"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</row>
    <row r="138" spans="2:17" x14ac:dyDescent="0.2"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</row>
    <row r="139" spans="2:17" x14ac:dyDescent="0.2"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</row>
    <row r="140" spans="2:17" x14ac:dyDescent="0.2"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</row>
    <row r="141" spans="2:17" x14ac:dyDescent="0.2"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</row>
    <row r="142" spans="2:17" x14ac:dyDescent="0.2"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</row>
    <row r="143" spans="2:17" x14ac:dyDescent="0.2"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</row>
    <row r="144" spans="2:17" x14ac:dyDescent="0.2"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</row>
    <row r="145" spans="2:17" x14ac:dyDescent="0.2"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</row>
    <row r="146" spans="2:17" x14ac:dyDescent="0.2"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</row>
    <row r="147" spans="2:17" x14ac:dyDescent="0.2"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</row>
    <row r="148" spans="2:17" x14ac:dyDescent="0.2"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</row>
    <row r="149" spans="2:17" x14ac:dyDescent="0.2"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</row>
    <row r="150" spans="2:17" x14ac:dyDescent="0.2"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</row>
    <row r="151" spans="2:17" x14ac:dyDescent="0.2"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</row>
    <row r="152" spans="2:17" x14ac:dyDescent="0.2"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</row>
    <row r="153" spans="2:17" x14ac:dyDescent="0.2"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</row>
    <row r="154" spans="2:17" x14ac:dyDescent="0.2"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</row>
    <row r="155" spans="2:17" x14ac:dyDescent="0.2"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</row>
    <row r="156" spans="2:17" x14ac:dyDescent="0.2"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</row>
    <row r="157" spans="2:17" x14ac:dyDescent="0.2"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</row>
    <row r="158" spans="2:17" x14ac:dyDescent="0.2"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</row>
    <row r="159" spans="2:17" x14ac:dyDescent="0.2"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</row>
    <row r="160" spans="2:17" x14ac:dyDescent="0.2"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</row>
    <row r="161" spans="2:17" x14ac:dyDescent="0.2"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</row>
    <row r="162" spans="2:17" x14ac:dyDescent="0.2"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</row>
    <row r="163" spans="2:17" x14ac:dyDescent="0.2"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</row>
    <row r="164" spans="2:17" x14ac:dyDescent="0.2"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</row>
    <row r="165" spans="2:17" x14ac:dyDescent="0.2"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</row>
    <row r="166" spans="2:17" x14ac:dyDescent="0.2"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</row>
    <row r="167" spans="2:17" x14ac:dyDescent="0.2"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</row>
    <row r="168" spans="2:17" x14ac:dyDescent="0.2"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</row>
    <row r="169" spans="2:17" x14ac:dyDescent="0.2"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</row>
    <row r="170" spans="2:17" x14ac:dyDescent="0.2"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</row>
    <row r="171" spans="2:17" x14ac:dyDescent="0.2"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</row>
    <row r="172" spans="2:17" x14ac:dyDescent="0.2"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</row>
    <row r="173" spans="2:17" x14ac:dyDescent="0.2"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</row>
    <row r="174" spans="2:17" x14ac:dyDescent="0.2"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</row>
    <row r="175" spans="2:17" x14ac:dyDescent="0.2"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</row>
    <row r="176" spans="2:17" x14ac:dyDescent="0.2"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</row>
    <row r="177" spans="2:17" x14ac:dyDescent="0.2"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</row>
    <row r="178" spans="2:17" x14ac:dyDescent="0.2"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</row>
    <row r="179" spans="2:17" x14ac:dyDescent="0.2"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</row>
    <row r="180" spans="2:17" x14ac:dyDescent="0.2"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</row>
    <row r="181" spans="2:17" x14ac:dyDescent="0.2"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</row>
    <row r="182" spans="2:17" x14ac:dyDescent="0.2"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</row>
    <row r="183" spans="2:17" x14ac:dyDescent="0.2"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</row>
    <row r="184" spans="2:17" x14ac:dyDescent="0.2"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</row>
    <row r="185" spans="2:17" x14ac:dyDescent="0.2"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</row>
    <row r="186" spans="2:17" x14ac:dyDescent="0.2"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</row>
    <row r="187" spans="2:17" x14ac:dyDescent="0.2"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</row>
    <row r="188" spans="2:17" x14ac:dyDescent="0.2"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</row>
    <row r="189" spans="2:17" x14ac:dyDescent="0.2"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</row>
    <row r="190" spans="2:17" x14ac:dyDescent="0.2"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</row>
    <row r="191" spans="2:17" x14ac:dyDescent="0.2"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</row>
    <row r="192" spans="2:17" x14ac:dyDescent="0.2"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</row>
    <row r="193" spans="2:17" x14ac:dyDescent="0.2"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</row>
    <row r="194" spans="2:17" x14ac:dyDescent="0.2"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</row>
    <row r="195" spans="2:17" x14ac:dyDescent="0.2"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</row>
    <row r="196" spans="2:17" x14ac:dyDescent="0.2"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</row>
    <row r="197" spans="2:17" x14ac:dyDescent="0.2"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</row>
    <row r="198" spans="2:17" x14ac:dyDescent="0.2"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</row>
    <row r="199" spans="2:17" x14ac:dyDescent="0.2"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</row>
    <row r="200" spans="2:17" x14ac:dyDescent="0.2"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</row>
    <row r="201" spans="2:17" x14ac:dyDescent="0.2"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</row>
    <row r="202" spans="2:17" x14ac:dyDescent="0.2"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</row>
    <row r="203" spans="2:17" x14ac:dyDescent="0.2"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</row>
    <row r="204" spans="2:17" x14ac:dyDescent="0.2"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</row>
    <row r="205" spans="2:17" x14ac:dyDescent="0.2"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</row>
    <row r="206" spans="2:17" x14ac:dyDescent="0.2"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</row>
    <row r="207" spans="2:17" x14ac:dyDescent="0.2"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</row>
    <row r="208" spans="2:17" x14ac:dyDescent="0.2"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</row>
    <row r="209" spans="2:17" x14ac:dyDescent="0.2"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</row>
    <row r="210" spans="2:17" x14ac:dyDescent="0.2"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</row>
    <row r="211" spans="2:17" x14ac:dyDescent="0.2"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</row>
    <row r="212" spans="2:17" x14ac:dyDescent="0.2"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</row>
    <row r="213" spans="2:17" x14ac:dyDescent="0.2"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</row>
    <row r="214" spans="2:17" x14ac:dyDescent="0.2"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</row>
    <row r="215" spans="2:17" x14ac:dyDescent="0.2"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</row>
    <row r="216" spans="2:17" x14ac:dyDescent="0.2"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</row>
    <row r="217" spans="2:17" x14ac:dyDescent="0.2"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</row>
    <row r="218" spans="2:17" x14ac:dyDescent="0.2"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</row>
    <row r="219" spans="2:17" x14ac:dyDescent="0.2"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</row>
    <row r="220" spans="2:17" x14ac:dyDescent="0.2"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</row>
    <row r="221" spans="2:17" x14ac:dyDescent="0.2"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</row>
    <row r="222" spans="2:17" x14ac:dyDescent="0.2"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</row>
    <row r="223" spans="2:17" x14ac:dyDescent="0.2"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</row>
    <row r="224" spans="2:17" x14ac:dyDescent="0.2"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</row>
    <row r="225" spans="2:17" x14ac:dyDescent="0.2"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</row>
    <row r="226" spans="2:17" x14ac:dyDescent="0.2"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</row>
    <row r="227" spans="2:17" x14ac:dyDescent="0.2"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</row>
    <row r="228" spans="2:17" x14ac:dyDescent="0.2"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</row>
    <row r="229" spans="2:17" x14ac:dyDescent="0.2"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</row>
    <row r="230" spans="2:17" x14ac:dyDescent="0.2"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</row>
    <row r="231" spans="2:17" x14ac:dyDescent="0.2"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</row>
    <row r="232" spans="2:17" x14ac:dyDescent="0.2"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</row>
    <row r="233" spans="2:17" x14ac:dyDescent="0.2"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</row>
    <row r="234" spans="2:17" x14ac:dyDescent="0.2"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</row>
    <row r="235" spans="2:17" x14ac:dyDescent="0.2"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</row>
    <row r="236" spans="2:17" x14ac:dyDescent="0.2"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</row>
    <row r="237" spans="2:17" x14ac:dyDescent="0.2"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</row>
    <row r="238" spans="2:17" x14ac:dyDescent="0.2"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</row>
    <row r="239" spans="2:17" x14ac:dyDescent="0.2"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</row>
    <row r="240" spans="2:17" x14ac:dyDescent="0.2"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</row>
    <row r="241" spans="2:17" x14ac:dyDescent="0.2"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</row>
    <row r="242" spans="2:17" x14ac:dyDescent="0.2"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</row>
    <row r="243" spans="2:17" x14ac:dyDescent="0.2"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</row>
    <row r="244" spans="2:17" x14ac:dyDescent="0.2"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</row>
    <row r="245" spans="2:17" x14ac:dyDescent="0.2"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</row>
    <row r="246" spans="2:17" x14ac:dyDescent="0.2"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</row>
    <row r="247" spans="2:17" x14ac:dyDescent="0.2"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158" bestFit="1" customWidth="1"/>
    <col min="2" max="7" width="11.7109375" style="158" customWidth="1"/>
    <col min="8" max="16384" width="9.140625" style="158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4" spans="1:19" s="136" customFormat="1" x14ac:dyDescent="0.2">
      <c r="G4" s="219" t="s">
        <v>94</v>
      </c>
    </row>
    <row r="5" spans="1:19" s="47" customFormat="1" x14ac:dyDescent="0.2">
      <c r="A5" s="49"/>
      <c r="B5" s="250">
        <f>YT_ALL!B5</f>
        <v>41639</v>
      </c>
      <c r="C5" s="250">
        <f>YT_ALL!C5</f>
        <v>42004</v>
      </c>
      <c r="D5" s="250">
        <f>YT_ALL!D5</f>
        <v>42369</v>
      </c>
      <c r="E5" s="250">
        <f>YT_ALL!E5</f>
        <v>42735</v>
      </c>
      <c r="F5" s="250">
        <f>YT_ALL!F5</f>
        <v>43100</v>
      </c>
      <c r="G5" s="250">
        <f>YT_ALL!G5</f>
        <v>43159</v>
      </c>
    </row>
    <row r="6" spans="1:19" s="173" customFormat="1" x14ac:dyDescent="0.2">
      <c r="A6" s="138" t="s">
        <v>201</v>
      </c>
      <c r="B6" s="19">
        <f t="shared" ref="B6:G6" si="0">SUM(B$7+ B$8)</f>
        <v>584.78657094877008</v>
      </c>
      <c r="C6" s="19">
        <f t="shared" si="0"/>
        <v>1100.8332167026401</v>
      </c>
      <c r="D6" s="19">
        <f t="shared" si="0"/>
        <v>1572.1801589904499</v>
      </c>
      <c r="E6" s="19">
        <f t="shared" si="0"/>
        <v>1929.8088323996401</v>
      </c>
      <c r="F6" s="19">
        <f t="shared" si="0"/>
        <v>2141.6744392656601</v>
      </c>
      <c r="G6" s="19">
        <f t="shared" si="0"/>
        <v>2068.6143472716399</v>
      </c>
    </row>
    <row r="7" spans="1:19" s="235" customFormat="1" x14ac:dyDescent="0.2">
      <c r="A7" s="170" t="str">
        <f>YT_ALL!A7</f>
        <v>Внутрішній борг</v>
      </c>
      <c r="B7" s="86">
        <f>YT_ALL!B7/DMLMLR</f>
        <v>284.08872546875</v>
      </c>
      <c r="C7" s="86">
        <f>YT_ALL!C7/DMLMLR</f>
        <v>488.86690736498002</v>
      </c>
      <c r="D7" s="86">
        <f>YT_ALL!D7/DMLMLR</f>
        <v>529.46057801728</v>
      </c>
      <c r="E7" s="86">
        <f>YT_ALL!E7/DMLMLR</f>
        <v>689.73000579020004</v>
      </c>
      <c r="F7" s="86">
        <f>YT_ALL!F7/DMLMLR</f>
        <v>766.67894097345004</v>
      </c>
      <c r="G7" s="86">
        <f>YT_ALL!G7/DMLMLR</f>
        <v>758.57053756055996</v>
      </c>
    </row>
    <row r="8" spans="1:19" s="235" customFormat="1" x14ac:dyDescent="0.2">
      <c r="A8" s="170" t="str">
        <f>YT_ALL!A8</f>
        <v>Зовнішній борг</v>
      </c>
      <c r="B8" s="86">
        <f>YT_ALL!B8/DMLMLR</f>
        <v>300.69784548002002</v>
      </c>
      <c r="C8" s="86">
        <f>YT_ALL!C8/DMLMLR</f>
        <v>611.96630933766005</v>
      </c>
      <c r="D8" s="86">
        <f>YT_ALL!D8/DMLMLR</f>
        <v>1042.71958097317</v>
      </c>
      <c r="E8" s="86">
        <f>YT_ALL!E8/DMLMLR</f>
        <v>1240.0788266094401</v>
      </c>
      <c r="F8" s="86">
        <f>YT_ALL!F8/DMLMLR</f>
        <v>1374.99549829221</v>
      </c>
      <c r="G8" s="86">
        <f>YT_ALL!G8/DMLMLR</f>
        <v>1310.04380971108</v>
      </c>
    </row>
    <row r="9" spans="1:19" x14ac:dyDescent="0.2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</row>
    <row r="10" spans="1:19" x14ac:dyDescent="0.2">
      <c r="B10" s="130"/>
      <c r="C10" s="130"/>
      <c r="D10" s="130"/>
      <c r="E10" s="130"/>
      <c r="F10" s="130"/>
      <c r="G10" s="219" t="s">
        <v>59</v>
      </c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9" s="111" customFormat="1" x14ac:dyDescent="0.2">
      <c r="A11" s="154"/>
      <c r="B11" s="250">
        <f>YT_ALL!B11</f>
        <v>41639</v>
      </c>
      <c r="C11" s="250">
        <f>YT_ALL!C11</f>
        <v>42004</v>
      </c>
      <c r="D11" s="250">
        <f>YT_ALL!D11</f>
        <v>42369</v>
      </c>
      <c r="E11" s="250">
        <f>YT_ALL!E11</f>
        <v>42735</v>
      </c>
      <c r="F11" s="250">
        <f>YT_ALL!F11</f>
        <v>43100</v>
      </c>
      <c r="G11" s="250">
        <f>YT_ALL!G11</f>
        <v>43159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1:19" s="238" customFormat="1" x14ac:dyDescent="0.2">
      <c r="A12" s="138" t="s">
        <v>201</v>
      </c>
      <c r="B12" s="19">
        <f t="shared" ref="B12:G12" si="1">SUM(B$13+ B$14)</f>
        <v>73.16233841495</v>
      </c>
      <c r="C12" s="19">
        <f t="shared" si="1"/>
        <v>69.811922962929998</v>
      </c>
      <c r="D12" s="19">
        <f t="shared" si="1"/>
        <v>65.505686112310002</v>
      </c>
      <c r="E12" s="19">
        <f t="shared" si="1"/>
        <v>70.972708268410003</v>
      </c>
      <c r="F12" s="19">
        <f t="shared" si="1"/>
        <v>76.305177725150003</v>
      </c>
      <c r="G12" s="19">
        <f t="shared" si="1"/>
        <v>76.762659424779997</v>
      </c>
      <c r="H12" s="251"/>
      <c r="I12" s="251"/>
      <c r="J12" s="251"/>
      <c r="K12" s="251"/>
      <c r="L12" s="251"/>
      <c r="M12" s="251"/>
      <c r="N12" s="251"/>
      <c r="O12" s="251"/>
      <c r="P12" s="251"/>
      <c r="Q12" s="251"/>
    </row>
    <row r="13" spans="1:19" s="95" customFormat="1" x14ac:dyDescent="0.2">
      <c r="A13" s="170" t="str">
        <f>YT_ALL!A13</f>
        <v>Внутрішній борг</v>
      </c>
      <c r="B13" s="86">
        <f>YT_ALL!B13/DMLMLR</f>
        <v>35.542190100169996</v>
      </c>
      <c r="C13" s="86">
        <f>YT_ALL!C13/DMLMLR</f>
        <v>31.002642687809999</v>
      </c>
      <c r="D13" s="86">
        <f>YT_ALL!D13/DMLMLR</f>
        <v>22.060244326380001</v>
      </c>
      <c r="E13" s="86">
        <f>YT_ALL!E13/DMLMLR</f>
        <v>25.366246471259998</v>
      </c>
      <c r="F13" s="86">
        <f>YT_ALL!F13/DMLMLR</f>
        <v>27.315810366209998</v>
      </c>
      <c r="G13" s="86">
        <f>YT_ALL!G13/DMLMLR</f>
        <v>28.149225543739998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spans="1:19" s="95" customFormat="1" x14ac:dyDescent="0.2">
      <c r="A14" s="170" t="str">
        <f>YT_ALL!A14</f>
        <v>Зовнішній борг</v>
      </c>
      <c r="B14" s="86">
        <f>YT_ALL!B14/DMLMLR</f>
        <v>37.620148314780003</v>
      </c>
      <c r="C14" s="86">
        <f>YT_ALL!C14/DMLMLR</f>
        <v>38.809280275120003</v>
      </c>
      <c r="D14" s="86">
        <f>YT_ALL!D14/DMLMLR</f>
        <v>43.445441785930001</v>
      </c>
      <c r="E14" s="86">
        <f>YT_ALL!E14/DMLMLR</f>
        <v>45.606461797149997</v>
      </c>
      <c r="F14" s="86">
        <f>YT_ALL!F14/DMLMLR</f>
        <v>48.989367358940001</v>
      </c>
      <c r="G14" s="86">
        <f>YT_ALL!G14/DMLMLR</f>
        <v>48.613433881040002</v>
      </c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9" x14ac:dyDescent="0.2"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</row>
    <row r="16" spans="1:19" s="100" customFormat="1" x14ac:dyDescent="0.2">
      <c r="G16" s="219" t="s">
        <v>78</v>
      </c>
    </row>
    <row r="17" spans="1:19" s="111" customFormat="1" x14ac:dyDescent="0.2">
      <c r="A17" s="154"/>
      <c r="B17" s="250">
        <f>YT_ALL!B17</f>
        <v>41639</v>
      </c>
      <c r="C17" s="250">
        <f>YT_ALL!C17</f>
        <v>42004</v>
      </c>
      <c r="D17" s="250">
        <f>YT_ALL!D17</f>
        <v>42369</v>
      </c>
      <c r="E17" s="250">
        <f>YT_ALL!E17</f>
        <v>42735</v>
      </c>
      <c r="F17" s="250">
        <f>YT_ALL!F17</f>
        <v>43100</v>
      </c>
      <c r="G17" s="250">
        <f>YT_ALL!G17</f>
        <v>43159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s="238" customFormat="1" x14ac:dyDescent="0.2">
      <c r="A18" s="138" t="s">
        <v>201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251"/>
      <c r="I18" s="251"/>
      <c r="J18" s="251"/>
      <c r="K18" s="251"/>
      <c r="L18" s="251"/>
      <c r="M18" s="251"/>
      <c r="N18" s="251"/>
      <c r="O18" s="251"/>
      <c r="P18" s="251"/>
      <c r="Q18" s="251"/>
    </row>
    <row r="19" spans="1:19" s="95" customFormat="1" x14ac:dyDescent="0.2">
      <c r="A19" s="170" t="str">
        <f>YT_ALL!A19</f>
        <v>Внутрішній борг</v>
      </c>
      <c r="B19" s="193">
        <f>YT_ALL!B19</f>
        <v>0.48579899999999998</v>
      </c>
      <c r="C19" s="193">
        <f>YT_ALL!C19</f>
        <v>0.44408799999999998</v>
      </c>
      <c r="D19" s="193">
        <f>YT_ALL!D19</f>
        <v>0.33676800000000001</v>
      </c>
      <c r="E19" s="193">
        <f>YT_ALL!E19</f>
        <v>0.357408</v>
      </c>
      <c r="F19" s="193">
        <f>YT_ALL!F19</f>
        <v>0.35798099999999999</v>
      </c>
      <c r="G19" s="193">
        <f>YT_ALL!G19</f>
        <v>0.366705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1:19" s="95" customFormat="1" x14ac:dyDescent="0.2">
      <c r="A20" s="170" t="str">
        <f>YT_ALL!A20</f>
        <v>Зовнішній борг</v>
      </c>
      <c r="B20" s="193">
        <f>YT_ALL!B20</f>
        <v>0.51420100000000002</v>
      </c>
      <c r="C20" s="193">
        <f>YT_ALL!C20</f>
        <v>0.55591199999999996</v>
      </c>
      <c r="D20" s="193">
        <f>YT_ALL!D20</f>
        <v>0.66323200000000004</v>
      </c>
      <c r="E20" s="193">
        <f>YT_ALL!E20</f>
        <v>0.64259200000000005</v>
      </c>
      <c r="F20" s="193">
        <f>YT_ALL!F20</f>
        <v>0.64201900000000001</v>
      </c>
      <c r="G20" s="193">
        <f>YT_ALL!G20</f>
        <v>0.63329500000000005</v>
      </c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1:19" x14ac:dyDescent="0.2">
      <c r="A21" s="55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</row>
    <row r="22" spans="1:19" x14ac:dyDescent="0.2"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1:19" x14ac:dyDescent="0.2"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</row>
    <row r="24" spans="1:19" x14ac:dyDescent="0.2"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</row>
    <row r="25" spans="1:19" s="100" customFormat="1" x14ac:dyDescent="0.2"/>
    <row r="26" spans="1:19" x14ac:dyDescent="0.2"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</row>
    <row r="27" spans="1:19" x14ac:dyDescent="0.2"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</row>
    <row r="28" spans="1:19" x14ac:dyDescent="0.2"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</row>
    <row r="29" spans="1:19" x14ac:dyDescent="0.2"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spans="1:19" x14ac:dyDescent="0.2"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</row>
    <row r="31" spans="1:19" x14ac:dyDescent="0.2"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</row>
    <row r="32" spans="1:19" x14ac:dyDescent="0.2"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</row>
    <row r="33" spans="2:17" x14ac:dyDescent="0.2"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</row>
    <row r="34" spans="2:17" x14ac:dyDescent="0.2"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2:17" x14ac:dyDescent="0.2"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2:17" x14ac:dyDescent="0.2"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</row>
    <row r="37" spans="2:17" x14ac:dyDescent="0.2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</row>
    <row r="38" spans="2:17" x14ac:dyDescent="0.2"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</row>
    <row r="39" spans="2:17" x14ac:dyDescent="0.2"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2:17" x14ac:dyDescent="0.2"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2:17" x14ac:dyDescent="0.2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</row>
    <row r="42" spans="2:17" x14ac:dyDescent="0.2"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2:17" x14ac:dyDescent="0.2"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</row>
    <row r="44" spans="2:17" x14ac:dyDescent="0.2"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</row>
    <row r="45" spans="2:17" x14ac:dyDescent="0.2"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2:17" x14ac:dyDescent="0.2"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</row>
    <row r="47" spans="2:17" x14ac:dyDescent="0.2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2:17" x14ac:dyDescent="0.2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</row>
    <row r="49" spans="2:17" x14ac:dyDescent="0.2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</row>
    <row r="50" spans="2:17" x14ac:dyDescent="0.2"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</row>
    <row r="51" spans="2:17" x14ac:dyDescent="0.2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</row>
    <row r="52" spans="2:17" x14ac:dyDescent="0.2"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</row>
    <row r="53" spans="2:17" x14ac:dyDescent="0.2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</row>
    <row r="54" spans="2:17" x14ac:dyDescent="0.2"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</row>
    <row r="55" spans="2:17" x14ac:dyDescent="0.2"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</row>
    <row r="56" spans="2:17" x14ac:dyDescent="0.2"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</row>
    <row r="57" spans="2:17" x14ac:dyDescent="0.2"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</row>
    <row r="58" spans="2:17" x14ac:dyDescent="0.2"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</row>
    <row r="59" spans="2:17" x14ac:dyDescent="0.2"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</row>
    <row r="60" spans="2:17" x14ac:dyDescent="0.2"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</row>
    <row r="61" spans="2:17" x14ac:dyDescent="0.2"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</row>
    <row r="62" spans="2:17" x14ac:dyDescent="0.2"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</row>
    <row r="63" spans="2:17" x14ac:dyDescent="0.2"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</row>
    <row r="64" spans="2:17" x14ac:dyDescent="0.2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</row>
    <row r="65" spans="2:17" x14ac:dyDescent="0.2"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</row>
    <row r="66" spans="2:17" x14ac:dyDescent="0.2"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</row>
    <row r="67" spans="2:17" x14ac:dyDescent="0.2"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</row>
    <row r="68" spans="2:17" x14ac:dyDescent="0.2"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</row>
    <row r="69" spans="2:17" x14ac:dyDescent="0.2"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</row>
    <row r="70" spans="2:17" x14ac:dyDescent="0.2"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</row>
    <row r="71" spans="2:17" x14ac:dyDescent="0.2"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</row>
    <row r="72" spans="2:17" x14ac:dyDescent="0.2"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</row>
    <row r="73" spans="2:17" x14ac:dyDescent="0.2"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</row>
    <row r="74" spans="2:17" x14ac:dyDescent="0.2"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</row>
    <row r="75" spans="2:17" x14ac:dyDescent="0.2"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</row>
    <row r="76" spans="2:17" x14ac:dyDescent="0.2"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</row>
    <row r="77" spans="2:17" x14ac:dyDescent="0.2"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</row>
    <row r="78" spans="2:17" x14ac:dyDescent="0.2"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</row>
    <row r="79" spans="2:17" x14ac:dyDescent="0.2"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</row>
    <row r="80" spans="2:17" x14ac:dyDescent="0.2"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</row>
    <row r="81" spans="2:17" x14ac:dyDescent="0.2"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</row>
    <row r="82" spans="2:17" x14ac:dyDescent="0.2"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</row>
    <row r="83" spans="2:17" x14ac:dyDescent="0.2"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</row>
    <row r="84" spans="2:17" x14ac:dyDescent="0.2"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</row>
    <row r="85" spans="2:17" x14ac:dyDescent="0.2"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</row>
    <row r="86" spans="2:17" x14ac:dyDescent="0.2"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</row>
    <row r="87" spans="2:17" x14ac:dyDescent="0.2"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</row>
    <row r="88" spans="2:17" x14ac:dyDescent="0.2"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</row>
    <row r="89" spans="2:17" x14ac:dyDescent="0.2"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</row>
    <row r="90" spans="2:17" x14ac:dyDescent="0.2"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</row>
    <row r="91" spans="2:17" x14ac:dyDescent="0.2"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</row>
    <row r="92" spans="2:17" x14ac:dyDescent="0.2"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</row>
    <row r="93" spans="2:17" x14ac:dyDescent="0.2"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</row>
    <row r="94" spans="2:17" x14ac:dyDescent="0.2"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</row>
    <row r="95" spans="2:17" x14ac:dyDescent="0.2"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</row>
    <row r="96" spans="2:17" x14ac:dyDescent="0.2"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</row>
    <row r="97" spans="2:17" x14ac:dyDescent="0.2"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</row>
    <row r="98" spans="2:17" x14ac:dyDescent="0.2"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</row>
    <row r="99" spans="2:17" x14ac:dyDescent="0.2"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</row>
    <row r="100" spans="2:17" x14ac:dyDescent="0.2"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</row>
    <row r="101" spans="2:17" x14ac:dyDescent="0.2"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</row>
    <row r="102" spans="2:17" x14ac:dyDescent="0.2"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</row>
    <row r="103" spans="2:17" x14ac:dyDescent="0.2"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</row>
    <row r="104" spans="2:17" x14ac:dyDescent="0.2"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</row>
    <row r="105" spans="2:17" x14ac:dyDescent="0.2"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</row>
    <row r="106" spans="2:17" x14ac:dyDescent="0.2"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</row>
    <row r="107" spans="2:17" x14ac:dyDescent="0.2"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</row>
    <row r="108" spans="2:17" x14ac:dyDescent="0.2"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</row>
    <row r="109" spans="2:17" x14ac:dyDescent="0.2"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</row>
    <row r="110" spans="2:17" x14ac:dyDescent="0.2"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</row>
    <row r="111" spans="2:17" x14ac:dyDescent="0.2"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</row>
    <row r="112" spans="2:17" x14ac:dyDescent="0.2"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</row>
    <row r="113" spans="2:17" x14ac:dyDescent="0.2"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</row>
    <row r="114" spans="2:17" x14ac:dyDescent="0.2"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</row>
    <row r="115" spans="2:17" x14ac:dyDescent="0.2"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</row>
    <row r="116" spans="2:17" x14ac:dyDescent="0.2"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</row>
    <row r="117" spans="2:17" x14ac:dyDescent="0.2"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</row>
    <row r="118" spans="2:17" x14ac:dyDescent="0.2"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</row>
    <row r="119" spans="2:17" x14ac:dyDescent="0.2"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</row>
    <row r="120" spans="2:17" x14ac:dyDescent="0.2"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</row>
    <row r="121" spans="2:17" x14ac:dyDescent="0.2"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</row>
    <row r="122" spans="2:17" x14ac:dyDescent="0.2"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</row>
    <row r="123" spans="2:17" x14ac:dyDescent="0.2"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</row>
    <row r="124" spans="2:17" x14ac:dyDescent="0.2"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</row>
    <row r="125" spans="2:17" x14ac:dyDescent="0.2"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</row>
    <row r="126" spans="2:17" x14ac:dyDescent="0.2"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</row>
    <row r="127" spans="2:17" x14ac:dyDescent="0.2"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</row>
    <row r="128" spans="2:17" x14ac:dyDescent="0.2"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</row>
    <row r="129" spans="2:17" x14ac:dyDescent="0.2"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</row>
    <row r="130" spans="2:17" x14ac:dyDescent="0.2"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</row>
    <row r="131" spans="2:17" x14ac:dyDescent="0.2"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</row>
    <row r="132" spans="2:17" x14ac:dyDescent="0.2"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</row>
    <row r="133" spans="2:17" x14ac:dyDescent="0.2"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</row>
    <row r="134" spans="2:17" x14ac:dyDescent="0.2"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</row>
    <row r="135" spans="2:17" x14ac:dyDescent="0.2"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</row>
    <row r="136" spans="2:17" x14ac:dyDescent="0.2"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</row>
    <row r="137" spans="2:17" x14ac:dyDescent="0.2"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</row>
    <row r="138" spans="2:17" x14ac:dyDescent="0.2"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</row>
    <row r="139" spans="2:17" x14ac:dyDescent="0.2"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</row>
    <row r="140" spans="2:17" x14ac:dyDescent="0.2"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</row>
    <row r="141" spans="2:17" x14ac:dyDescent="0.2"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</row>
    <row r="142" spans="2:17" x14ac:dyDescent="0.2"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</row>
    <row r="143" spans="2:17" x14ac:dyDescent="0.2"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</row>
    <row r="144" spans="2:17" x14ac:dyDescent="0.2"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</row>
    <row r="145" spans="2:17" x14ac:dyDescent="0.2"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</row>
    <row r="146" spans="2:17" x14ac:dyDescent="0.2"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</row>
    <row r="147" spans="2:17" x14ac:dyDescent="0.2"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</row>
    <row r="148" spans="2:17" x14ac:dyDescent="0.2"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</row>
    <row r="149" spans="2:17" x14ac:dyDescent="0.2"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</row>
    <row r="150" spans="2:17" x14ac:dyDescent="0.2"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</row>
    <row r="151" spans="2:17" x14ac:dyDescent="0.2"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</row>
    <row r="152" spans="2:17" x14ac:dyDescent="0.2"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</row>
    <row r="153" spans="2:17" x14ac:dyDescent="0.2"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</row>
    <row r="154" spans="2:17" x14ac:dyDescent="0.2"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</row>
    <row r="155" spans="2:17" x14ac:dyDescent="0.2"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</row>
    <row r="156" spans="2:17" x14ac:dyDescent="0.2"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</row>
    <row r="157" spans="2:17" x14ac:dyDescent="0.2"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</row>
    <row r="158" spans="2:17" x14ac:dyDescent="0.2"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</row>
    <row r="159" spans="2:17" x14ac:dyDescent="0.2"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</row>
    <row r="160" spans="2:17" x14ac:dyDescent="0.2"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</row>
    <row r="161" spans="2:17" x14ac:dyDescent="0.2"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</row>
    <row r="162" spans="2:17" x14ac:dyDescent="0.2"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</row>
    <row r="163" spans="2:17" x14ac:dyDescent="0.2"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</row>
    <row r="164" spans="2:17" x14ac:dyDescent="0.2"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</row>
    <row r="165" spans="2:17" x14ac:dyDescent="0.2"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</row>
    <row r="166" spans="2:17" x14ac:dyDescent="0.2"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</row>
    <row r="167" spans="2:17" x14ac:dyDescent="0.2"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</row>
    <row r="168" spans="2:17" x14ac:dyDescent="0.2"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</row>
    <row r="169" spans="2:17" x14ac:dyDescent="0.2"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</row>
    <row r="170" spans="2:17" x14ac:dyDescent="0.2"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</row>
    <row r="171" spans="2:17" x14ac:dyDescent="0.2"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</row>
    <row r="172" spans="2:17" x14ac:dyDescent="0.2"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</row>
    <row r="173" spans="2:17" x14ac:dyDescent="0.2"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</row>
    <row r="174" spans="2:17" x14ac:dyDescent="0.2"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</row>
    <row r="175" spans="2:17" x14ac:dyDescent="0.2"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</row>
    <row r="176" spans="2:17" x14ac:dyDescent="0.2"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</row>
    <row r="177" spans="2:17" x14ac:dyDescent="0.2"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</row>
    <row r="178" spans="2:17" x14ac:dyDescent="0.2"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</row>
    <row r="179" spans="2:17" x14ac:dyDescent="0.2"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</row>
    <row r="180" spans="2:17" x14ac:dyDescent="0.2"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</row>
    <row r="181" spans="2:17" x14ac:dyDescent="0.2"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</row>
    <row r="182" spans="2:17" x14ac:dyDescent="0.2"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</row>
    <row r="183" spans="2:17" x14ac:dyDescent="0.2"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</row>
    <row r="184" spans="2:17" x14ac:dyDescent="0.2"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</row>
    <row r="185" spans="2:17" x14ac:dyDescent="0.2"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</row>
    <row r="186" spans="2:17" x14ac:dyDescent="0.2"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</row>
    <row r="187" spans="2:17" x14ac:dyDescent="0.2"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</row>
    <row r="188" spans="2:17" x14ac:dyDescent="0.2"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</row>
    <row r="189" spans="2:17" x14ac:dyDescent="0.2"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</row>
    <row r="190" spans="2:17" x14ac:dyDescent="0.2"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</row>
    <row r="191" spans="2:17" x14ac:dyDescent="0.2"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</row>
    <row r="192" spans="2:17" x14ac:dyDescent="0.2"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</row>
    <row r="193" spans="2:17" x14ac:dyDescent="0.2"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</row>
    <row r="194" spans="2:17" x14ac:dyDescent="0.2"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</row>
    <row r="195" spans="2:17" x14ac:dyDescent="0.2"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</row>
    <row r="196" spans="2:17" x14ac:dyDescent="0.2"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</row>
    <row r="197" spans="2:17" x14ac:dyDescent="0.2"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</row>
    <row r="198" spans="2:17" x14ac:dyDescent="0.2"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</row>
    <row r="199" spans="2:17" x14ac:dyDescent="0.2"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</row>
    <row r="200" spans="2:17" x14ac:dyDescent="0.2"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</row>
    <row r="201" spans="2:17" x14ac:dyDescent="0.2"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</row>
    <row r="202" spans="2:17" x14ac:dyDescent="0.2"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</row>
    <row r="203" spans="2:17" x14ac:dyDescent="0.2"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</row>
    <row r="204" spans="2:17" x14ac:dyDescent="0.2"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</row>
    <row r="205" spans="2:17" x14ac:dyDescent="0.2"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</row>
    <row r="206" spans="2:17" x14ac:dyDescent="0.2"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</row>
    <row r="207" spans="2:17" x14ac:dyDescent="0.2"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</row>
    <row r="208" spans="2:17" x14ac:dyDescent="0.2"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</row>
    <row r="209" spans="2:17" x14ac:dyDescent="0.2"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</row>
    <row r="210" spans="2:17" x14ac:dyDescent="0.2"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</row>
    <row r="211" spans="2:17" x14ac:dyDescent="0.2"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</row>
    <row r="212" spans="2:17" x14ac:dyDescent="0.2"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</row>
    <row r="213" spans="2:17" x14ac:dyDescent="0.2"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</row>
    <row r="214" spans="2:17" x14ac:dyDescent="0.2"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</row>
    <row r="215" spans="2:17" x14ac:dyDescent="0.2"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</row>
    <row r="216" spans="2:17" x14ac:dyDescent="0.2"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</row>
    <row r="217" spans="2:17" x14ac:dyDescent="0.2"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</row>
    <row r="218" spans="2:17" x14ac:dyDescent="0.2"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</row>
    <row r="219" spans="2:17" x14ac:dyDescent="0.2"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</row>
    <row r="220" spans="2:17" x14ac:dyDescent="0.2"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</row>
    <row r="221" spans="2:17" x14ac:dyDescent="0.2"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</row>
    <row r="222" spans="2:17" x14ac:dyDescent="0.2"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</row>
    <row r="223" spans="2:17" x14ac:dyDescent="0.2"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</row>
    <row r="224" spans="2:17" x14ac:dyDescent="0.2"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</row>
    <row r="225" spans="2:17" x14ac:dyDescent="0.2"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</row>
    <row r="226" spans="2:17" x14ac:dyDescent="0.2"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</row>
    <row r="227" spans="2:17" x14ac:dyDescent="0.2"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</row>
    <row r="228" spans="2:17" x14ac:dyDescent="0.2"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</row>
    <row r="229" spans="2:17" x14ac:dyDescent="0.2"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</row>
    <row r="230" spans="2:17" x14ac:dyDescent="0.2"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</row>
    <row r="231" spans="2:17" x14ac:dyDescent="0.2"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</row>
    <row r="232" spans="2:17" x14ac:dyDescent="0.2"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</row>
    <row r="233" spans="2:17" x14ac:dyDescent="0.2"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</row>
    <row r="234" spans="2:17" x14ac:dyDescent="0.2"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</row>
    <row r="235" spans="2:17" x14ac:dyDescent="0.2"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</row>
    <row r="236" spans="2:17" x14ac:dyDescent="0.2"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</row>
    <row r="237" spans="2:17" x14ac:dyDescent="0.2"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</row>
    <row r="238" spans="2:17" x14ac:dyDescent="0.2"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</row>
    <row r="239" spans="2:17" x14ac:dyDescent="0.2"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</row>
    <row r="240" spans="2:17" x14ac:dyDescent="0.2"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</row>
    <row r="241" spans="2:17" x14ac:dyDescent="0.2"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</row>
    <row r="242" spans="2:17" x14ac:dyDescent="0.2"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</row>
    <row r="243" spans="2:17" x14ac:dyDescent="0.2"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</row>
    <row r="244" spans="2:17" x14ac:dyDescent="0.2"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</row>
    <row r="245" spans="2:17" x14ac:dyDescent="0.2"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</row>
    <row r="246" spans="2:17" x14ac:dyDescent="0.2"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</row>
    <row r="247" spans="2:17" x14ac:dyDescent="0.2"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158" bestFit="1" customWidth="1"/>
    <col min="2" max="7" width="11.7109375" style="158" customWidth="1"/>
    <col min="8" max="16384" width="9.140625" style="158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4" spans="1:19" s="136" customFormat="1" x14ac:dyDescent="0.2">
      <c r="G4" s="219" t="s">
        <v>94</v>
      </c>
    </row>
    <row r="5" spans="1:19" s="47" customFormat="1" x14ac:dyDescent="0.2">
      <c r="A5" s="49"/>
      <c r="B5" s="250">
        <f>YT_ALL!B5</f>
        <v>41639</v>
      </c>
      <c r="C5" s="250">
        <f>YT_ALL!C5</f>
        <v>42004</v>
      </c>
      <c r="D5" s="250">
        <f>YT_ALL!D5</f>
        <v>42369</v>
      </c>
      <c r="E5" s="250">
        <f>YT_ALL!E5</f>
        <v>42735</v>
      </c>
      <c r="F5" s="250">
        <f>YT_ALL!F5</f>
        <v>43100</v>
      </c>
      <c r="G5" s="250">
        <f>YT_ALL!G5</f>
        <v>43159</v>
      </c>
    </row>
    <row r="6" spans="1:19" s="173" customFormat="1" x14ac:dyDescent="0.2">
      <c r="A6" s="138" t="s">
        <v>201</v>
      </c>
      <c r="B6" s="19">
        <f t="shared" ref="B6:G6" si="0">SUM(B$7+ B$8)</f>
        <v>584.78657094876996</v>
      </c>
      <c r="C6" s="19">
        <f t="shared" si="0"/>
        <v>1100.8332167026401</v>
      </c>
      <c r="D6" s="19">
        <f t="shared" si="0"/>
        <v>1572.1801589904499</v>
      </c>
      <c r="E6" s="19">
        <f t="shared" si="0"/>
        <v>1929.8088323996399</v>
      </c>
      <c r="F6" s="19">
        <f t="shared" si="0"/>
        <v>2141.6744392656601</v>
      </c>
      <c r="G6" s="19">
        <f t="shared" si="0"/>
        <v>2068.6143472716399</v>
      </c>
    </row>
    <row r="7" spans="1:19" s="235" customFormat="1" x14ac:dyDescent="0.2">
      <c r="A7" s="170" t="str">
        <f>YK_ALL!A7</f>
        <v>Державний борг</v>
      </c>
      <c r="B7" s="86">
        <f>YK_ALL!B7/DMLMLR</f>
        <v>480.21862943662001</v>
      </c>
      <c r="C7" s="86">
        <f>YK_ALL!C7/DMLMLR</f>
        <v>947.03046914465006</v>
      </c>
      <c r="D7" s="86">
        <f>YK_ALL!D7/DMLMLR</f>
        <v>1334.2716012912799</v>
      </c>
      <c r="E7" s="86">
        <f>YK_ALL!E7/DMLMLR</f>
        <v>1650.8332850501199</v>
      </c>
      <c r="F7" s="86">
        <f>YK_ALL!F7/DMLMLR</f>
        <v>1833.7098647964799</v>
      </c>
      <c r="G7" s="86">
        <f>YK_ALL!G7/DMLMLR</f>
        <v>1781.3346784606599</v>
      </c>
    </row>
    <row r="8" spans="1:19" s="235" customFormat="1" x14ac:dyDescent="0.2">
      <c r="A8" s="170" t="str">
        <f>YK_ALL!A8</f>
        <v>Гарантований державою борг</v>
      </c>
      <c r="B8" s="86">
        <f>YK_ALL!B8/DMLMLR</f>
        <v>104.56794151215</v>
      </c>
      <c r="C8" s="86">
        <f>YK_ALL!C8/DMLMLR</f>
        <v>153.80274755798999</v>
      </c>
      <c r="D8" s="86">
        <f>YK_ALL!D8/DMLMLR</f>
        <v>237.90855769916999</v>
      </c>
      <c r="E8" s="86">
        <f>YK_ALL!E8/DMLMLR</f>
        <v>278.97554734952001</v>
      </c>
      <c r="F8" s="86">
        <f>YK_ALL!F8/DMLMLR</f>
        <v>307.96457446917998</v>
      </c>
      <c r="G8" s="86">
        <f>YK_ALL!G8/DMLMLR</f>
        <v>287.27966881098001</v>
      </c>
    </row>
    <row r="9" spans="1:19" x14ac:dyDescent="0.2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</row>
    <row r="10" spans="1:19" x14ac:dyDescent="0.2">
      <c r="B10" s="130"/>
      <c r="C10" s="130"/>
      <c r="D10" s="130"/>
      <c r="E10" s="130"/>
      <c r="F10" s="130"/>
      <c r="G10" s="219" t="s">
        <v>59</v>
      </c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9" s="111" customFormat="1" x14ac:dyDescent="0.2">
      <c r="A11" s="154"/>
      <c r="B11" s="250">
        <f>YT_ALL!B11</f>
        <v>41639</v>
      </c>
      <c r="C11" s="250">
        <f>YT_ALL!C11</f>
        <v>42004</v>
      </c>
      <c r="D11" s="250">
        <f>YT_ALL!D11</f>
        <v>42369</v>
      </c>
      <c r="E11" s="250">
        <f>YT_ALL!E11</f>
        <v>42735</v>
      </c>
      <c r="F11" s="250">
        <f>YT_ALL!F11</f>
        <v>43100</v>
      </c>
      <c r="G11" s="250">
        <f>YT_ALL!G11</f>
        <v>43159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1:19" s="238" customFormat="1" x14ac:dyDescent="0.2">
      <c r="A12" s="138" t="s">
        <v>201</v>
      </c>
      <c r="B12" s="19">
        <f t="shared" ref="B12:G12" si="1">SUM(B$13+ B$14)</f>
        <v>73.16233841495</v>
      </c>
      <c r="C12" s="19">
        <f t="shared" si="1"/>
        <v>69.811922962929998</v>
      </c>
      <c r="D12" s="19">
        <f t="shared" si="1"/>
        <v>65.505686112310002</v>
      </c>
      <c r="E12" s="19">
        <f t="shared" si="1"/>
        <v>70.972708268410003</v>
      </c>
      <c r="F12" s="19">
        <f t="shared" si="1"/>
        <v>76.305177725150003</v>
      </c>
      <c r="G12" s="19">
        <f t="shared" si="1"/>
        <v>76.762659424779997</v>
      </c>
      <c r="H12" s="251"/>
      <c r="I12" s="251"/>
      <c r="J12" s="251"/>
      <c r="K12" s="251"/>
      <c r="L12" s="251"/>
      <c r="M12" s="251"/>
      <c r="N12" s="251"/>
      <c r="O12" s="251"/>
      <c r="P12" s="251"/>
      <c r="Q12" s="251"/>
    </row>
    <row r="13" spans="1:19" s="95" customFormat="1" x14ac:dyDescent="0.2">
      <c r="A13" s="170" t="str">
        <f>YK_ALL!A13</f>
        <v>Державний борг</v>
      </c>
      <c r="B13" s="86">
        <f>YK_ALL!B13/DMLMLR</f>
        <v>60.079898590879999</v>
      </c>
      <c r="C13" s="86">
        <f>YK_ALL!C13/DMLMLR</f>
        <v>60.058160629950002</v>
      </c>
      <c r="D13" s="86">
        <f>YK_ALL!D13/DMLMLR</f>
        <v>55.593105028709999</v>
      </c>
      <c r="E13" s="86">
        <f>YK_ALL!E13/DMLMLR</f>
        <v>60.712805938389998</v>
      </c>
      <c r="F13" s="86">
        <f>YK_ALL!F13/DMLMLR</f>
        <v>65.33278567664</v>
      </c>
      <c r="G13" s="86">
        <f>YK_ALL!G13/DMLMLR</f>
        <v>66.102213505649999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spans="1:19" s="95" customFormat="1" x14ac:dyDescent="0.2">
      <c r="A14" s="170" t="str">
        <f>YK_ALL!A14</f>
        <v>Гарантований державою борг</v>
      </c>
      <c r="B14" s="86">
        <f>YK_ALL!B14/DMLMLR</f>
        <v>13.082439824070001</v>
      </c>
      <c r="C14" s="86">
        <f>YK_ALL!C14/DMLMLR</f>
        <v>9.7537623329799992</v>
      </c>
      <c r="D14" s="86">
        <f>YK_ALL!D14/DMLMLR</f>
        <v>9.9125810835999992</v>
      </c>
      <c r="E14" s="86">
        <f>YK_ALL!E14/DMLMLR</f>
        <v>10.259902330019999</v>
      </c>
      <c r="F14" s="86">
        <f>YK_ALL!F14/DMLMLR</f>
        <v>10.972392048510001</v>
      </c>
      <c r="G14" s="86">
        <f>YK_ALL!G14/DMLMLR</f>
        <v>10.66044591913</v>
      </c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9" x14ac:dyDescent="0.2"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</row>
    <row r="16" spans="1:19" s="100" customFormat="1" x14ac:dyDescent="0.2">
      <c r="G16" s="219" t="s">
        <v>78</v>
      </c>
    </row>
    <row r="17" spans="1:19" s="111" customFormat="1" x14ac:dyDescent="0.2">
      <c r="A17" s="154"/>
      <c r="B17" s="250">
        <f>YT_ALL!B17</f>
        <v>41639</v>
      </c>
      <c r="C17" s="250">
        <f>YT_ALL!C17</f>
        <v>42004</v>
      </c>
      <c r="D17" s="250">
        <f>YT_ALL!D17</f>
        <v>42369</v>
      </c>
      <c r="E17" s="250">
        <f>YT_ALL!E17</f>
        <v>42735</v>
      </c>
      <c r="F17" s="250">
        <f>YT_ALL!F17</f>
        <v>43100</v>
      </c>
      <c r="G17" s="250">
        <f>YT_ALL!G17</f>
        <v>43159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s="238" customFormat="1" x14ac:dyDescent="0.2">
      <c r="A18" s="138" t="s">
        <v>201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251"/>
      <c r="I18" s="251"/>
      <c r="J18" s="251"/>
      <c r="K18" s="251"/>
      <c r="L18" s="251"/>
      <c r="M18" s="251"/>
      <c r="N18" s="251"/>
      <c r="O18" s="251"/>
      <c r="P18" s="251"/>
      <c r="Q18" s="251"/>
    </row>
    <row r="19" spans="1:19" s="95" customFormat="1" x14ac:dyDescent="0.2">
      <c r="A19" s="170" t="str">
        <f>YK_ALL!A19</f>
        <v>Державний борг</v>
      </c>
      <c r="B19" s="86">
        <f>YK_ALL!B19</f>
        <v>0.82118599999999997</v>
      </c>
      <c r="C19" s="86">
        <f>YK_ALL!C19</f>
        <v>0.86028499999999997</v>
      </c>
      <c r="D19" s="86">
        <f>YK_ALL!D19</f>
        <v>0.84867599999999999</v>
      </c>
      <c r="E19" s="86">
        <f>YK_ALL!E19</f>
        <v>0.85543899999999995</v>
      </c>
      <c r="F19" s="86">
        <f>YK_ALL!F19</f>
        <v>0.85620399999999997</v>
      </c>
      <c r="G19" s="86">
        <f>YK_ALL!G19</f>
        <v>0.86112500000000003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1:19" s="95" customFormat="1" x14ac:dyDescent="0.2">
      <c r="A20" s="170" t="str">
        <f>YK_ALL!A20</f>
        <v>Гарантований державою борг</v>
      </c>
      <c r="B20" s="86">
        <f>YK_ALL!B20</f>
        <v>0.178814</v>
      </c>
      <c r="C20" s="86">
        <f>YK_ALL!C20</f>
        <v>0.13971500000000001</v>
      </c>
      <c r="D20" s="86">
        <f>YK_ALL!D20</f>
        <v>0.15132399999999999</v>
      </c>
      <c r="E20" s="86">
        <f>YK_ALL!E20</f>
        <v>0.144561</v>
      </c>
      <c r="F20" s="86">
        <f>YK_ALL!F20</f>
        <v>0.14379600000000001</v>
      </c>
      <c r="G20" s="86">
        <f>YK_ALL!G20</f>
        <v>0.138875</v>
      </c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1:19" x14ac:dyDescent="0.2">
      <c r="A21" s="55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</row>
    <row r="22" spans="1:19" x14ac:dyDescent="0.2"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1:19" x14ac:dyDescent="0.2"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</row>
    <row r="24" spans="1:19" x14ac:dyDescent="0.2"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</row>
    <row r="25" spans="1:19" s="100" customFormat="1" x14ac:dyDescent="0.2"/>
    <row r="26" spans="1:19" x14ac:dyDescent="0.2"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</row>
    <row r="27" spans="1:19" x14ac:dyDescent="0.2"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</row>
    <row r="28" spans="1:19" x14ac:dyDescent="0.2"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</row>
    <row r="29" spans="1:19" x14ac:dyDescent="0.2"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spans="1:19" x14ac:dyDescent="0.2"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</row>
    <row r="31" spans="1:19" x14ac:dyDescent="0.2"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</row>
    <row r="32" spans="1:19" x14ac:dyDescent="0.2"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</row>
    <row r="33" spans="2:17" x14ac:dyDescent="0.2"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</row>
    <row r="34" spans="2:17" x14ac:dyDescent="0.2"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2:17" x14ac:dyDescent="0.2"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2:17" x14ac:dyDescent="0.2"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</row>
    <row r="37" spans="2:17" x14ac:dyDescent="0.2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</row>
    <row r="38" spans="2:17" x14ac:dyDescent="0.2"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</row>
    <row r="39" spans="2:17" x14ac:dyDescent="0.2"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2:17" x14ac:dyDescent="0.2"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2:17" x14ac:dyDescent="0.2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</row>
    <row r="42" spans="2:17" x14ac:dyDescent="0.2"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2:17" x14ac:dyDescent="0.2"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</row>
    <row r="44" spans="2:17" x14ac:dyDescent="0.2"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</row>
    <row r="45" spans="2:17" x14ac:dyDescent="0.2"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2:17" x14ac:dyDescent="0.2"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</row>
    <row r="47" spans="2:17" x14ac:dyDescent="0.2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2:17" x14ac:dyDescent="0.2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</row>
    <row r="49" spans="2:17" x14ac:dyDescent="0.2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</row>
    <row r="50" spans="2:17" x14ac:dyDescent="0.2"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</row>
    <row r="51" spans="2:17" x14ac:dyDescent="0.2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</row>
    <row r="52" spans="2:17" x14ac:dyDescent="0.2"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</row>
    <row r="53" spans="2:17" x14ac:dyDescent="0.2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</row>
    <row r="54" spans="2:17" x14ac:dyDescent="0.2"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</row>
    <row r="55" spans="2:17" x14ac:dyDescent="0.2"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</row>
    <row r="56" spans="2:17" x14ac:dyDescent="0.2"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</row>
    <row r="57" spans="2:17" x14ac:dyDescent="0.2"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</row>
    <row r="58" spans="2:17" x14ac:dyDescent="0.2"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</row>
    <row r="59" spans="2:17" x14ac:dyDescent="0.2"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</row>
    <row r="60" spans="2:17" x14ac:dyDescent="0.2"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</row>
    <row r="61" spans="2:17" x14ac:dyDescent="0.2"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</row>
    <row r="62" spans="2:17" x14ac:dyDescent="0.2"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</row>
    <row r="63" spans="2:17" x14ac:dyDescent="0.2"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</row>
    <row r="64" spans="2:17" x14ac:dyDescent="0.2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</row>
    <row r="65" spans="2:17" x14ac:dyDescent="0.2"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</row>
    <row r="66" spans="2:17" x14ac:dyDescent="0.2"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</row>
    <row r="67" spans="2:17" x14ac:dyDescent="0.2"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</row>
    <row r="68" spans="2:17" x14ac:dyDescent="0.2"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</row>
    <row r="69" spans="2:17" x14ac:dyDescent="0.2"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</row>
    <row r="70" spans="2:17" x14ac:dyDescent="0.2"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</row>
    <row r="71" spans="2:17" x14ac:dyDescent="0.2"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</row>
    <row r="72" spans="2:17" x14ac:dyDescent="0.2"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</row>
    <row r="73" spans="2:17" x14ac:dyDescent="0.2"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</row>
    <row r="74" spans="2:17" x14ac:dyDescent="0.2"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</row>
    <row r="75" spans="2:17" x14ac:dyDescent="0.2"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</row>
    <row r="76" spans="2:17" x14ac:dyDescent="0.2"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</row>
    <row r="77" spans="2:17" x14ac:dyDescent="0.2"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</row>
    <row r="78" spans="2:17" x14ac:dyDescent="0.2"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</row>
    <row r="79" spans="2:17" x14ac:dyDescent="0.2"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</row>
    <row r="80" spans="2:17" x14ac:dyDescent="0.2"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</row>
    <row r="81" spans="2:17" x14ac:dyDescent="0.2"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</row>
    <row r="82" spans="2:17" x14ac:dyDescent="0.2"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</row>
    <row r="83" spans="2:17" x14ac:dyDescent="0.2"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</row>
    <row r="84" spans="2:17" x14ac:dyDescent="0.2"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</row>
    <row r="85" spans="2:17" x14ac:dyDescent="0.2"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</row>
    <row r="86" spans="2:17" x14ac:dyDescent="0.2"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</row>
    <row r="87" spans="2:17" x14ac:dyDescent="0.2"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</row>
    <row r="88" spans="2:17" x14ac:dyDescent="0.2"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</row>
    <row r="89" spans="2:17" x14ac:dyDescent="0.2"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</row>
    <row r="90" spans="2:17" x14ac:dyDescent="0.2"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</row>
    <row r="91" spans="2:17" x14ac:dyDescent="0.2"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</row>
    <row r="92" spans="2:17" x14ac:dyDescent="0.2"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</row>
    <row r="93" spans="2:17" x14ac:dyDescent="0.2"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</row>
    <row r="94" spans="2:17" x14ac:dyDescent="0.2"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</row>
    <row r="95" spans="2:17" x14ac:dyDescent="0.2"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</row>
    <row r="96" spans="2:17" x14ac:dyDescent="0.2"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</row>
    <row r="97" spans="2:17" x14ac:dyDescent="0.2"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</row>
    <row r="98" spans="2:17" x14ac:dyDescent="0.2"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</row>
    <row r="99" spans="2:17" x14ac:dyDescent="0.2"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</row>
    <row r="100" spans="2:17" x14ac:dyDescent="0.2"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</row>
    <row r="101" spans="2:17" x14ac:dyDescent="0.2"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</row>
    <row r="102" spans="2:17" x14ac:dyDescent="0.2"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</row>
    <row r="103" spans="2:17" x14ac:dyDescent="0.2"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</row>
    <row r="104" spans="2:17" x14ac:dyDescent="0.2"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</row>
    <row r="105" spans="2:17" x14ac:dyDescent="0.2"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</row>
    <row r="106" spans="2:17" x14ac:dyDescent="0.2"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</row>
    <row r="107" spans="2:17" x14ac:dyDescent="0.2"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</row>
    <row r="108" spans="2:17" x14ac:dyDescent="0.2"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</row>
    <row r="109" spans="2:17" x14ac:dyDescent="0.2"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</row>
    <row r="110" spans="2:17" x14ac:dyDescent="0.2"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</row>
    <row r="111" spans="2:17" x14ac:dyDescent="0.2"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</row>
    <row r="112" spans="2:17" x14ac:dyDescent="0.2"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</row>
    <row r="113" spans="2:17" x14ac:dyDescent="0.2"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</row>
    <row r="114" spans="2:17" x14ac:dyDescent="0.2"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</row>
    <row r="115" spans="2:17" x14ac:dyDescent="0.2"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</row>
    <row r="116" spans="2:17" x14ac:dyDescent="0.2"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</row>
    <row r="117" spans="2:17" x14ac:dyDescent="0.2"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</row>
    <row r="118" spans="2:17" x14ac:dyDescent="0.2"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</row>
    <row r="119" spans="2:17" x14ac:dyDescent="0.2"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</row>
    <row r="120" spans="2:17" x14ac:dyDescent="0.2"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</row>
    <row r="121" spans="2:17" x14ac:dyDescent="0.2"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</row>
    <row r="122" spans="2:17" x14ac:dyDescent="0.2"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</row>
    <row r="123" spans="2:17" x14ac:dyDescent="0.2"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</row>
    <row r="124" spans="2:17" x14ac:dyDescent="0.2"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</row>
    <row r="125" spans="2:17" x14ac:dyDescent="0.2"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</row>
    <row r="126" spans="2:17" x14ac:dyDescent="0.2"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</row>
    <row r="127" spans="2:17" x14ac:dyDescent="0.2"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</row>
    <row r="128" spans="2:17" x14ac:dyDescent="0.2"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</row>
    <row r="129" spans="2:17" x14ac:dyDescent="0.2"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</row>
    <row r="130" spans="2:17" x14ac:dyDescent="0.2"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</row>
    <row r="131" spans="2:17" x14ac:dyDescent="0.2"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</row>
    <row r="132" spans="2:17" x14ac:dyDescent="0.2"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</row>
    <row r="133" spans="2:17" x14ac:dyDescent="0.2"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</row>
    <row r="134" spans="2:17" x14ac:dyDescent="0.2"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</row>
    <row r="135" spans="2:17" x14ac:dyDescent="0.2"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</row>
    <row r="136" spans="2:17" x14ac:dyDescent="0.2"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</row>
    <row r="137" spans="2:17" x14ac:dyDescent="0.2"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</row>
    <row r="138" spans="2:17" x14ac:dyDescent="0.2"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</row>
    <row r="139" spans="2:17" x14ac:dyDescent="0.2"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</row>
    <row r="140" spans="2:17" x14ac:dyDescent="0.2"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</row>
    <row r="141" spans="2:17" x14ac:dyDescent="0.2"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</row>
    <row r="142" spans="2:17" x14ac:dyDescent="0.2"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</row>
    <row r="143" spans="2:17" x14ac:dyDescent="0.2"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</row>
    <row r="144" spans="2:17" x14ac:dyDescent="0.2"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</row>
    <row r="145" spans="2:17" x14ac:dyDescent="0.2"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</row>
    <row r="146" spans="2:17" x14ac:dyDescent="0.2"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</row>
    <row r="147" spans="2:17" x14ac:dyDescent="0.2"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</row>
    <row r="148" spans="2:17" x14ac:dyDescent="0.2"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</row>
    <row r="149" spans="2:17" x14ac:dyDescent="0.2"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</row>
    <row r="150" spans="2:17" x14ac:dyDescent="0.2"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</row>
    <row r="151" spans="2:17" x14ac:dyDescent="0.2"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</row>
    <row r="152" spans="2:17" x14ac:dyDescent="0.2"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</row>
    <row r="153" spans="2:17" x14ac:dyDescent="0.2"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</row>
    <row r="154" spans="2:17" x14ac:dyDescent="0.2"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</row>
    <row r="155" spans="2:17" x14ac:dyDescent="0.2"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</row>
    <row r="156" spans="2:17" x14ac:dyDescent="0.2"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</row>
    <row r="157" spans="2:17" x14ac:dyDescent="0.2"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</row>
    <row r="158" spans="2:17" x14ac:dyDescent="0.2"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</row>
    <row r="159" spans="2:17" x14ac:dyDescent="0.2"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</row>
    <row r="160" spans="2:17" x14ac:dyDescent="0.2"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</row>
    <row r="161" spans="2:17" x14ac:dyDescent="0.2"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</row>
    <row r="162" spans="2:17" x14ac:dyDescent="0.2"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</row>
    <row r="163" spans="2:17" x14ac:dyDescent="0.2"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</row>
    <row r="164" spans="2:17" x14ac:dyDescent="0.2"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</row>
    <row r="165" spans="2:17" x14ac:dyDescent="0.2"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</row>
    <row r="166" spans="2:17" x14ac:dyDescent="0.2"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</row>
    <row r="167" spans="2:17" x14ac:dyDescent="0.2"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</row>
    <row r="168" spans="2:17" x14ac:dyDescent="0.2"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</row>
    <row r="169" spans="2:17" x14ac:dyDescent="0.2"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</row>
    <row r="170" spans="2:17" x14ac:dyDescent="0.2"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</row>
    <row r="171" spans="2:17" x14ac:dyDescent="0.2"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</row>
    <row r="172" spans="2:17" x14ac:dyDescent="0.2"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</row>
    <row r="173" spans="2:17" x14ac:dyDescent="0.2"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</row>
    <row r="174" spans="2:17" x14ac:dyDescent="0.2"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</row>
    <row r="175" spans="2:17" x14ac:dyDescent="0.2"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</row>
    <row r="176" spans="2:17" x14ac:dyDescent="0.2"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</row>
    <row r="177" spans="2:17" x14ac:dyDescent="0.2"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</row>
    <row r="178" spans="2:17" x14ac:dyDescent="0.2"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</row>
    <row r="179" spans="2:17" x14ac:dyDescent="0.2"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</row>
    <row r="180" spans="2:17" x14ac:dyDescent="0.2"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</row>
    <row r="181" spans="2:17" x14ac:dyDescent="0.2"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</row>
    <row r="182" spans="2:17" x14ac:dyDescent="0.2"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</row>
    <row r="183" spans="2:17" x14ac:dyDescent="0.2"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</row>
    <row r="184" spans="2:17" x14ac:dyDescent="0.2"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</row>
    <row r="185" spans="2:17" x14ac:dyDescent="0.2"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</row>
    <row r="186" spans="2:17" x14ac:dyDescent="0.2"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</row>
    <row r="187" spans="2:17" x14ac:dyDescent="0.2"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</row>
    <row r="188" spans="2:17" x14ac:dyDescent="0.2"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</row>
    <row r="189" spans="2:17" x14ac:dyDescent="0.2"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</row>
    <row r="190" spans="2:17" x14ac:dyDescent="0.2"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</row>
    <row r="191" spans="2:17" x14ac:dyDescent="0.2"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</row>
    <row r="192" spans="2:17" x14ac:dyDescent="0.2"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</row>
    <row r="193" spans="2:17" x14ac:dyDescent="0.2"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</row>
    <row r="194" spans="2:17" x14ac:dyDescent="0.2"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</row>
    <row r="195" spans="2:17" x14ac:dyDescent="0.2"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</row>
    <row r="196" spans="2:17" x14ac:dyDescent="0.2"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</row>
    <row r="197" spans="2:17" x14ac:dyDescent="0.2"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</row>
    <row r="198" spans="2:17" x14ac:dyDescent="0.2"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</row>
    <row r="199" spans="2:17" x14ac:dyDescent="0.2"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</row>
    <row r="200" spans="2:17" x14ac:dyDescent="0.2"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</row>
    <row r="201" spans="2:17" x14ac:dyDescent="0.2"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</row>
    <row r="202" spans="2:17" x14ac:dyDescent="0.2"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</row>
    <row r="203" spans="2:17" x14ac:dyDescent="0.2"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</row>
    <row r="204" spans="2:17" x14ac:dyDescent="0.2"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</row>
    <row r="205" spans="2:17" x14ac:dyDescent="0.2"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</row>
    <row r="206" spans="2:17" x14ac:dyDescent="0.2"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</row>
    <row r="207" spans="2:17" x14ac:dyDescent="0.2"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</row>
    <row r="208" spans="2:17" x14ac:dyDescent="0.2"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</row>
    <row r="209" spans="2:17" x14ac:dyDescent="0.2"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</row>
    <row r="210" spans="2:17" x14ac:dyDescent="0.2"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</row>
    <row r="211" spans="2:17" x14ac:dyDescent="0.2"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</row>
    <row r="212" spans="2:17" x14ac:dyDescent="0.2"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</row>
    <row r="213" spans="2:17" x14ac:dyDescent="0.2"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</row>
    <row r="214" spans="2:17" x14ac:dyDescent="0.2"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</row>
    <row r="215" spans="2:17" x14ac:dyDescent="0.2"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</row>
    <row r="216" spans="2:17" x14ac:dyDescent="0.2"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</row>
    <row r="217" spans="2:17" x14ac:dyDescent="0.2"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</row>
    <row r="218" spans="2:17" x14ac:dyDescent="0.2"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</row>
    <row r="219" spans="2:17" x14ac:dyDescent="0.2"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</row>
    <row r="220" spans="2:17" x14ac:dyDescent="0.2"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</row>
    <row r="221" spans="2:17" x14ac:dyDescent="0.2"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</row>
    <row r="222" spans="2:17" x14ac:dyDescent="0.2"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</row>
    <row r="223" spans="2:17" x14ac:dyDescent="0.2"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</row>
    <row r="224" spans="2:17" x14ac:dyDescent="0.2"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</row>
    <row r="225" spans="2:17" x14ac:dyDescent="0.2"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</row>
    <row r="226" spans="2:17" x14ac:dyDescent="0.2"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</row>
    <row r="227" spans="2:17" x14ac:dyDescent="0.2"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</row>
    <row r="228" spans="2:17" x14ac:dyDescent="0.2"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</row>
    <row r="229" spans="2:17" x14ac:dyDescent="0.2"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</row>
    <row r="230" spans="2:17" x14ac:dyDescent="0.2"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</row>
    <row r="231" spans="2:17" x14ac:dyDescent="0.2"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</row>
    <row r="232" spans="2:17" x14ac:dyDescent="0.2"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</row>
    <row r="233" spans="2:17" x14ac:dyDescent="0.2"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</row>
    <row r="234" spans="2:17" x14ac:dyDescent="0.2"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</row>
    <row r="235" spans="2:17" x14ac:dyDescent="0.2"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</row>
    <row r="236" spans="2:17" x14ac:dyDescent="0.2"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</row>
    <row r="237" spans="2:17" x14ac:dyDescent="0.2"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</row>
    <row r="238" spans="2:17" x14ac:dyDescent="0.2"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</row>
    <row r="239" spans="2:17" x14ac:dyDescent="0.2"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</row>
    <row r="240" spans="2:17" x14ac:dyDescent="0.2"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</row>
    <row r="241" spans="2:17" x14ac:dyDescent="0.2"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</row>
    <row r="242" spans="2:17" x14ac:dyDescent="0.2"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</row>
    <row r="243" spans="2:17" x14ac:dyDescent="0.2"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</row>
    <row r="244" spans="2:17" x14ac:dyDescent="0.2"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</row>
    <row r="245" spans="2:17" x14ac:dyDescent="0.2"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</row>
    <row r="246" spans="2:17" x14ac:dyDescent="0.2"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</row>
    <row r="247" spans="2:17" x14ac:dyDescent="0.2"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158" bestFit="1" customWidth="1"/>
    <col min="2" max="3" width="13.5703125" style="158" bestFit="1" customWidth="1"/>
    <col min="4" max="4" width="14" style="158" bestFit="1" customWidth="1"/>
    <col min="5" max="7" width="14.5703125" style="158" bestFit="1" customWidth="1"/>
    <col min="8" max="16384" width="9.140625" style="158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x14ac:dyDescent="0.2">
      <c r="A3" s="241"/>
    </row>
    <row r="4" spans="1:19" s="136" customFormat="1" x14ac:dyDescent="0.2">
      <c r="G4" s="136" t="str">
        <f>VALUAH</f>
        <v>млрд. грн</v>
      </c>
    </row>
    <row r="5" spans="1:19" s="47" customFormat="1" x14ac:dyDescent="0.2">
      <c r="A5" s="110"/>
      <c r="B5" s="250">
        <v>41639</v>
      </c>
      <c r="C5" s="250">
        <v>42004</v>
      </c>
      <c r="D5" s="250">
        <v>42369</v>
      </c>
      <c r="E5" s="250">
        <v>42735</v>
      </c>
      <c r="F5" s="250">
        <v>43100</v>
      </c>
      <c r="G5" s="250">
        <v>43159</v>
      </c>
    </row>
    <row r="6" spans="1:19" s="173" customFormat="1" x14ac:dyDescent="0.2">
      <c r="A6" s="138" t="s">
        <v>201</v>
      </c>
      <c r="B6" s="19">
        <f t="shared" ref="B6:G6" si="0">SUM(B$7+ B$8)</f>
        <v>584.78657094876996</v>
      </c>
      <c r="C6" s="19">
        <f t="shared" si="0"/>
        <v>1100.8332167026401</v>
      </c>
      <c r="D6" s="19">
        <f t="shared" si="0"/>
        <v>1572.1801589904499</v>
      </c>
      <c r="E6" s="19">
        <f t="shared" si="0"/>
        <v>1929.8088323996399</v>
      </c>
      <c r="F6" s="19">
        <f t="shared" si="0"/>
        <v>2141.6744392656601</v>
      </c>
      <c r="G6" s="19">
        <f t="shared" si="0"/>
        <v>2068.6143472716399</v>
      </c>
    </row>
    <row r="7" spans="1:19" s="235" customFormat="1" x14ac:dyDescent="0.2">
      <c r="A7" s="60" t="s">
        <v>85</v>
      </c>
      <c r="B7" s="86">
        <v>480.21862943662001</v>
      </c>
      <c r="C7" s="86">
        <v>947.03046914465006</v>
      </c>
      <c r="D7" s="86">
        <v>1334.2716012912799</v>
      </c>
      <c r="E7" s="86">
        <v>1650.8332850501199</v>
      </c>
      <c r="F7" s="86">
        <v>1833.7098647964799</v>
      </c>
      <c r="G7" s="86">
        <v>1781.3346784606599</v>
      </c>
    </row>
    <row r="8" spans="1:19" s="235" customFormat="1" x14ac:dyDescent="0.2">
      <c r="A8" s="60" t="s">
        <v>129</v>
      </c>
      <c r="B8" s="86">
        <v>104.56794151215</v>
      </c>
      <c r="C8" s="86">
        <v>153.80274755798999</v>
      </c>
      <c r="D8" s="86">
        <v>237.90855769916999</v>
      </c>
      <c r="E8" s="86">
        <v>278.97554734952001</v>
      </c>
      <c r="F8" s="86">
        <v>307.96457446917998</v>
      </c>
      <c r="G8" s="86">
        <v>287.27966881098001</v>
      </c>
    </row>
    <row r="9" spans="1:19" x14ac:dyDescent="0.2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</row>
    <row r="10" spans="1:19" x14ac:dyDescent="0.2">
      <c r="B10" s="130"/>
      <c r="C10" s="130"/>
      <c r="D10" s="130"/>
      <c r="E10" s="130"/>
      <c r="F10" s="130"/>
      <c r="G10" s="136" t="str">
        <f>VALUSD</f>
        <v>млрд. дол. США</v>
      </c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9" s="111" customFormat="1" x14ac:dyDescent="0.2">
      <c r="A11" s="110"/>
      <c r="B11" s="250">
        <v>41639</v>
      </c>
      <c r="C11" s="250">
        <v>42004</v>
      </c>
      <c r="D11" s="250">
        <v>42369</v>
      </c>
      <c r="E11" s="250">
        <v>42735</v>
      </c>
      <c r="F11" s="250">
        <v>43100</v>
      </c>
      <c r="G11" s="250">
        <v>43159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1:19" s="238" customFormat="1" x14ac:dyDescent="0.2">
      <c r="A12" s="138" t="s">
        <v>201</v>
      </c>
      <c r="B12" s="19">
        <f t="shared" ref="B12:G12" si="1">SUM(B$13+ B$14)</f>
        <v>73.16233841495</v>
      </c>
      <c r="C12" s="19">
        <f t="shared" si="1"/>
        <v>69.811922962929998</v>
      </c>
      <c r="D12" s="19">
        <f t="shared" si="1"/>
        <v>65.505686112310002</v>
      </c>
      <c r="E12" s="19">
        <f t="shared" si="1"/>
        <v>70.972708268410003</v>
      </c>
      <c r="F12" s="19">
        <f t="shared" si="1"/>
        <v>76.305177725150003</v>
      </c>
      <c r="G12" s="19">
        <f t="shared" si="1"/>
        <v>76.762659424779997</v>
      </c>
      <c r="H12" s="251"/>
      <c r="I12" s="251"/>
      <c r="J12" s="251"/>
      <c r="K12" s="251"/>
      <c r="L12" s="251"/>
      <c r="M12" s="251"/>
      <c r="N12" s="251"/>
      <c r="O12" s="251"/>
      <c r="P12" s="251"/>
      <c r="Q12" s="251"/>
    </row>
    <row r="13" spans="1:19" s="95" customFormat="1" x14ac:dyDescent="0.2">
      <c r="A13" s="60" t="s">
        <v>85</v>
      </c>
      <c r="B13" s="213">
        <v>60.079898590879999</v>
      </c>
      <c r="C13" s="213">
        <v>60.058160629950002</v>
      </c>
      <c r="D13" s="213">
        <v>55.593105028709999</v>
      </c>
      <c r="E13" s="213">
        <v>60.712805938389998</v>
      </c>
      <c r="F13" s="213">
        <v>65.33278567664</v>
      </c>
      <c r="G13" s="213">
        <v>66.102213505649999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spans="1:19" s="95" customFormat="1" x14ac:dyDescent="0.2">
      <c r="A14" s="60" t="s">
        <v>129</v>
      </c>
      <c r="B14" s="213">
        <v>13.082439824070001</v>
      </c>
      <c r="C14" s="213">
        <v>9.7537623329799992</v>
      </c>
      <c r="D14" s="213">
        <v>9.9125810835999992</v>
      </c>
      <c r="E14" s="213">
        <v>10.259902330019999</v>
      </c>
      <c r="F14" s="213">
        <v>10.972392048510001</v>
      </c>
      <c r="G14" s="213">
        <v>10.66044591913</v>
      </c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9" x14ac:dyDescent="0.2"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</row>
    <row r="16" spans="1:19" s="100" customFormat="1" x14ac:dyDescent="0.2">
      <c r="G16" s="219" t="s">
        <v>78</v>
      </c>
    </row>
    <row r="17" spans="1:19" s="111" customFormat="1" x14ac:dyDescent="0.2">
      <c r="A17" s="110"/>
      <c r="B17" s="250">
        <v>41639</v>
      </c>
      <c r="C17" s="250">
        <v>42004</v>
      </c>
      <c r="D17" s="250">
        <v>42369</v>
      </c>
      <c r="E17" s="250">
        <v>42735</v>
      </c>
      <c r="F17" s="250">
        <v>43100</v>
      </c>
      <c r="G17" s="250">
        <v>43159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s="238" customFormat="1" x14ac:dyDescent="0.2">
      <c r="A18" s="138" t="s">
        <v>201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251"/>
      <c r="I18" s="251"/>
      <c r="J18" s="251"/>
      <c r="K18" s="251"/>
      <c r="L18" s="251"/>
      <c r="M18" s="251"/>
      <c r="N18" s="251"/>
      <c r="O18" s="251"/>
      <c r="P18" s="251"/>
      <c r="Q18" s="251"/>
    </row>
    <row r="19" spans="1:19" s="95" customFormat="1" x14ac:dyDescent="0.2">
      <c r="A19" s="60" t="s">
        <v>85</v>
      </c>
      <c r="B19" s="114">
        <v>0.82118599999999997</v>
      </c>
      <c r="C19" s="114">
        <v>0.86028499999999997</v>
      </c>
      <c r="D19" s="114">
        <v>0.84867599999999999</v>
      </c>
      <c r="E19" s="114">
        <v>0.85543899999999995</v>
      </c>
      <c r="F19" s="114">
        <v>0.85620399999999997</v>
      </c>
      <c r="G19" s="114">
        <v>0.86112500000000003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1:19" s="95" customFormat="1" x14ac:dyDescent="0.2">
      <c r="A20" s="60" t="s">
        <v>129</v>
      </c>
      <c r="B20" s="114">
        <v>0.178814</v>
      </c>
      <c r="C20" s="114">
        <v>0.13971500000000001</v>
      </c>
      <c r="D20" s="114">
        <v>0.15132399999999999</v>
      </c>
      <c r="E20" s="114">
        <v>0.144561</v>
      </c>
      <c r="F20" s="114">
        <v>0.14379600000000001</v>
      </c>
      <c r="G20" s="114">
        <v>0.138875</v>
      </c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1:19" x14ac:dyDescent="0.2"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</row>
    <row r="22" spans="1:19" x14ac:dyDescent="0.2"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1:19" x14ac:dyDescent="0.2"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</row>
    <row r="24" spans="1:19" x14ac:dyDescent="0.2"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</row>
    <row r="25" spans="1:19" s="100" customFormat="1" x14ac:dyDescent="0.2"/>
    <row r="26" spans="1:19" x14ac:dyDescent="0.2"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</row>
    <row r="27" spans="1:19" x14ac:dyDescent="0.2"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</row>
    <row r="28" spans="1:19" x14ac:dyDescent="0.2"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</row>
    <row r="29" spans="1:19" x14ac:dyDescent="0.2"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spans="1:19" x14ac:dyDescent="0.2"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</row>
    <row r="31" spans="1:19" x14ac:dyDescent="0.2"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</row>
    <row r="32" spans="1:19" x14ac:dyDescent="0.2"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</row>
    <row r="33" spans="2:17" x14ac:dyDescent="0.2"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</row>
    <row r="34" spans="2:17" x14ac:dyDescent="0.2"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2:17" x14ac:dyDescent="0.2"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2:17" x14ac:dyDescent="0.2"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</row>
    <row r="37" spans="2:17" x14ac:dyDescent="0.2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</row>
    <row r="38" spans="2:17" x14ac:dyDescent="0.2"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</row>
    <row r="39" spans="2:17" x14ac:dyDescent="0.2"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2:17" x14ac:dyDescent="0.2"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2:17" x14ac:dyDescent="0.2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</row>
    <row r="42" spans="2:17" x14ac:dyDescent="0.2"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2:17" x14ac:dyDescent="0.2"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</row>
    <row r="44" spans="2:17" x14ac:dyDescent="0.2"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</row>
    <row r="45" spans="2:17" x14ac:dyDescent="0.2"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2:17" x14ac:dyDescent="0.2"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</row>
    <row r="47" spans="2:17" x14ac:dyDescent="0.2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2:17" x14ac:dyDescent="0.2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</row>
    <row r="49" spans="2:17" x14ac:dyDescent="0.2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</row>
    <row r="50" spans="2:17" x14ac:dyDescent="0.2"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</row>
    <row r="51" spans="2:17" x14ac:dyDescent="0.2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</row>
    <row r="52" spans="2:17" x14ac:dyDescent="0.2"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</row>
    <row r="53" spans="2:17" x14ac:dyDescent="0.2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</row>
    <row r="54" spans="2:17" x14ac:dyDescent="0.2"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</row>
    <row r="55" spans="2:17" x14ac:dyDescent="0.2"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</row>
    <row r="56" spans="2:17" x14ac:dyDescent="0.2"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</row>
    <row r="57" spans="2:17" x14ac:dyDescent="0.2"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</row>
    <row r="58" spans="2:17" x14ac:dyDescent="0.2"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</row>
    <row r="59" spans="2:17" x14ac:dyDescent="0.2"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</row>
    <row r="60" spans="2:17" x14ac:dyDescent="0.2"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</row>
    <row r="61" spans="2:17" x14ac:dyDescent="0.2"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</row>
    <row r="62" spans="2:17" x14ac:dyDescent="0.2"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</row>
    <row r="63" spans="2:17" x14ac:dyDescent="0.2"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</row>
    <row r="64" spans="2:17" x14ac:dyDescent="0.2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</row>
    <row r="65" spans="2:17" x14ac:dyDescent="0.2"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</row>
    <row r="66" spans="2:17" x14ac:dyDescent="0.2"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</row>
    <row r="67" spans="2:17" x14ac:dyDescent="0.2"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</row>
    <row r="68" spans="2:17" x14ac:dyDescent="0.2"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</row>
    <row r="69" spans="2:17" x14ac:dyDescent="0.2"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</row>
    <row r="70" spans="2:17" x14ac:dyDescent="0.2"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</row>
    <row r="71" spans="2:17" x14ac:dyDescent="0.2"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</row>
    <row r="72" spans="2:17" x14ac:dyDescent="0.2"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</row>
    <row r="73" spans="2:17" x14ac:dyDescent="0.2"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</row>
    <row r="74" spans="2:17" x14ac:dyDescent="0.2"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</row>
    <row r="75" spans="2:17" x14ac:dyDescent="0.2"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</row>
    <row r="76" spans="2:17" x14ac:dyDescent="0.2"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</row>
    <row r="77" spans="2:17" x14ac:dyDescent="0.2"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</row>
    <row r="78" spans="2:17" x14ac:dyDescent="0.2"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</row>
    <row r="79" spans="2:17" x14ac:dyDescent="0.2"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</row>
    <row r="80" spans="2:17" x14ac:dyDescent="0.2"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</row>
    <row r="81" spans="2:17" x14ac:dyDescent="0.2"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</row>
    <row r="82" spans="2:17" x14ac:dyDescent="0.2"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</row>
    <row r="83" spans="2:17" x14ac:dyDescent="0.2"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</row>
    <row r="84" spans="2:17" x14ac:dyDescent="0.2"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</row>
    <row r="85" spans="2:17" x14ac:dyDescent="0.2"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</row>
    <row r="86" spans="2:17" x14ac:dyDescent="0.2"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</row>
    <row r="87" spans="2:17" x14ac:dyDescent="0.2"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</row>
    <row r="88" spans="2:17" x14ac:dyDescent="0.2"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</row>
    <row r="89" spans="2:17" x14ac:dyDescent="0.2"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</row>
    <row r="90" spans="2:17" x14ac:dyDescent="0.2"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</row>
    <row r="91" spans="2:17" x14ac:dyDescent="0.2"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</row>
    <row r="92" spans="2:17" x14ac:dyDescent="0.2"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</row>
    <row r="93" spans="2:17" x14ac:dyDescent="0.2"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</row>
    <row r="94" spans="2:17" x14ac:dyDescent="0.2"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</row>
    <row r="95" spans="2:17" x14ac:dyDescent="0.2"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</row>
    <row r="96" spans="2:17" x14ac:dyDescent="0.2"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</row>
    <row r="97" spans="2:17" x14ac:dyDescent="0.2"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</row>
    <row r="98" spans="2:17" x14ac:dyDescent="0.2"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</row>
    <row r="99" spans="2:17" x14ac:dyDescent="0.2"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</row>
    <row r="100" spans="2:17" x14ac:dyDescent="0.2"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</row>
    <row r="101" spans="2:17" x14ac:dyDescent="0.2"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</row>
    <row r="102" spans="2:17" x14ac:dyDescent="0.2"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</row>
    <row r="103" spans="2:17" x14ac:dyDescent="0.2"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</row>
    <row r="104" spans="2:17" x14ac:dyDescent="0.2"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</row>
    <row r="105" spans="2:17" x14ac:dyDescent="0.2"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</row>
    <row r="106" spans="2:17" x14ac:dyDescent="0.2"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</row>
    <row r="107" spans="2:17" x14ac:dyDescent="0.2"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</row>
    <row r="108" spans="2:17" x14ac:dyDescent="0.2"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</row>
    <row r="109" spans="2:17" x14ac:dyDescent="0.2"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</row>
    <row r="110" spans="2:17" x14ac:dyDescent="0.2"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</row>
    <row r="111" spans="2:17" x14ac:dyDescent="0.2"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</row>
    <row r="112" spans="2:17" x14ac:dyDescent="0.2"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</row>
    <row r="113" spans="2:17" x14ac:dyDescent="0.2"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</row>
    <row r="114" spans="2:17" x14ac:dyDescent="0.2"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</row>
    <row r="115" spans="2:17" x14ac:dyDescent="0.2"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</row>
    <row r="116" spans="2:17" x14ac:dyDescent="0.2"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</row>
    <row r="117" spans="2:17" x14ac:dyDescent="0.2"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</row>
    <row r="118" spans="2:17" x14ac:dyDescent="0.2"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</row>
    <row r="119" spans="2:17" x14ac:dyDescent="0.2"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</row>
    <row r="120" spans="2:17" x14ac:dyDescent="0.2"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</row>
    <row r="121" spans="2:17" x14ac:dyDescent="0.2"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</row>
    <row r="122" spans="2:17" x14ac:dyDescent="0.2"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</row>
    <row r="123" spans="2:17" x14ac:dyDescent="0.2"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</row>
    <row r="124" spans="2:17" x14ac:dyDescent="0.2"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</row>
    <row r="125" spans="2:17" x14ac:dyDescent="0.2"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</row>
    <row r="126" spans="2:17" x14ac:dyDescent="0.2"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</row>
    <row r="127" spans="2:17" x14ac:dyDescent="0.2"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</row>
    <row r="128" spans="2:17" x14ac:dyDescent="0.2"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</row>
    <row r="129" spans="2:17" x14ac:dyDescent="0.2"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</row>
    <row r="130" spans="2:17" x14ac:dyDescent="0.2"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</row>
    <row r="131" spans="2:17" x14ac:dyDescent="0.2"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</row>
    <row r="132" spans="2:17" x14ac:dyDescent="0.2"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</row>
    <row r="133" spans="2:17" x14ac:dyDescent="0.2"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</row>
    <row r="134" spans="2:17" x14ac:dyDescent="0.2"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</row>
    <row r="135" spans="2:17" x14ac:dyDescent="0.2"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</row>
    <row r="136" spans="2:17" x14ac:dyDescent="0.2"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</row>
    <row r="137" spans="2:17" x14ac:dyDescent="0.2"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</row>
    <row r="138" spans="2:17" x14ac:dyDescent="0.2"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</row>
    <row r="139" spans="2:17" x14ac:dyDescent="0.2"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</row>
    <row r="140" spans="2:17" x14ac:dyDescent="0.2"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</row>
    <row r="141" spans="2:17" x14ac:dyDescent="0.2"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</row>
    <row r="142" spans="2:17" x14ac:dyDescent="0.2"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</row>
    <row r="143" spans="2:17" x14ac:dyDescent="0.2"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</row>
    <row r="144" spans="2:17" x14ac:dyDescent="0.2"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</row>
    <row r="145" spans="2:17" x14ac:dyDescent="0.2"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</row>
    <row r="146" spans="2:17" x14ac:dyDescent="0.2"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</row>
    <row r="147" spans="2:17" x14ac:dyDescent="0.2"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</row>
    <row r="148" spans="2:17" x14ac:dyDescent="0.2"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</row>
    <row r="149" spans="2:17" x14ac:dyDescent="0.2"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</row>
    <row r="150" spans="2:17" x14ac:dyDescent="0.2"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</row>
    <row r="151" spans="2:17" x14ac:dyDescent="0.2"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</row>
    <row r="152" spans="2:17" x14ac:dyDescent="0.2"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</row>
    <row r="153" spans="2:17" x14ac:dyDescent="0.2"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</row>
    <row r="154" spans="2:17" x14ac:dyDescent="0.2"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</row>
    <row r="155" spans="2:17" x14ac:dyDescent="0.2"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</row>
    <row r="156" spans="2:17" x14ac:dyDescent="0.2"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</row>
    <row r="157" spans="2:17" x14ac:dyDescent="0.2"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</row>
    <row r="158" spans="2:17" x14ac:dyDescent="0.2"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</row>
    <row r="159" spans="2:17" x14ac:dyDescent="0.2"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</row>
    <row r="160" spans="2:17" x14ac:dyDescent="0.2"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</row>
    <row r="161" spans="2:17" x14ac:dyDescent="0.2"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</row>
    <row r="162" spans="2:17" x14ac:dyDescent="0.2"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</row>
    <row r="163" spans="2:17" x14ac:dyDescent="0.2"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</row>
    <row r="164" spans="2:17" x14ac:dyDescent="0.2"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</row>
    <row r="165" spans="2:17" x14ac:dyDescent="0.2"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</row>
    <row r="166" spans="2:17" x14ac:dyDescent="0.2"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</row>
    <row r="167" spans="2:17" x14ac:dyDescent="0.2"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</row>
    <row r="168" spans="2:17" x14ac:dyDescent="0.2"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</row>
    <row r="169" spans="2:17" x14ac:dyDescent="0.2"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</row>
    <row r="170" spans="2:17" x14ac:dyDescent="0.2"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</row>
    <row r="171" spans="2:17" x14ac:dyDescent="0.2"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</row>
    <row r="172" spans="2:17" x14ac:dyDescent="0.2"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</row>
    <row r="173" spans="2:17" x14ac:dyDescent="0.2"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</row>
    <row r="174" spans="2:17" x14ac:dyDescent="0.2"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</row>
    <row r="175" spans="2:17" x14ac:dyDescent="0.2"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</row>
    <row r="176" spans="2:17" x14ac:dyDescent="0.2"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</row>
    <row r="177" spans="2:17" x14ac:dyDescent="0.2"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</row>
    <row r="178" spans="2:17" x14ac:dyDescent="0.2"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</row>
    <row r="179" spans="2:17" x14ac:dyDescent="0.2"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</row>
    <row r="180" spans="2:17" x14ac:dyDescent="0.2"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</row>
    <row r="181" spans="2:17" x14ac:dyDescent="0.2"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</row>
    <row r="182" spans="2:17" x14ac:dyDescent="0.2"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</row>
    <row r="183" spans="2:17" x14ac:dyDescent="0.2"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</row>
    <row r="184" spans="2:17" x14ac:dyDescent="0.2"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</row>
    <row r="185" spans="2:17" x14ac:dyDescent="0.2"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</row>
    <row r="186" spans="2:17" x14ac:dyDescent="0.2"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</row>
    <row r="187" spans="2:17" x14ac:dyDescent="0.2"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</row>
    <row r="188" spans="2:17" x14ac:dyDescent="0.2"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</row>
    <row r="189" spans="2:17" x14ac:dyDescent="0.2"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</row>
    <row r="190" spans="2:17" x14ac:dyDescent="0.2"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</row>
    <row r="191" spans="2:17" x14ac:dyDescent="0.2"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</row>
    <row r="192" spans="2:17" x14ac:dyDescent="0.2"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</row>
    <row r="193" spans="2:17" x14ac:dyDescent="0.2"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</row>
    <row r="194" spans="2:17" x14ac:dyDescent="0.2"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</row>
    <row r="195" spans="2:17" x14ac:dyDescent="0.2"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</row>
    <row r="196" spans="2:17" x14ac:dyDescent="0.2"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</row>
    <row r="197" spans="2:17" x14ac:dyDescent="0.2"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</row>
    <row r="198" spans="2:17" x14ac:dyDescent="0.2"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</row>
    <row r="199" spans="2:17" x14ac:dyDescent="0.2"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</row>
    <row r="200" spans="2:17" x14ac:dyDescent="0.2"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</row>
    <row r="201" spans="2:17" x14ac:dyDescent="0.2"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</row>
    <row r="202" spans="2:17" x14ac:dyDescent="0.2"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</row>
    <row r="203" spans="2:17" x14ac:dyDescent="0.2"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</row>
    <row r="204" spans="2:17" x14ac:dyDescent="0.2"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</row>
    <row r="205" spans="2:17" x14ac:dyDescent="0.2"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</row>
    <row r="206" spans="2:17" x14ac:dyDescent="0.2"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</row>
    <row r="207" spans="2:17" x14ac:dyDescent="0.2"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</row>
    <row r="208" spans="2:17" x14ac:dyDescent="0.2"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</row>
    <row r="209" spans="2:17" x14ac:dyDescent="0.2"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</row>
    <row r="210" spans="2:17" x14ac:dyDescent="0.2"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</row>
    <row r="211" spans="2:17" x14ac:dyDescent="0.2"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</row>
    <row r="212" spans="2:17" x14ac:dyDescent="0.2"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</row>
    <row r="213" spans="2:17" x14ac:dyDescent="0.2"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</row>
    <row r="214" spans="2:17" x14ac:dyDescent="0.2"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</row>
    <row r="215" spans="2:17" x14ac:dyDescent="0.2"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</row>
    <row r="216" spans="2:17" x14ac:dyDescent="0.2"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</row>
    <row r="217" spans="2:17" x14ac:dyDescent="0.2"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</row>
    <row r="218" spans="2:17" x14ac:dyDescent="0.2"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</row>
    <row r="219" spans="2:17" x14ac:dyDescent="0.2"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</row>
    <row r="220" spans="2:17" x14ac:dyDescent="0.2"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</row>
    <row r="221" spans="2:17" x14ac:dyDescent="0.2"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</row>
    <row r="222" spans="2:17" x14ac:dyDescent="0.2"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</row>
    <row r="223" spans="2:17" x14ac:dyDescent="0.2"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</row>
    <row r="224" spans="2:17" x14ac:dyDescent="0.2"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</row>
    <row r="225" spans="2:17" x14ac:dyDescent="0.2"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</row>
    <row r="226" spans="2:17" x14ac:dyDescent="0.2"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</row>
    <row r="227" spans="2:17" x14ac:dyDescent="0.2"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</row>
    <row r="228" spans="2:17" x14ac:dyDescent="0.2"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</row>
    <row r="229" spans="2:17" x14ac:dyDescent="0.2"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</row>
    <row r="230" spans="2:17" x14ac:dyDescent="0.2"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</row>
    <row r="231" spans="2:17" x14ac:dyDescent="0.2"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</row>
    <row r="232" spans="2:17" x14ac:dyDescent="0.2"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</row>
    <row r="233" spans="2:17" x14ac:dyDescent="0.2"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</row>
    <row r="234" spans="2:17" x14ac:dyDescent="0.2"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</row>
    <row r="235" spans="2:17" x14ac:dyDescent="0.2"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</row>
    <row r="236" spans="2:17" x14ac:dyDescent="0.2"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</row>
    <row r="237" spans="2:17" x14ac:dyDescent="0.2"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</row>
    <row r="238" spans="2:17" x14ac:dyDescent="0.2"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</row>
    <row r="239" spans="2:17" x14ac:dyDescent="0.2"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</row>
    <row r="240" spans="2:17" x14ac:dyDescent="0.2"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</row>
    <row r="241" spans="2:17" x14ac:dyDescent="0.2"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</row>
    <row r="242" spans="2:17" x14ac:dyDescent="0.2"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</row>
    <row r="243" spans="2:17" x14ac:dyDescent="0.2"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</row>
    <row r="244" spans="2:17" x14ac:dyDescent="0.2"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</row>
    <row r="245" spans="2:17" x14ac:dyDescent="0.2"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</row>
    <row r="246" spans="2:17" x14ac:dyDescent="0.2"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</row>
    <row r="247" spans="2:17" x14ac:dyDescent="0.2"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B49" sqref="B49"/>
    </sheetView>
  </sheetViews>
  <sheetFormatPr defaultRowHeight="12.75" outlineLevelRow="3" x14ac:dyDescent="0.2"/>
  <cols>
    <col min="1" max="1" width="61.5703125" style="158" customWidth="1"/>
    <col min="2" max="7" width="16.28515625" style="89" customWidth="1"/>
    <col min="8" max="16384" width="9.140625" style="158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x14ac:dyDescent="0.2">
      <c r="A3" s="241"/>
    </row>
    <row r="4" spans="1:19" s="136" customFormat="1" x14ac:dyDescent="0.2">
      <c r="B4" s="70"/>
      <c r="C4" s="70"/>
      <c r="D4" s="70"/>
      <c r="E4" s="70"/>
      <c r="F4" s="70"/>
      <c r="G4" s="136" t="str">
        <f>VALUAH</f>
        <v>млрд. грн</v>
      </c>
    </row>
    <row r="5" spans="1:19" s="47" customFormat="1" x14ac:dyDescent="0.2">
      <c r="A5" s="110"/>
      <c r="B5" s="250">
        <v>41639</v>
      </c>
      <c r="C5" s="250">
        <v>42004</v>
      </c>
      <c r="D5" s="250">
        <v>42369</v>
      </c>
      <c r="E5" s="250">
        <v>42735</v>
      </c>
      <c r="F5" s="250">
        <v>43100</v>
      </c>
      <c r="G5" s="250">
        <v>43159</v>
      </c>
    </row>
    <row r="6" spans="1:19" s="173" customFormat="1" ht="31.5" x14ac:dyDescent="0.2">
      <c r="A6" s="120" t="s">
        <v>201</v>
      </c>
      <c r="B6" s="133">
        <f t="shared" ref="B6:F6" si="0">B$7+B$78</f>
        <v>584.78657094876996</v>
      </c>
      <c r="C6" s="133">
        <f t="shared" si="0"/>
        <v>1100.8332167026401</v>
      </c>
      <c r="D6" s="133">
        <f t="shared" si="0"/>
        <v>1572.1801589904501</v>
      </c>
      <c r="E6" s="133">
        <f t="shared" si="0"/>
        <v>1929.8088323996401</v>
      </c>
      <c r="F6" s="133">
        <f t="shared" si="0"/>
        <v>2141.6744392656601</v>
      </c>
      <c r="G6" s="133">
        <v>2068.6143472716399</v>
      </c>
    </row>
    <row r="7" spans="1:19" s="127" customFormat="1" ht="15" x14ac:dyDescent="0.2">
      <c r="A7" s="147" t="s">
        <v>85</v>
      </c>
      <c r="B7" s="201">
        <f t="shared" ref="B7:G7" si="1">B$8+B$48</f>
        <v>480.21862943661995</v>
      </c>
      <c r="C7" s="201">
        <f t="shared" si="1"/>
        <v>947.03046914465006</v>
      </c>
      <c r="D7" s="201">
        <f t="shared" si="1"/>
        <v>1334.2716012912801</v>
      </c>
      <c r="E7" s="201">
        <f t="shared" si="1"/>
        <v>1650.8332850501201</v>
      </c>
      <c r="F7" s="201">
        <f t="shared" si="1"/>
        <v>1833.7098647964799</v>
      </c>
      <c r="G7" s="201">
        <f t="shared" si="1"/>
        <v>1781.3346784606601</v>
      </c>
    </row>
    <row r="8" spans="1:19" s="30" customFormat="1" ht="15" outlineLevel="1" x14ac:dyDescent="0.2">
      <c r="A8" s="28" t="s">
        <v>62</v>
      </c>
      <c r="B8" s="164">
        <f t="shared" ref="B8:G8" si="2">B$9+B$46</f>
        <v>256.95957565805998</v>
      </c>
      <c r="C8" s="164">
        <f t="shared" si="2"/>
        <v>461.00362280239005</v>
      </c>
      <c r="D8" s="164">
        <f t="shared" si="2"/>
        <v>508.00112311179004</v>
      </c>
      <c r="E8" s="164">
        <f t="shared" si="2"/>
        <v>670.64553054187002</v>
      </c>
      <c r="F8" s="164">
        <f t="shared" si="2"/>
        <v>753.39938646832002</v>
      </c>
      <c r="G8" s="164">
        <f t="shared" si="2"/>
        <v>744.95842491715996</v>
      </c>
    </row>
    <row r="9" spans="1:19" s="209" customFormat="1" ht="25.5" outlineLevel="2" collapsed="1" x14ac:dyDescent="0.2">
      <c r="A9" s="259" t="s">
        <v>147</v>
      </c>
      <c r="B9" s="36">
        <f t="shared" ref="B9:F9" si="3">SUM(B$10:B$45)</f>
        <v>254.050020163</v>
      </c>
      <c r="C9" s="36">
        <f t="shared" si="3"/>
        <v>458.22631982981005</v>
      </c>
      <c r="D9" s="36">
        <f t="shared" si="3"/>
        <v>505.35607266169006</v>
      </c>
      <c r="E9" s="36">
        <f t="shared" si="3"/>
        <v>668.13273261425002</v>
      </c>
      <c r="F9" s="36">
        <f t="shared" si="3"/>
        <v>751.01884106318005</v>
      </c>
      <c r="G9" s="36">
        <v>742.57787951201999</v>
      </c>
    </row>
    <row r="10" spans="1:19" s="235" customFormat="1" hidden="1" outlineLevel="3" x14ac:dyDescent="0.2">
      <c r="A10" s="260" t="s">
        <v>64</v>
      </c>
      <c r="B10" s="86">
        <v>1.5986</v>
      </c>
      <c r="C10" s="86">
        <v>8.8426000000000005E-2</v>
      </c>
      <c r="D10" s="86">
        <v>9.8638000000000003E-2</v>
      </c>
      <c r="E10" s="86">
        <v>0</v>
      </c>
      <c r="F10" s="86">
        <v>0</v>
      </c>
      <c r="G10" s="86">
        <v>0</v>
      </c>
    </row>
    <row r="11" spans="1:19" hidden="1" outlineLevel="3" x14ac:dyDescent="0.2">
      <c r="A11" s="261" t="s">
        <v>212</v>
      </c>
      <c r="B11" s="32">
        <v>2.3609777950000002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130"/>
      <c r="I11" s="130"/>
      <c r="J11" s="130"/>
      <c r="K11" s="130"/>
      <c r="L11" s="130"/>
      <c r="M11" s="130"/>
      <c r="N11" s="130"/>
      <c r="O11" s="130"/>
      <c r="P11" s="130"/>
      <c r="Q11" s="130"/>
    </row>
    <row r="12" spans="1:19" hidden="1" outlineLevel="3" x14ac:dyDescent="0.2">
      <c r="A12" s="261" t="s">
        <v>185</v>
      </c>
      <c r="B12" s="32">
        <v>15.742189</v>
      </c>
      <c r="C12" s="32">
        <v>50.254465000000003</v>
      </c>
      <c r="D12" s="32">
        <v>60.558463000000003</v>
      </c>
      <c r="E12" s="32">
        <v>74.832982999999999</v>
      </c>
      <c r="F12" s="32">
        <v>62.650438999999999</v>
      </c>
      <c r="G12" s="32">
        <v>62.650438999999999</v>
      </c>
      <c r="H12" s="130"/>
      <c r="I12" s="130"/>
      <c r="J12" s="130"/>
      <c r="K12" s="130"/>
      <c r="L12" s="130"/>
      <c r="M12" s="130"/>
      <c r="N12" s="130"/>
      <c r="O12" s="130"/>
      <c r="P12" s="130"/>
      <c r="Q12" s="130"/>
    </row>
    <row r="13" spans="1:19" hidden="1" outlineLevel="3" x14ac:dyDescent="0.2">
      <c r="A13" s="261" t="s">
        <v>53</v>
      </c>
      <c r="B13" s="32">
        <v>3.8499810000000001</v>
      </c>
      <c r="C13" s="32">
        <v>3.8499810000000001</v>
      </c>
      <c r="D13" s="32">
        <v>17.382981000000001</v>
      </c>
      <c r="E13" s="32">
        <v>17.382981000000001</v>
      </c>
      <c r="F13" s="32">
        <v>19.033000000000001</v>
      </c>
      <c r="G13" s="32">
        <v>19.033000000000001</v>
      </c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9" hidden="1" outlineLevel="3" x14ac:dyDescent="0.2">
      <c r="A14" s="261" t="s">
        <v>82</v>
      </c>
      <c r="B14" s="32">
        <v>2.9587167999999999</v>
      </c>
      <c r="C14" s="32">
        <v>7.3378894800000003</v>
      </c>
      <c r="D14" s="32">
        <v>8.2837102117200008</v>
      </c>
      <c r="E14" s="32">
        <v>3.4775700000000001</v>
      </c>
      <c r="F14" s="32">
        <v>6.9027900000000004</v>
      </c>
      <c r="G14" s="32">
        <v>4.2545766086999999</v>
      </c>
      <c r="H14" s="130"/>
      <c r="I14" s="130"/>
      <c r="J14" s="130"/>
      <c r="K14" s="130"/>
      <c r="L14" s="130"/>
      <c r="M14" s="130"/>
      <c r="N14" s="130"/>
      <c r="O14" s="130"/>
      <c r="P14" s="130"/>
      <c r="Q14" s="130"/>
    </row>
    <row r="15" spans="1:19" hidden="1" outlineLevel="3" x14ac:dyDescent="0.2">
      <c r="A15" s="261" t="s">
        <v>138</v>
      </c>
      <c r="B15" s="32">
        <v>1.5</v>
      </c>
      <c r="C15" s="32">
        <v>1.5</v>
      </c>
      <c r="D15" s="32">
        <v>12.5</v>
      </c>
      <c r="E15" s="32">
        <v>28.5</v>
      </c>
      <c r="F15" s="32">
        <v>36.5</v>
      </c>
      <c r="G15" s="32">
        <v>36.5</v>
      </c>
      <c r="H15" s="130"/>
      <c r="I15" s="130"/>
      <c r="J15" s="130"/>
      <c r="K15" s="130"/>
      <c r="L15" s="130"/>
      <c r="M15" s="130"/>
      <c r="N15" s="130"/>
      <c r="O15" s="130"/>
      <c r="P15" s="130"/>
      <c r="Q15" s="130"/>
    </row>
    <row r="16" spans="1:19" hidden="1" outlineLevel="3" x14ac:dyDescent="0.2">
      <c r="A16" s="261" t="s">
        <v>207</v>
      </c>
      <c r="B16" s="32">
        <v>0</v>
      </c>
      <c r="C16" s="32">
        <v>2.6176300000000001</v>
      </c>
      <c r="D16" s="32">
        <v>13.11763</v>
      </c>
      <c r="E16" s="32">
        <v>37.117629999999998</v>
      </c>
      <c r="F16" s="32">
        <v>28.700001</v>
      </c>
      <c r="G16" s="32">
        <v>28.700001</v>
      </c>
      <c r="H16" s="130"/>
      <c r="I16" s="130"/>
      <c r="J16" s="130"/>
      <c r="K16" s="130"/>
      <c r="L16" s="130"/>
      <c r="M16" s="130"/>
      <c r="N16" s="130"/>
      <c r="O16" s="130"/>
      <c r="P16" s="130"/>
      <c r="Q16" s="130"/>
    </row>
    <row r="17" spans="1:17" hidden="1" outlineLevel="3" x14ac:dyDescent="0.2">
      <c r="A17" s="261" t="s">
        <v>87</v>
      </c>
      <c r="B17" s="32">
        <v>0</v>
      </c>
      <c r="C17" s="32">
        <v>3.25</v>
      </c>
      <c r="D17" s="32">
        <v>3.25</v>
      </c>
      <c r="E17" s="32">
        <v>51.25</v>
      </c>
      <c r="F17" s="32">
        <v>46.9</v>
      </c>
      <c r="G17" s="32">
        <v>46.9</v>
      </c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hidden="1" outlineLevel="3" x14ac:dyDescent="0.2">
      <c r="A18" s="261" t="s">
        <v>162</v>
      </c>
      <c r="B18" s="32">
        <v>0</v>
      </c>
      <c r="C18" s="32">
        <v>15.848839999999999</v>
      </c>
      <c r="D18" s="32">
        <v>15.848839999999999</v>
      </c>
      <c r="E18" s="32">
        <v>42.789838000000003</v>
      </c>
      <c r="F18" s="32">
        <v>93.438657000000006</v>
      </c>
      <c r="G18" s="32">
        <v>93.438657000000006</v>
      </c>
      <c r="H18" s="130"/>
      <c r="I18" s="130"/>
      <c r="J18" s="130"/>
      <c r="K18" s="130"/>
      <c r="L18" s="130"/>
      <c r="M18" s="130"/>
      <c r="N18" s="130"/>
      <c r="O18" s="130"/>
      <c r="P18" s="130"/>
      <c r="Q18" s="130"/>
    </row>
    <row r="19" spans="1:17" hidden="1" outlineLevel="3" x14ac:dyDescent="0.2">
      <c r="A19" s="261" t="s">
        <v>20</v>
      </c>
      <c r="B19" s="32">
        <v>0</v>
      </c>
      <c r="C19" s="32">
        <v>0</v>
      </c>
      <c r="D19" s="32">
        <v>0</v>
      </c>
      <c r="E19" s="32">
        <v>0</v>
      </c>
      <c r="F19" s="32">
        <v>12.097744</v>
      </c>
      <c r="G19" s="32">
        <v>12.097744</v>
      </c>
      <c r="H19" s="130"/>
      <c r="I19" s="130"/>
      <c r="J19" s="130"/>
      <c r="K19" s="130"/>
      <c r="L19" s="130"/>
      <c r="M19" s="130"/>
      <c r="N19" s="130"/>
      <c r="O19" s="130"/>
      <c r="P19" s="130"/>
      <c r="Q19" s="130"/>
    </row>
    <row r="20" spans="1:17" hidden="1" outlineLevel="3" x14ac:dyDescent="0.2">
      <c r="A20" s="261" t="s">
        <v>110</v>
      </c>
      <c r="B20" s="32">
        <v>0</v>
      </c>
      <c r="C20" s="32">
        <v>0</v>
      </c>
      <c r="D20" s="32">
        <v>0</v>
      </c>
      <c r="E20" s="32">
        <v>0</v>
      </c>
      <c r="F20" s="32">
        <v>12.097744</v>
      </c>
      <c r="G20" s="32">
        <v>12.097744</v>
      </c>
      <c r="H20" s="130"/>
      <c r="I20" s="130"/>
      <c r="J20" s="130"/>
      <c r="K20" s="130"/>
      <c r="L20" s="130"/>
      <c r="M20" s="130"/>
      <c r="N20" s="130"/>
      <c r="O20" s="130"/>
      <c r="P20" s="130"/>
      <c r="Q20" s="130"/>
    </row>
    <row r="21" spans="1:17" hidden="1" outlineLevel="3" x14ac:dyDescent="0.2">
      <c r="A21" s="261" t="s">
        <v>160</v>
      </c>
      <c r="B21" s="32">
        <v>2.8034248549999998</v>
      </c>
      <c r="C21" s="32">
        <v>0.76931632000000005</v>
      </c>
      <c r="D21" s="32">
        <v>1.04892516</v>
      </c>
      <c r="E21" s="32">
        <v>29.257961406869999</v>
      </c>
      <c r="F21" s="32">
        <v>30.282912463799999</v>
      </c>
      <c r="G21" s="32">
        <v>29.20766522345</v>
      </c>
      <c r="H21" s="130"/>
      <c r="I21" s="130"/>
      <c r="J21" s="130"/>
      <c r="K21" s="130"/>
      <c r="L21" s="130"/>
      <c r="M21" s="130"/>
      <c r="N21" s="130"/>
      <c r="O21" s="130"/>
      <c r="P21" s="130"/>
      <c r="Q21" s="130"/>
    </row>
    <row r="22" spans="1:17" hidden="1" outlineLevel="3" x14ac:dyDescent="0.2">
      <c r="A22" s="261" t="s">
        <v>179</v>
      </c>
      <c r="B22" s="32">
        <v>0</v>
      </c>
      <c r="C22" s="32">
        <v>0</v>
      </c>
      <c r="D22" s="32">
        <v>0</v>
      </c>
      <c r="E22" s="32">
        <v>0</v>
      </c>
      <c r="F22" s="32">
        <v>12.097744</v>
      </c>
      <c r="G22" s="32">
        <v>12.097744</v>
      </c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1:17" hidden="1" outlineLevel="3" x14ac:dyDescent="0.2">
      <c r="A23" s="261" t="s">
        <v>47</v>
      </c>
      <c r="B23" s="32">
        <v>0</v>
      </c>
      <c r="C23" s="32">
        <v>0</v>
      </c>
      <c r="D23" s="32">
        <v>0</v>
      </c>
      <c r="E23" s="32">
        <v>0</v>
      </c>
      <c r="F23" s="32">
        <v>12.097744</v>
      </c>
      <c r="G23" s="32">
        <v>12.097744</v>
      </c>
      <c r="H23" s="130"/>
      <c r="I23" s="130"/>
      <c r="J23" s="130"/>
      <c r="K23" s="130"/>
      <c r="L23" s="130"/>
      <c r="M23" s="130"/>
      <c r="N23" s="130"/>
      <c r="O23" s="130"/>
      <c r="P23" s="130"/>
      <c r="Q23" s="130"/>
    </row>
    <row r="24" spans="1:17" hidden="1" outlineLevel="3" x14ac:dyDescent="0.2">
      <c r="A24" s="261" t="s">
        <v>149</v>
      </c>
      <c r="B24" s="32">
        <v>20.370806241</v>
      </c>
      <c r="C24" s="32">
        <v>40.90737357439</v>
      </c>
      <c r="D24" s="32">
        <v>21.910342335999999</v>
      </c>
      <c r="E24" s="32">
        <v>64.353439528590002</v>
      </c>
      <c r="F24" s="32">
        <v>71.605224814419998</v>
      </c>
      <c r="G24" s="32">
        <v>56.825803222129998</v>
      </c>
      <c r="H24" s="130"/>
      <c r="I24" s="130"/>
      <c r="J24" s="130"/>
      <c r="K24" s="130"/>
      <c r="L24" s="130"/>
      <c r="M24" s="130"/>
      <c r="N24" s="130"/>
      <c r="O24" s="130"/>
      <c r="P24" s="130"/>
      <c r="Q24" s="130"/>
    </row>
    <row r="25" spans="1:17" hidden="1" outlineLevel="3" x14ac:dyDescent="0.2">
      <c r="A25" s="261" t="s">
        <v>124</v>
      </c>
      <c r="B25" s="32">
        <v>0</v>
      </c>
      <c r="C25" s="32">
        <v>0</v>
      </c>
      <c r="D25" s="32">
        <v>0</v>
      </c>
      <c r="E25" s="32">
        <v>0</v>
      </c>
      <c r="F25" s="32">
        <v>12.097744</v>
      </c>
      <c r="G25" s="32">
        <v>12.097744</v>
      </c>
      <c r="H25" s="130"/>
      <c r="I25" s="130"/>
      <c r="J25" s="130"/>
      <c r="K25" s="130"/>
      <c r="L25" s="130"/>
      <c r="M25" s="130"/>
      <c r="N25" s="130"/>
      <c r="O25" s="130"/>
      <c r="P25" s="130"/>
      <c r="Q25" s="130"/>
    </row>
    <row r="26" spans="1:17" hidden="1" outlineLevel="3" x14ac:dyDescent="0.2">
      <c r="A26" s="261" t="s">
        <v>197</v>
      </c>
      <c r="B26" s="32">
        <v>0</v>
      </c>
      <c r="C26" s="32">
        <v>0</v>
      </c>
      <c r="D26" s="32">
        <v>0</v>
      </c>
      <c r="E26" s="32">
        <v>0</v>
      </c>
      <c r="F26" s="32">
        <v>12.097744</v>
      </c>
      <c r="G26" s="32">
        <v>12.097744</v>
      </c>
      <c r="H26" s="130"/>
      <c r="I26" s="130"/>
      <c r="J26" s="130"/>
      <c r="K26" s="130"/>
      <c r="L26" s="130"/>
      <c r="M26" s="130"/>
      <c r="N26" s="130"/>
      <c r="O26" s="130"/>
      <c r="P26" s="130"/>
      <c r="Q26" s="130"/>
    </row>
    <row r="27" spans="1:17" hidden="1" outlineLevel="3" x14ac:dyDescent="0.2">
      <c r="A27" s="261" t="s">
        <v>60</v>
      </c>
      <c r="B27" s="32">
        <v>0</v>
      </c>
      <c r="C27" s="32">
        <v>0</v>
      </c>
      <c r="D27" s="32">
        <v>0</v>
      </c>
      <c r="E27" s="32">
        <v>0</v>
      </c>
      <c r="F27" s="32">
        <v>12.097744</v>
      </c>
      <c r="G27" s="32">
        <v>12.097744</v>
      </c>
      <c r="H27" s="130"/>
      <c r="I27" s="130"/>
      <c r="J27" s="130"/>
      <c r="K27" s="130"/>
      <c r="L27" s="130"/>
      <c r="M27" s="130"/>
      <c r="N27" s="130"/>
      <c r="O27" s="130"/>
      <c r="P27" s="130"/>
      <c r="Q27" s="130"/>
    </row>
    <row r="28" spans="1:17" hidden="1" outlineLevel="3" x14ac:dyDescent="0.2">
      <c r="A28" s="261" t="s">
        <v>132</v>
      </c>
      <c r="B28" s="32">
        <v>0</v>
      </c>
      <c r="C28" s="32">
        <v>0</v>
      </c>
      <c r="D28" s="32">
        <v>0</v>
      </c>
      <c r="E28" s="32">
        <v>0</v>
      </c>
      <c r="F28" s="32">
        <v>12.097744</v>
      </c>
      <c r="G28" s="32">
        <v>12.097744</v>
      </c>
      <c r="H28" s="130"/>
      <c r="I28" s="130"/>
      <c r="J28" s="130"/>
      <c r="K28" s="130"/>
      <c r="L28" s="130"/>
      <c r="M28" s="130"/>
      <c r="N28" s="130"/>
      <c r="O28" s="130"/>
      <c r="P28" s="130"/>
      <c r="Q28" s="130"/>
    </row>
    <row r="29" spans="1:17" hidden="1" outlineLevel="3" x14ac:dyDescent="0.2">
      <c r="A29" s="261" t="s">
        <v>195</v>
      </c>
      <c r="B29" s="32">
        <v>0</v>
      </c>
      <c r="C29" s="32">
        <v>0</v>
      </c>
      <c r="D29" s="32">
        <v>0</v>
      </c>
      <c r="E29" s="32">
        <v>0</v>
      </c>
      <c r="F29" s="32">
        <v>12.097744</v>
      </c>
      <c r="G29" s="32">
        <v>12.097744</v>
      </c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spans="1:17" hidden="1" outlineLevel="3" x14ac:dyDescent="0.2">
      <c r="A30" s="261" t="s">
        <v>55</v>
      </c>
      <c r="B30" s="32">
        <v>0</v>
      </c>
      <c r="C30" s="32">
        <v>0</v>
      </c>
      <c r="D30" s="32">
        <v>0</v>
      </c>
      <c r="E30" s="32">
        <v>0</v>
      </c>
      <c r="F30" s="32">
        <v>12.097744</v>
      </c>
      <c r="G30" s="32">
        <v>12.097744</v>
      </c>
      <c r="H30" s="130"/>
      <c r="I30" s="130"/>
      <c r="J30" s="130"/>
      <c r="K30" s="130"/>
      <c r="L30" s="130"/>
      <c r="M30" s="130"/>
      <c r="N30" s="130"/>
      <c r="O30" s="130"/>
      <c r="P30" s="130"/>
      <c r="Q30" s="130"/>
    </row>
    <row r="31" spans="1:17" hidden="1" outlineLevel="3" x14ac:dyDescent="0.2">
      <c r="A31" s="261" t="s">
        <v>196</v>
      </c>
      <c r="B31" s="32">
        <v>0</v>
      </c>
      <c r="C31" s="32">
        <v>0</v>
      </c>
      <c r="D31" s="32">
        <v>0</v>
      </c>
      <c r="E31" s="32">
        <v>0</v>
      </c>
      <c r="F31" s="32">
        <v>12.097744</v>
      </c>
      <c r="G31" s="32">
        <v>12.097744</v>
      </c>
      <c r="H31" s="130"/>
      <c r="I31" s="130"/>
      <c r="J31" s="130"/>
      <c r="K31" s="130"/>
      <c r="L31" s="130"/>
      <c r="M31" s="130"/>
      <c r="N31" s="130"/>
      <c r="O31" s="130"/>
      <c r="P31" s="130"/>
      <c r="Q31" s="130"/>
    </row>
    <row r="32" spans="1:17" hidden="1" outlineLevel="3" x14ac:dyDescent="0.2">
      <c r="A32" s="261" t="s">
        <v>56</v>
      </c>
      <c r="B32" s="32">
        <v>0</v>
      </c>
      <c r="C32" s="32">
        <v>0</v>
      </c>
      <c r="D32" s="32">
        <v>0</v>
      </c>
      <c r="E32" s="32">
        <v>0</v>
      </c>
      <c r="F32" s="32">
        <v>12.097744</v>
      </c>
      <c r="G32" s="32">
        <v>12.097744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0"/>
    </row>
    <row r="33" spans="1:17" hidden="1" outlineLevel="3" x14ac:dyDescent="0.2">
      <c r="A33" s="261" t="s">
        <v>131</v>
      </c>
      <c r="B33" s="32">
        <v>0</v>
      </c>
      <c r="C33" s="32">
        <v>0</v>
      </c>
      <c r="D33" s="32">
        <v>0</v>
      </c>
      <c r="E33" s="32">
        <v>0</v>
      </c>
      <c r="F33" s="32">
        <v>12.097744</v>
      </c>
      <c r="G33" s="32">
        <v>12.097744</v>
      </c>
      <c r="H33" s="130"/>
      <c r="I33" s="130"/>
      <c r="J33" s="130"/>
      <c r="K33" s="130"/>
      <c r="L33" s="130"/>
      <c r="M33" s="130"/>
      <c r="N33" s="130"/>
      <c r="O33" s="130"/>
      <c r="P33" s="130"/>
      <c r="Q33" s="130"/>
    </row>
    <row r="34" spans="1:17" hidden="1" outlineLevel="3" x14ac:dyDescent="0.2">
      <c r="A34" s="261" t="s">
        <v>194</v>
      </c>
      <c r="B34" s="32">
        <v>0</v>
      </c>
      <c r="C34" s="32">
        <v>0</v>
      </c>
      <c r="D34" s="32">
        <v>0</v>
      </c>
      <c r="E34" s="32">
        <v>0</v>
      </c>
      <c r="F34" s="32">
        <v>12.097744</v>
      </c>
      <c r="G34" s="32">
        <v>12.097744</v>
      </c>
      <c r="H34" s="130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1:17" hidden="1" outlineLevel="3" x14ac:dyDescent="0.2">
      <c r="A35" s="261" t="s">
        <v>153</v>
      </c>
      <c r="B35" s="32">
        <v>0</v>
      </c>
      <c r="C35" s="32">
        <v>0</v>
      </c>
      <c r="D35" s="32">
        <v>0</v>
      </c>
      <c r="E35" s="32">
        <v>0.01</v>
      </c>
      <c r="F35" s="32">
        <v>0.54500000000000004</v>
      </c>
      <c r="G35" s="32">
        <v>6.3465959999999999</v>
      </c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1:17" hidden="1" outlineLevel="3" x14ac:dyDescent="0.2">
      <c r="A36" s="261" t="s">
        <v>5</v>
      </c>
      <c r="B36" s="32">
        <v>34.656496490999999</v>
      </c>
      <c r="C36" s="32">
        <v>46.585054805570003</v>
      </c>
      <c r="D36" s="32">
        <v>43.377236129330001</v>
      </c>
      <c r="E36" s="32">
        <v>18.462385000000001</v>
      </c>
      <c r="F36" s="32">
        <v>46.632428480800002</v>
      </c>
      <c r="G36" s="32">
        <v>47.948081293009999</v>
      </c>
      <c r="H36" s="130"/>
      <c r="I36" s="130"/>
      <c r="J36" s="130"/>
      <c r="K36" s="130"/>
      <c r="L36" s="130"/>
      <c r="M36" s="130"/>
      <c r="N36" s="130"/>
      <c r="O36" s="130"/>
      <c r="P36" s="130"/>
      <c r="Q36" s="130"/>
    </row>
    <row r="37" spans="1:17" hidden="1" outlineLevel="3" x14ac:dyDescent="0.2">
      <c r="A37" s="261" t="s">
        <v>200</v>
      </c>
      <c r="B37" s="32">
        <v>0</v>
      </c>
      <c r="C37" s="32">
        <v>0</v>
      </c>
      <c r="D37" s="32">
        <v>0</v>
      </c>
      <c r="E37" s="32">
        <v>0</v>
      </c>
      <c r="F37" s="32">
        <v>12.097751000000001</v>
      </c>
      <c r="G37" s="32">
        <v>12.097751000000001</v>
      </c>
      <c r="H37" s="130"/>
      <c r="I37" s="130"/>
      <c r="J37" s="130"/>
      <c r="K37" s="130"/>
      <c r="L37" s="130"/>
      <c r="M37" s="130"/>
      <c r="N37" s="130"/>
      <c r="O37" s="130"/>
      <c r="P37" s="130"/>
      <c r="Q37" s="130"/>
    </row>
    <row r="38" spans="1:17" hidden="1" outlineLevel="3" x14ac:dyDescent="0.2">
      <c r="A38" s="261" t="s">
        <v>99</v>
      </c>
      <c r="B38" s="32">
        <v>6.5181646999999998</v>
      </c>
      <c r="C38" s="32">
        <v>2.9221828599999999</v>
      </c>
      <c r="D38" s="32">
        <v>15.04510672</v>
      </c>
      <c r="E38" s="32">
        <v>15.58553728</v>
      </c>
      <c r="F38" s="32">
        <v>0.03</v>
      </c>
      <c r="G38" s="32">
        <v>0.03</v>
      </c>
      <c r="H38" s="130"/>
      <c r="I38" s="130"/>
      <c r="J38" s="130"/>
      <c r="K38" s="130"/>
      <c r="L38" s="130"/>
      <c r="M38" s="130"/>
      <c r="N38" s="130"/>
      <c r="O38" s="130"/>
      <c r="P38" s="130"/>
      <c r="Q38" s="130"/>
    </row>
    <row r="39" spans="1:17" hidden="1" outlineLevel="3" x14ac:dyDescent="0.2">
      <c r="A39" s="261" t="s">
        <v>174</v>
      </c>
      <c r="B39" s="32">
        <v>75.317385281</v>
      </c>
      <c r="C39" s="32">
        <v>131.37977278984999</v>
      </c>
      <c r="D39" s="32">
        <v>149.03381210463999</v>
      </c>
      <c r="E39" s="32">
        <v>151.56965139879</v>
      </c>
      <c r="F39" s="32">
        <v>49.6280334</v>
      </c>
      <c r="G39" s="32">
        <v>51.468730700000002</v>
      </c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1:17" hidden="1" outlineLevel="3" x14ac:dyDescent="0.2">
      <c r="A40" s="261" t="s">
        <v>46</v>
      </c>
      <c r="B40" s="32">
        <v>0.55379</v>
      </c>
      <c r="C40" s="32">
        <v>0.17</v>
      </c>
      <c r="D40" s="32">
        <v>0</v>
      </c>
      <c r="E40" s="32">
        <v>0.21580099999999999</v>
      </c>
      <c r="F40" s="32">
        <v>10.87562790416</v>
      </c>
      <c r="G40" s="32">
        <v>15.92700246473</v>
      </c>
      <c r="H40" s="130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1:17" hidden="1" outlineLevel="3" x14ac:dyDescent="0.2">
      <c r="A41" s="261" t="s">
        <v>35</v>
      </c>
      <c r="B41" s="32">
        <v>9.5</v>
      </c>
      <c r="C41" s="32">
        <v>27.1</v>
      </c>
      <c r="D41" s="32">
        <v>27.1</v>
      </c>
      <c r="E41" s="32">
        <v>24.1</v>
      </c>
      <c r="F41" s="32">
        <v>7.8000999999999996</v>
      </c>
      <c r="G41" s="32">
        <v>5.8000999999999996</v>
      </c>
      <c r="H41" s="130"/>
      <c r="I41" s="130"/>
      <c r="J41" s="130"/>
      <c r="K41" s="130"/>
      <c r="L41" s="130"/>
      <c r="M41" s="130"/>
      <c r="N41" s="130"/>
      <c r="O41" s="130"/>
      <c r="P41" s="130"/>
      <c r="Q41" s="130"/>
    </row>
    <row r="42" spans="1:17" hidden="1" outlineLevel="3" x14ac:dyDescent="0.2">
      <c r="A42" s="261" t="s">
        <v>123</v>
      </c>
      <c r="B42" s="32">
        <v>47.143891000000004</v>
      </c>
      <c r="C42" s="32">
        <v>54.624791000000002</v>
      </c>
      <c r="D42" s="32">
        <v>48.624791000000002</v>
      </c>
      <c r="E42" s="32">
        <v>44.739790999999997</v>
      </c>
      <c r="F42" s="32">
        <v>19.728459999999998</v>
      </c>
      <c r="G42" s="32">
        <v>17.75346</v>
      </c>
      <c r="H42" s="130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1:17" hidden="1" outlineLevel="3" x14ac:dyDescent="0.2">
      <c r="A43" s="261" t="s">
        <v>193</v>
      </c>
      <c r="B43" s="32">
        <v>14.301197999999999</v>
      </c>
      <c r="C43" s="32">
        <v>31.301197999999999</v>
      </c>
      <c r="D43" s="32">
        <v>31.301197999999999</v>
      </c>
      <c r="E43" s="32">
        <v>27.416198000000001</v>
      </c>
      <c r="F43" s="32">
        <v>18.899999999999999</v>
      </c>
      <c r="G43" s="32">
        <v>18.899999999999999</v>
      </c>
      <c r="H43" s="130"/>
      <c r="I43" s="130"/>
      <c r="J43" s="130"/>
      <c r="K43" s="130"/>
      <c r="L43" s="130"/>
      <c r="M43" s="130"/>
      <c r="N43" s="130"/>
      <c r="O43" s="130"/>
      <c r="P43" s="130"/>
      <c r="Q43" s="130"/>
    </row>
    <row r="44" spans="1:17" hidden="1" outlineLevel="3" x14ac:dyDescent="0.2">
      <c r="A44" s="261" t="s">
        <v>7</v>
      </c>
      <c r="B44" s="32">
        <v>0</v>
      </c>
      <c r="C44" s="32">
        <v>0.84499999999999997</v>
      </c>
      <c r="D44" s="32">
        <v>0</v>
      </c>
      <c r="E44" s="32">
        <v>0.19656699999999999</v>
      </c>
      <c r="F44" s="32">
        <v>0</v>
      </c>
      <c r="G44" s="32">
        <v>2.76E-2</v>
      </c>
      <c r="H44" s="130"/>
      <c r="I44" s="130"/>
      <c r="J44" s="130"/>
      <c r="K44" s="130"/>
      <c r="L44" s="130"/>
      <c r="M44" s="130"/>
      <c r="N44" s="130"/>
      <c r="O44" s="130"/>
      <c r="P44" s="130"/>
      <c r="Q44" s="130"/>
    </row>
    <row r="45" spans="1:17" hidden="1" outlineLevel="3" x14ac:dyDescent="0.2">
      <c r="A45" s="261" t="s">
        <v>68</v>
      </c>
      <c r="B45" s="32">
        <v>14.874399</v>
      </c>
      <c r="C45" s="32">
        <v>36.874398999999997</v>
      </c>
      <c r="D45" s="32">
        <v>36.874398999999997</v>
      </c>
      <c r="E45" s="32">
        <v>36.874398999999997</v>
      </c>
      <c r="F45" s="32">
        <v>19.399999999999999</v>
      </c>
      <c r="G45" s="32">
        <v>19.399999999999999</v>
      </c>
      <c r="H45" s="130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1:17" ht="25.5" outlineLevel="2" collapsed="1" x14ac:dyDescent="0.2">
      <c r="A46" s="262" t="s">
        <v>13</v>
      </c>
      <c r="B46" s="20">
        <f t="shared" ref="B46:F46" si="4">SUM(B$47:B$47)</f>
        <v>2.9095554950600002</v>
      </c>
      <c r="C46" s="20">
        <f t="shared" si="4"/>
        <v>2.7773029725799998</v>
      </c>
      <c r="D46" s="20">
        <f t="shared" si="4"/>
        <v>2.6450504500999998</v>
      </c>
      <c r="E46" s="20">
        <f t="shared" si="4"/>
        <v>2.5127979276199999</v>
      </c>
      <c r="F46" s="20">
        <f t="shared" si="4"/>
        <v>2.3805454051399999</v>
      </c>
      <c r="G46" s="20">
        <v>2.3805454051399999</v>
      </c>
      <c r="H46" s="130"/>
      <c r="I46" s="130"/>
      <c r="J46" s="130"/>
      <c r="K46" s="130"/>
      <c r="L46" s="130"/>
      <c r="M46" s="130"/>
      <c r="N46" s="130"/>
      <c r="O46" s="130"/>
      <c r="P46" s="130"/>
      <c r="Q46" s="130"/>
    </row>
    <row r="47" spans="1:17" hidden="1" outlineLevel="3" x14ac:dyDescent="0.2">
      <c r="A47" s="261" t="s">
        <v>113</v>
      </c>
      <c r="B47" s="32">
        <v>2.9095554950600002</v>
      </c>
      <c r="C47" s="32">
        <v>2.7773029725799998</v>
      </c>
      <c r="D47" s="32">
        <v>2.6450504500999998</v>
      </c>
      <c r="E47" s="32">
        <v>2.5127979276199999</v>
      </c>
      <c r="F47" s="32">
        <v>2.3805454051399999</v>
      </c>
      <c r="G47" s="32">
        <v>2.3805454051399999</v>
      </c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1:17" ht="15" outlineLevel="1" x14ac:dyDescent="0.25">
      <c r="A48" s="263" t="s">
        <v>92</v>
      </c>
      <c r="B48" s="58">
        <f t="shared" ref="B48:G48" si="5">B$49+B$56+B$62+B$64+B$76</f>
        <v>223.25905377855997</v>
      </c>
      <c r="C48" s="58">
        <f t="shared" si="5"/>
        <v>486.02684634226</v>
      </c>
      <c r="D48" s="58">
        <f t="shared" si="5"/>
        <v>826.27047817949006</v>
      </c>
      <c r="E48" s="58">
        <f t="shared" si="5"/>
        <v>980.18775450825001</v>
      </c>
      <c r="F48" s="58">
        <f t="shared" si="5"/>
        <v>1080.3104783281599</v>
      </c>
      <c r="G48" s="58">
        <f t="shared" si="5"/>
        <v>1036.3762535435001</v>
      </c>
      <c r="H48" s="130"/>
      <c r="I48" s="130"/>
      <c r="J48" s="130"/>
      <c r="K48" s="130"/>
      <c r="L48" s="130"/>
      <c r="M48" s="130"/>
      <c r="N48" s="130"/>
      <c r="O48" s="130"/>
      <c r="P48" s="130"/>
      <c r="Q48" s="130"/>
    </row>
    <row r="49" spans="1:17" ht="25.5" outlineLevel="2" collapsed="1" x14ac:dyDescent="0.2">
      <c r="A49" s="262" t="s">
        <v>164</v>
      </c>
      <c r="B49" s="20">
        <f t="shared" ref="B49:F49" si="6">SUM(B$50:B$55)</f>
        <v>61.90365008709</v>
      </c>
      <c r="C49" s="20">
        <f t="shared" si="6"/>
        <v>169.08990330626</v>
      </c>
      <c r="D49" s="20">
        <f t="shared" si="6"/>
        <v>337.44929111162003</v>
      </c>
      <c r="E49" s="20">
        <f t="shared" si="6"/>
        <v>371.84657549031999</v>
      </c>
      <c r="F49" s="20">
        <f t="shared" si="6"/>
        <v>407.46801942637995</v>
      </c>
      <c r="G49" s="20">
        <v>388.67764856045</v>
      </c>
      <c r="H49" s="130"/>
      <c r="I49" s="130"/>
      <c r="J49" s="130"/>
      <c r="K49" s="130"/>
      <c r="L49" s="130"/>
      <c r="M49" s="130"/>
      <c r="N49" s="130"/>
      <c r="O49" s="130"/>
      <c r="P49" s="130"/>
      <c r="Q49" s="130"/>
    </row>
    <row r="50" spans="1:17" hidden="1" outlineLevel="3" x14ac:dyDescent="0.2">
      <c r="A50" s="261" t="s">
        <v>37</v>
      </c>
      <c r="B50" s="32">
        <v>0</v>
      </c>
      <c r="C50" s="32">
        <v>26.156754880000001</v>
      </c>
      <c r="D50" s="32">
        <v>57.953115089999997</v>
      </c>
      <c r="E50" s="32">
        <v>62.813954840000001</v>
      </c>
      <c r="F50" s="32">
        <v>94.122141439999993</v>
      </c>
      <c r="G50" s="32">
        <v>93.148583220000006</v>
      </c>
      <c r="H50" s="130"/>
      <c r="I50" s="130"/>
      <c r="J50" s="130"/>
      <c r="K50" s="130"/>
      <c r="L50" s="130"/>
      <c r="M50" s="130"/>
      <c r="N50" s="130"/>
      <c r="O50" s="130"/>
      <c r="P50" s="130"/>
      <c r="Q50" s="130"/>
    </row>
    <row r="51" spans="1:17" hidden="1" outlineLevel="3" x14ac:dyDescent="0.2">
      <c r="A51" s="261" t="s">
        <v>114</v>
      </c>
      <c r="B51" s="32">
        <v>4.7666457536099998</v>
      </c>
      <c r="C51" s="32">
        <v>9.3689811106899992</v>
      </c>
      <c r="D51" s="32">
        <v>13.990699070510001</v>
      </c>
      <c r="E51" s="32">
        <v>16.072308696730001</v>
      </c>
      <c r="F51" s="32">
        <v>18.00200891203</v>
      </c>
      <c r="G51" s="32">
        <v>17.6052398088</v>
      </c>
      <c r="H51" s="130"/>
      <c r="I51" s="130"/>
      <c r="J51" s="130"/>
      <c r="K51" s="130"/>
      <c r="L51" s="130"/>
      <c r="M51" s="130"/>
      <c r="N51" s="130"/>
      <c r="O51" s="130"/>
      <c r="P51" s="130"/>
      <c r="Q51" s="130"/>
    </row>
    <row r="52" spans="1:17" hidden="1" outlineLevel="3" x14ac:dyDescent="0.2">
      <c r="A52" s="261" t="s">
        <v>88</v>
      </c>
      <c r="B52" s="32">
        <v>4.2831345544100001</v>
      </c>
      <c r="C52" s="32">
        <v>7.6529919443500001</v>
      </c>
      <c r="D52" s="32">
        <v>12.53014511808</v>
      </c>
      <c r="E52" s="32">
        <v>14.522377756999999</v>
      </c>
      <c r="F52" s="32">
        <v>19.35682668782</v>
      </c>
      <c r="G52" s="32">
        <v>18.901084899240001</v>
      </c>
      <c r="H52" s="130"/>
      <c r="I52" s="130"/>
      <c r="J52" s="130"/>
      <c r="K52" s="130"/>
      <c r="L52" s="130"/>
      <c r="M52" s="130"/>
      <c r="N52" s="130"/>
      <c r="O52" s="130"/>
      <c r="P52" s="130"/>
      <c r="Q52" s="130"/>
    </row>
    <row r="53" spans="1:17" hidden="1" outlineLevel="3" x14ac:dyDescent="0.2">
      <c r="A53" s="261" t="s">
        <v>77</v>
      </c>
      <c r="B53" s="32">
        <v>24.539548446560001</v>
      </c>
      <c r="C53" s="32">
        <v>68.318982284140006</v>
      </c>
      <c r="D53" s="32">
        <v>124.74712580344</v>
      </c>
      <c r="E53" s="32">
        <v>137.46050651632001</v>
      </c>
      <c r="F53" s="32">
        <v>137.87252346444001</v>
      </c>
      <c r="G53" s="32">
        <v>130.67474095626</v>
      </c>
      <c r="H53" s="130"/>
      <c r="I53" s="130"/>
      <c r="J53" s="130"/>
      <c r="K53" s="130"/>
      <c r="L53" s="130"/>
      <c r="M53" s="130"/>
      <c r="N53" s="130"/>
      <c r="O53" s="130"/>
      <c r="P53" s="130"/>
      <c r="Q53" s="130"/>
    </row>
    <row r="54" spans="1:17" hidden="1" outlineLevel="3" x14ac:dyDescent="0.2">
      <c r="A54" s="261" t="s">
        <v>109</v>
      </c>
      <c r="B54" s="32">
        <v>28.314321332510001</v>
      </c>
      <c r="C54" s="32">
        <v>57.585097236880003</v>
      </c>
      <c r="D54" s="32">
        <v>128.20769715962001</v>
      </c>
      <c r="E54" s="32">
        <v>140.90985268125999</v>
      </c>
      <c r="F54" s="32">
        <v>137.94721835202</v>
      </c>
      <c r="G54" s="32">
        <v>128.18736936681</v>
      </c>
      <c r="H54" s="130"/>
      <c r="I54" s="130"/>
      <c r="J54" s="130"/>
      <c r="K54" s="130"/>
      <c r="L54" s="130"/>
      <c r="M54" s="130"/>
      <c r="N54" s="130"/>
      <c r="O54" s="130"/>
      <c r="P54" s="130"/>
      <c r="Q54" s="130"/>
    </row>
    <row r="55" spans="1:17" hidden="1" outlineLevel="3" x14ac:dyDescent="0.2">
      <c r="A55" s="261" t="s">
        <v>30</v>
      </c>
      <c r="B55" s="32">
        <v>0</v>
      </c>
      <c r="C55" s="32">
        <v>7.0958502E-3</v>
      </c>
      <c r="D55" s="32">
        <v>2.0508869969999999E-2</v>
      </c>
      <c r="E55" s="32">
        <v>6.7574999009999998E-2</v>
      </c>
      <c r="F55" s="32">
        <v>0.16730057006999999</v>
      </c>
      <c r="G55" s="32">
        <v>0.16063030934</v>
      </c>
      <c r="H55" s="130"/>
      <c r="I55" s="130"/>
      <c r="J55" s="130"/>
      <c r="K55" s="130"/>
      <c r="L55" s="130"/>
      <c r="M55" s="130"/>
      <c r="N55" s="130"/>
      <c r="O55" s="130"/>
      <c r="P55" s="130"/>
      <c r="Q55" s="130"/>
    </row>
    <row r="56" spans="1:17" ht="25.5" outlineLevel="2" collapsed="1" x14ac:dyDescent="0.2">
      <c r="A56" s="262" t="s">
        <v>10</v>
      </c>
      <c r="B56" s="20">
        <f t="shared" ref="B56:F56" si="7">SUM(B$57:B$61)</f>
        <v>7.2789285748699992</v>
      </c>
      <c r="C56" s="20">
        <f t="shared" si="7"/>
        <v>16.372261708800004</v>
      </c>
      <c r="D56" s="20">
        <f t="shared" si="7"/>
        <v>32.70852715345</v>
      </c>
      <c r="E56" s="20">
        <f t="shared" si="7"/>
        <v>45.647504163770002</v>
      </c>
      <c r="F56" s="20">
        <f t="shared" si="7"/>
        <v>49.296237410669995</v>
      </c>
      <c r="G56" s="20">
        <v>48.293223241610001</v>
      </c>
      <c r="H56" s="130"/>
      <c r="I56" s="130"/>
      <c r="J56" s="130"/>
      <c r="K56" s="130"/>
      <c r="L56" s="130"/>
      <c r="M56" s="130"/>
      <c r="N56" s="130"/>
      <c r="O56" s="130"/>
      <c r="P56" s="130"/>
      <c r="Q56" s="130"/>
    </row>
    <row r="57" spans="1:17" hidden="1" outlineLevel="3" x14ac:dyDescent="0.2">
      <c r="A57" s="261" t="s">
        <v>119</v>
      </c>
      <c r="B57" s="32">
        <v>0</v>
      </c>
      <c r="C57" s="32">
        <v>2.7121072000000002</v>
      </c>
      <c r="D57" s="32">
        <v>6.9140144000000001</v>
      </c>
      <c r="E57" s="32">
        <v>8.0323875999999998</v>
      </c>
      <c r="F57" s="32">
        <v>8.9030299999999993</v>
      </c>
      <c r="G57" s="32">
        <v>8.4742028000000005</v>
      </c>
      <c r="H57" s="130"/>
      <c r="I57" s="130"/>
      <c r="J57" s="130"/>
      <c r="K57" s="130"/>
      <c r="L57" s="130"/>
      <c r="M57" s="130"/>
      <c r="N57" s="130"/>
      <c r="O57" s="130"/>
      <c r="P57" s="130"/>
      <c r="Q57" s="130"/>
    </row>
    <row r="58" spans="1:17" hidden="1" outlineLevel="3" x14ac:dyDescent="0.2">
      <c r="A58" s="261" t="s">
        <v>44</v>
      </c>
      <c r="B58" s="32">
        <v>0.10648884857</v>
      </c>
      <c r="C58" s="32">
        <v>0.13463035600000001</v>
      </c>
      <c r="D58" s="32">
        <v>5.4281877029999999</v>
      </c>
      <c r="E58" s="32">
        <v>5.9832793529500004</v>
      </c>
      <c r="F58" s="32">
        <v>7.4875390536599999</v>
      </c>
      <c r="G58" s="32">
        <v>7.4100912280899998</v>
      </c>
      <c r="H58" s="130"/>
      <c r="I58" s="130"/>
      <c r="J58" s="130"/>
      <c r="K58" s="130"/>
      <c r="L58" s="130"/>
      <c r="M58" s="130"/>
      <c r="N58" s="130"/>
      <c r="O58" s="130"/>
      <c r="P58" s="130"/>
      <c r="Q58" s="130"/>
    </row>
    <row r="59" spans="1:17" hidden="1" outlineLevel="3" x14ac:dyDescent="0.2">
      <c r="A59" s="261" t="s">
        <v>14</v>
      </c>
      <c r="B59" s="32">
        <v>5.6239216389799997</v>
      </c>
      <c r="C59" s="32">
        <v>9.5534720563400004</v>
      </c>
      <c r="D59" s="32">
        <v>14.540944745859999</v>
      </c>
      <c r="E59" s="32">
        <v>16.473740657730001</v>
      </c>
      <c r="F59" s="32">
        <v>17.004691528479999</v>
      </c>
      <c r="G59" s="32">
        <v>16.32671579861</v>
      </c>
      <c r="H59" s="130"/>
      <c r="I59" s="130"/>
      <c r="J59" s="130"/>
      <c r="K59" s="130"/>
      <c r="L59" s="130"/>
      <c r="M59" s="130"/>
      <c r="N59" s="130"/>
      <c r="O59" s="130"/>
      <c r="P59" s="130"/>
      <c r="Q59" s="130"/>
    </row>
    <row r="60" spans="1:17" hidden="1" outlineLevel="3" x14ac:dyDescent="0.2">
      <c r="A60" s="261" t="s">
        <v>115</v>
      </c>
      <c r="B60" s="32">
        <v>9.4891391320000004E-2</v>
      </c>
      <c r="C60" s="32">
        <v>0.16473260006000001</v>
      </c>
      <c r="D60" s="32">
        <v>0.216533956</v>
      </c>
      <c r="E60" s="32">
        <v>0.20657140273999999</v>
      </c>
      <c r="F60" s="32">
        <v>0.17323603973999999</v>
      </c>
      <c r="G60" s="32">
        <v>0.16632913230999999</v>
      </c>
      <c r="H60" s="130"/>
      <c r="I60" s="130"/>
      <c r="J60" s="130"/>
      <c r="K60" s="130"/>
      <c r="L60" s="130"/>
      <c r="M60" s="130"/>
      <c r="N60" s="130"/>
      <c r="O60" s="130"/>
      <c r="P60" s="130"/>
      <c r="Q60" s="130"/>
    </row>
    <row r="61" spans="1:17" hidden="1" outlineLevel="3" x14ac:dyDescent="0.2">
      <c r="A61" s="261" t="s">
        <v>120</v>
      </c>
      <c r="B61" s="32">
        <v>1.4536266959999999</v>
      </c>
      <c r="C61" s="32">
        <v>3.8073194963999999</v>
      </c>
      <c r="D61" s="32">
        <v>5.6088463485900002</v>
      </c>
      <c r="E61" s="32">
        <v>14.951525150349999</v>
      </c>
      <c r="F61" s="32">
        <v>15.727740788789999</v>
      </c>
      <c r="G61" s="32">
        <v>15.9158842826</v>
      </c>
      <c r="H61" s="130"/>
      <c r="I61" s="130"/>
      <c r="J61" s="130"/>
      <c r="K61" s="130"/>
      <c r="L61" s="130"/>
      <c r="M61" s="130"/>
      <c r="N61" s="130"/>
      <c r="O61" s="130"/>
      <c r="P61" s="130"/>
      <c r="Q61" s="130"/>
    </row>
    <row r="62" spans="1:17" ht="25.5" outlineLevel="2" collapsed="1" x14ac:dyDescent="0.2">
      <c r="A62" s="262" t="s">
        <v>29</v>
      </c>
      <c r="B62" s="20">
        <f t="shared" ref="B62:F62" si="8">SUM(B$63:B$63)</f>
        <v>5.6454460000000004E-4</v>
      </c>
      <c r="C62" s="20">
        <f t="shared" si="8"/>
        <v>9.8336319999999997E-4</v>
      </c>
      <c r="D62" s="20">
        <f t="shared" si="8"/>
        <v>1.34076761E-3</v>
      </c>
      <c r="E62" s="20">
        <f t="shared" si="8"/>
        <v>1.453225E-3</v>
      </c>
      <c r="F62" s="20">
        <f t="shared" si="8"/>
        <v>1.71259423E-3</v>
      </c>
      <c r="G62" s="20">
        <v>1.6948799100000001E-3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</row>
    <row r="63" spans="1:17" hidden="1" outlineLevel="3" x14ac:dyDescent="0.2">
      <c r="A63" s="261" t="s">
        <v>86</v>
      </c>
      <c r="B63" s="32">
        <v>5.6454460000000004E-4</v>
      </c>
      <c r="C63" s="32">
        <v>9.8336319999999997E-4</v>
      </c>
      <c r="D63" s="32">
        <v>1.34076761E-3</v>
      </c>
      <c r="E63" s="32">
        <v>1.453225E-3</v>
      </c>
      <c r="F63" s="32">
        <v>1.71259423E-3</v>
      </c>
      <c r="G63" s="32">
        <v>1.6948799100000001E-3</v>
      </c>
      <c r="H63" s="130"/>
      <c r="I63" s="130"/>
      <c r="J63" s="130"/>
      <c r="K63" s="130"/>
      <c r="L63" s="130"/>
      <c r="M63" s="130"/>
      <c r="N63" s="130"/>
      <c r="O63" s="130"/>
      <c r="P63" s="130"/>
      <c r="Q63" s="130"/>
    </row>
    <row r="64" spans="1:17" ht="25.5" outlineLevel="2" collapsed="1" x14ac:dyDescent="0.2">
      <c r="A64" s="262" t="s">
        <v>165</v>
      </c>
      <c r="B64" s="20">
        <f t="shared" ref="B64:F64" si="9">SUM(B$65:B$75)</f>
        <v>138.90906799999999</v>
      </c>
      <c r="C64" s="20">
        <f t="shared" si="9"/>
        <v>272.50934659999996</v>
      </c>
      <c r="D64" s="20">
        <f t="shared" si="9"/>
        <v>415.26993272281004</v>
      </c>
      <c r="E64" s="20">
        <f t="shared" si="9"/>
        <v>517.80448187716001</v>
      </c>
      <c r="F64" s="20">
        <f t="shared" si="9"/>
        <v>574.45951549287997</v>
      </c>
      <c r="G64" s="20">
        <v>551.55585924953004</v>
      </c>
      <c r="H64" s="130"/>
      <c r="I64" s="130"/>
      <c r="J64" s="130"/>
      <c r="K64" s="130"/>
      <c r="L64" s="130"/>
      <c r="M64" s="130"/>
      <c r="N64" s="130"/>
      <c r="O64" s="130"/>
      <c r="P64" s="130"/>
      <c r="Q64" s="130"/>
    </row>
    <row r="65" spans="1:17" hidden="1" outlineLevel="3" x14ac:dyDescent="0.2">
      <c r="A65" s="261" t="s">
        <v>33</v>
      </c>
      <c r="B65" s="32">
        <v>6.6249180000000001</v>
      </c>
      <c r="C65" s="32">
        <v>11.539744799999999</v>
      </c>
      <c r="D65" s="32">
        <v>0</v>
      </c>
      <c r="E65" s="32">
        <v>0</v>
      </c>
      <c r="F65" s="32">
        <v>0</v>
      </c>
      <c r="G65" s="32">
        <v>0</v>
      </c>
      <c r="H65" s="130"/>
      <c r="I65" s="130"/>
      <c r="J65" s="130"/>
      <c r="K65" s="130"/>
      <c r="L65" s="130"/>
      <c r="M65" s="130"/>
      <c r="N65" s="130"/>
      <c r="O65" s="130"/>
      <c r="P65" s="130"/>
      <c r="Q65" s="130"/>
    </row>
    <row r="66" spans="1:17" hidden="1" outlineLevel="3" x14ac:dyDescent="0.2">
      <c r="A66" s="261" t="s">
        <v>39</v>
      </c>
      <c r="B66" s="32">
        <v>7.9930000000000003</v>
      </c>
      <c r="C66" s="32">
        <v>15.768556</v>
      </c>
      <c r="D66" s="32">
        <v>0</v>
      </c>
      <c r="E66" s="32">
        <v>0</v>
      </c>
      <c r="F66" s="32">
        <v>0</v>
      </c>
      <c r="G66" s="32">
        <v>0</v>
      </c>
      <c r="H66" s="130"/>
      <c r="I66" s="130"/>
      <c r="J66" s="130"/>
      <c r="K66" s="130"/>
      <c r="L66" s="130"/>
      <c r="M66" s="130"/>
      <c r="N66" s="130"/>
      <c r="O66" s="130"/>
      <c r="P66" s="130"/>
      <c r="Q66" s="130"/>
    </row>
    <row r="67" spans="1:17" hidden="1" outlineLevel="3" x14ac:dyDescent="0.2">
      <c r="A67" s="261" t="s">
        <v>42</v>
      </c>
      <c r="B67" s="32">
        <v>5.5951000000000004</v>
      </c>
      <c r="C67" s="32">
        <v>11.0379892</v>
      </c>
      <c r="D67" s="32">
        <v>0</v>
      </c>
      <c r="E67" s="32">
        <v>0</v>
      </c>
      <c r="F67" s="32">
        <v>0</v>
      </c>
      <c r="G67" s="32">
        <v>0</v>
      </c>
      <c r="H67" s="130"/>
      <c r="I67" s="130"/>
      <c r="J67" s="130"/>
      <c r="K67" s="130"/>
      <c r="L67" s="130"/>
      <c r="M67" s="130"/>
      <c r="N67" s="130"/>
      <c r="O67" s="130"/>
      <c r="P67" s="130"/>
      <c r="Q67" s="130"/>
    </row>
    <row r="68" spans="1:17" hidden="1" outlineLevel="3" x14ac:dyDescent="0.2">
      <c r="A68" s="261" t="s">
        <v>127</v>
      </c>
      <c r="B68" s="32">
        <v>15.986000000000001</v>
      </c>
      <c r="C68" s="32">
        <v>31.537112</v>
      </c>
      <c r="D68" s="32">
        <v>0</v>
      </c>
      <c r="E68" s="32">
        <v>0</v>
      </c>
      <c r="F68" s="32">
        <v>0</v>
      </c>
      <c r="G68" s="32">
        <v>0</v>
      </c>
      <c r="H68" s="130"/>
      <c r="I68" s="130"/>
      <c r="J68" s="130"/>
      <c r="K68" s="130"/>
      <c r="L68" s="130"/>
      <c r="M68" s="130"/>
      <c r="N68" s="130"/>
      <c r="O68" s="130"/>
      <c r="P68" s="130"/>
      <c r="Q68" s="130"/>
    </row>
    <row r="69" spans="1:17" hidden="1" outlineLevel="3" x14ac:dyDescent="0.2">
      <c r="A69" s="261" t="s">
        <v>130</v>
      </c>
      <c r="B69" s="32">
        <v>21.98075</v>
      </c>
      <c r="C69" s="32">
        <v>43.363529</v>
      </c>
      <c r="D69" s="32">
        <v>0</v>
      </c>
      <c r="E69" s="32">
        <v>0</v>
      </c>
      <c r="F69" s="32">
        <v>0</v>
      </c>
      <c r="G69" s="32">
        <v>0</v>
      </c>
      <c r="H69" s="130"/>
      <c r="I69" s="130"/>
      <c r="J69" s="130"/>
      <c r="K69" s="130"/>
      <c r="L69" s="130"/>
      <c r="M69" s="130"/>
      <c r="N69" s="130"/>
      <c r="O69" s="130"/>
      <c r="P69" s="130"/>
      <c r="Q69" s="130"/>
    </row>
    <row r="70" spans="1:17" hidden="1" outlineLevel="3" x14ac:dyDescent="0.2">
      <c r="A70" s="261" t="s">
        <v>133</v>
      </c>
      <c r="B70" s="32">
        <v>46.759050000000002</v>
      </c>
      <c r="C70" s="32">
        <v>76.477496599999995</v>
      </c>
      <c r="D70" s="32">
        <v>0</v>
      </c>
      <c r="E70" s="32">
        <v>0</v>
      </c>
      <c r="F70" s="32">
        <v>0</v>
      </c>
      <c r="G70" s="32">
        <v>0</v>
      </c>
      <c r="H70" s="130"/>
      <c r="I70" s="130"/>
      <c r="J70" s="130"/>
      <c r="K70" s="130"/>
      <c r="L70" s="130"/>
      <c r="M70" s="130"/>
      <c r="N70" s="130"/>
      <c r="O70" s="130"/>
      <c r="P70" s="130"/>
      <c r="Q70" s="130"/>
    </row>
    <row r="71" spans="1:17" hidden="1" outlineLevel="3" x14ac:dyDescent="0.2">
      <c r="A71" s="261" t="s">
        <v>137</v>
      </c>
      <c r="B71" s="32">
        <v>33.97025</v>
      </c>
      <c r="C71" s="32">
        <v>67.016362999999998</v>
      </c>
      <c r="D71" s="32">
        <v>72.002001000000007</v>
      </c>
      <c r="E71" s="32">
        <v>81.572574000000003</v>
      </c>
      <c r="F71" s="32">
        <v>84.201668999999995</v>
      </c>
      <c r="G71" s="32">
        <v>80.844555</v>
      </c>
      <c r="H71" s="130"/>
      <c r="I71" s="130"/>
      <c r="J71" s="130"/>
      <c r="K71" s="130"/>
      <c r="L71" s="130"/>
      <c r="M71" s="130"/>
      <c r="N71" s="130"/>
      <c r="O71" s="130"/>
      <c r="P71" s="130"/>
      <c r="Q71" s="130"/>
    </row>
    <row r="72" spans="1:17" hidden="1" outlineLevel="3" x14ac:dyDescent="0.2">
      <c r="A72" s="261" t="s">
        <v>139</v>
      </c>
      <c r="B72" s="32">
        <v>0</v>
      </c>
      <c r="C72" s="32">
        <v>15.768556</v>
      </c>
      <c r="D72" s="32">
        <v>24.000667</v>
      </c>
      <c r="E72" s="32">
        <v>27.190857999999999</v>
      </c>
      <c r="F72" s="32">
        <v>28.067222999999998</v>
      </c>
      <c r="G72" s="32">
        <v>26.948184999999999</v>
      </c>
      <c r="H72" s="130"/>
      <c r="I72" s="130"/>
      <c r="J72" s="130"/>
      <c r="K72" s="130"/>
      <c r="L72" s="130"/>
      <c r="M72" s="130"/>
      <c r="N72" s="130"/>
      <c r="O72" s="130"/>
      <c r="P72" s="130"/>
      <c r="Q72" s="130"/>
    </row>
    <row r="73" spans="1:17" hidden="1" outlineLevel="3" x14ac:dyDescent="0.2">
      <c r="A73" s="261" t="s">
        <v>143</v>
      </c>
      <c r="B73" s="32">
        <v>0</v>
      </c>
      <c r="C73" s="32">
        <v>0</v>
      </c>
      <c r="D73" s="32">
        <v>319.26726472281001</v>
      </c>
      <c r="E73" s="32">
        <v>381.85019187716</v>
      </c>
      <c r="F73" s="32">
        <v>349.92173149287999</v>
      </c>
      <c r="G73" s="32">
        <v>335.97037924953003</v>
      </c>
      <c r="H73" s="130"/>
      <c r="I73" s="130"/>
      <c r="J73" s="130"/>
      <c r="K73" s="130"/>
      <c r="L73" s="130"/>
      <c r="M73" s="130"/>
      <c r="N73" s="130"/>
      <c r="O73" s="130"/>
      <c r="P73" s="130"/>
      <c r="Q73" s="130"/>
    </row>
    <row r="74" spans="1:17" hidden="1" outlineLevel="3" x14ac:dyDescent="0.2">
      <c r="A74" s="261" t="s">
        <v>209</v>
      </c>
      <c r="B74" s="32">
        <v>0</v>
      </c>
      <c r="C74" s="32">
        <v>0</v>
      </c>
      <c r="D74" s="32">
        <v>0</v>
      </c>
      <c r="E74" s="32">
        <v>27.190857999999999</v>
      </c>
      <c r="F74" s="32">
        <v>28.067222999999998</v>
      </c>
      <c r="G74" s="32">
        <v>26.948184999999999</v>
      </c>
      <c r="H74" s="130"/>
      <c r="I74" s="130"/>
      <c r="J74" s="130"/>
      <c r="K74" s="130"/>
      <c r="L74" s="130"/>
      <c r="M74" s="130"/>
      <c r="N74" s="130"/>
      <c r="O74" s="130"/>
      <c r="P74" s="130"/>
      <c r="Q74" s="130"/>
    </row>
    <row r="75" spans="1:17" hidden="1" outlineLevel="3" x14ac:dyDescent="0.2">
      <c r="A75" s="261" t="s">
        <v>215</v>
      </c>
      <c r="B75" s="32">
        <v>0</v>
      </c>
      <c r="C75" s="32">
        <v>0</v>
      </c>
      <c r="D75" s="32">
        <v>0</v>
      </c>
      <c r="E75" s="32">
        <v>0</v>
      </c>
      <c r="F75" s="32">
        <v>84.201668999999995</v>
      </c>
      <c r="G75" s="32">
        <v>80.844555</v>
      </c>
      <c r="H75" s="130"/>
      <c r="I75" s="130"/>
      <c r="J75" s="130"/>
      <c r="K75" s="130"/>
      <c r="L75" s="130"/>
      <c r="M75" s="130"/>
      <c r="N75" s="130"/>
      <c r="O75" s="130"/>
      <c r="P75" s="130"/>
      <c r="Q75" s="130"/>
    </row>
    <row r="76" spans="1:17" outlineLevel="2" collapsed="1" x14ac:dyDescent="0.2">
      <c r="A76" s="262" t="s">
        <v>11</v>
      </c>
      <c r="B76" s="20">
        <f t="shared" ref="B76:F76" si="10">SUM(B$77:B$77)</f>
        <v>15.166842572</v>
      </c>
      <c r="C76" s="20">
        <f t="shared" si="10"/>
        <v>28.054351363999999</v>
      </c>
      <c r="D76" s="20">
        <f t="shared" si="10"/>
        <v>40.841386424</v>
      </c>
      <c r="E76" s="20">
        <f t="shared" si="10"/>
        <v>44.887739752000002</v>
      </c>
      <c r="F76" s="20">
        <f t="shared" si="10"/>
        <v>49.084993404000002</v>
      </c>
      <c r="G76" s="20">
        <v>47.847827612000003</v>
      </c>
      <c r="H76" s="130"/>
      <c r="I76" s="130"/>
      <c r="J76" s="130"/>
      <c r="K76" s="130"/>
      <c r="L76" s="130"/>
      <c r="M76" s="130"/>
      <c r="N76" s="130"/>
      <c r="O76" s="130"/>
      <c r="P76" s="130"/>
      <c r="Q76" s="130"/>
    </row>
    <row r="77" spans="1:17" hidden="1" outlineLevel="3" x14ac:dyDescent="0.2">
      <c r="A77" s="261" t="s">
        <v>109</v>
      </c>
      <c r="B77" s="32">
        <v>15.166842572</v>
      </c>
      <c r="C77" s="32">
        <v>28.054351363999999</v>
      </c>
      <c r="D77" s="32">
        <v>40.841386424</v>
      </c>
      <c r="E77" s="32">
        <v>44.887739752000002</v>
      </c>
      <c r="F77" s="32">
        <v>49.084993404000002</v>
      </c>
      <c r="G77" s="32">
        <v>47.847827612000003</v>
      </c>
      <c r="H77" s="130"/>
      <c r="I77" s="130"/>
      <c r="J77" s="130"/>
      <c r="K77" s="130"/>
      <c r="L77" s="130"/>
      <c r="M77" s="130"/>
      <c r="N77" s="130"/>
      <c r="O77" s="130"/>
      <c r="P77" s="130"/>
      <c r="Q77" s="130"/>
    </row>
    <row r="78" spans="1:17" ht="15" x14ac:dyDescent="0.25">
      <c r="A78" s="265" t="s">
        <v>129</v>
      </c>
      <c r="B78" s="132">
        <f t="shared" ref="B78:G78" si="11">B$79+B$99</f>
        <v>104.56794151215001</v>
      </c>
      <c r="C78" s="132">
        <f t="shared" si="11"/>
        <v>153.80274755798999</v>
      </c>
      <c r="D78" s="132">
        <f t="shared" si="11"/>
        <v>237.90855769916999</v>
      </c>
      <c r="E78" s="132">
        <f t="shared" si="11"/>
        <v>278.97554734952001</v>
      </c>
      <c r="F78" s="132">
        <f t="shared" si="11"/>
        <v>307.96457446918004</v>
      </c>
      <c r="G78" s="132">
        <f t="shared" si="11"/>
        <v>287.27966881098001</v>
      </c>
      <c r="H78" s="130"/>
      <c r="I78" s="130"/>
      <c r="J78" s="130"/>
      <c r="K78" s="130"/>
      <c r="L78" s="130"/>
      <c r="M78" s="130"/>
      <c r="N78" s="130"/>
      <c r="O78" s="130"/>
      <c r="P78" s="130"/>
      <c r="Q78" s="130"/>
    </row>
    <row r="79" spans="1:17" ht="15" outlineLevel="1" x14ac:dyDescent="0.25">
      <c r="A79" s="263" t="s">
        <v>62</v>
      </c>
      <c r="B79" s="58">
        <f t="shared" ref="B79:G79" si="12">B$80+B$93+B$97</f>
        <v>27.129149810690006</v>
      </c>
      <c r="C79" s="58">
        <f t="shared" si="12"/>
        <v>27.86328456259</v>
      </c>
      <c r="D79" s="58">
        <f t="shared" si="12"/>
        <v>21.459454905489999</v>
      </c>
      <c r="E79" s="58">
        <f t="shared" si="12"/>
        <v>19.084475248330001</v>
      </c>
      <c r="F79" s="58">
        <f t="shared" si="12"/>
        <v>13.279554505130001</v>
      </c>
      <c r="G79" s="58">
        <f t="shared" si="12"/>
        <v>13.6121126434</v>
      </c>
      <c r="H79" s="130"/>
      <c r="I79" s="130"/>
      <c r="J79" s="130"/>
      <c r="K79" s="130"/>
      <c r="L79" s="130"/>
      <c r="M79" s="130"/>
      <c r="N79" s="130"/>
      <c r="O79" s="130"/>
      <c r="P79" s="130"/>
      <c r="Q79" s="130"/>
    </row>
    <row r="80" spans="1:17" ht="25.5" outlineLevel="2" collapsed="1" x14ac:dyDescent="0.2">
      <c r="A80" s="262" t="s">
        <v>147</v>
      </c>
      <c r="B80" s="20">
        <f t="shared" ref="B80:F80" si="13">SUM(B$81:B$92)</f>
        <v>21.135767983260003</v>
      </c>
      <c r="C80" s="20">
        <f t="shared" si="13"/>
        <v>21.567011600000001</v>
      </c>
      <c r="D80" s="20">
        <f t="shared" si="13"/>
        <v>16.400011599999999</v>
      </c>
      <c r="E80" s="20">
        <f t="shared" si="13"/>
        <v>15.9500116</v>
      </c>
      <c r="F80" s="20">
        <f t="shared" si="13"/>
        <v>8.9500115999999998</v>
      </c>
      <c r="G80" s="20">
        <v>8.9500115999999998</v>
      </c>
      <c r="H80" s="130"/>
      <c r="I80" s="130"/>
      <c r="J80" s="130"/>
      <c r="K80" s="130"/>
      <c r="L80" s="130"/>
      <c r="M80" s="130"/>
      <c r="N80" s="130"/>
      <c r="O80" s="130"/>
      <c r="P80" s="130"/>
      <c r="Q80" s="130"/>
    </row>
    <row r="81" spans="1:17" hidden="1" outlineLevel="3" x14ac:dyDescent="0.2">
      <c r="A81" s="261" t="s">
        <v>69</v>
      </c>
      <c r="B81" s="32">
        <v>0.99985038325999998</v>
      </c>
      <c r="C81" s="32">
        <v>0</v>
      </c>
      <c r="D81" s="32">
        <v>0</v>
      </c>
      <c r="E81" s="32">
        <v>0</v>
      </c>
      <c r="F81" s="32">
        <v>0</v>
      </c>
      <c r="G81" s="32">
        <v>0</v>
      </c>
      <c r="H81" s="130"/>
      <c r="I81" s="130"/>
      <c r="J81" s="130"/>
      <c r="K81" s="130"/>
      <c r="L81" s="130"/>
      <c r="M81" s="130"/>
      <c r="N81" s="130"/>
      <c r="O81" s="130"/>
      <c r="P81" s="130"/>
      <c r="Q81" s="130"/>
    </row>
    <row r="82" spans="1:17" hidden="1" outlineLevel="3" x14ac:dyDescent="0.2">
      <c r="A82" s="261" t="s">
        <v>176</v>
      </c>
      <c r="B82" s="32">
        <v>1.1600000000000001E-5</v>
      </c>
      <c r="C82" s="32">
        <v>1.1600000000000001E-5</v>
      </c>
      <c r="D82" s="32">
        <v>1.1600000000000001E-5</v>
      </c>
      <c r="E82" s="32">
        <v>1.1600000000000001E-5</v>
      </c>
      <c r="F82" s="32">
        <v>1.1600000000000001E-5</v>
      </c>
      <c r="G82" s="32">
        <v>1.1600000000000001E-5</v>
      </c>
      <c r="H82" s="130"/>
      <c r="I82" s="130"/>
      <c r="J82" s="130"/>
      <c r="K82" s="130"/>
      <c r="L82" s="130"/>
      <c r="M82" s="130"/>
      <c r="N82" s="130"/>
      <c r="O82" s="130"/>
      <c r="P82" s="130"/>
      <c r="Q82" s="130"/>
    </row>
    <row r="83" spans="1:17" hidden="1" outlineLevel="3" x14ac:dyDescent="0.2">
      <c r="A83" s="261" t="s">
        <v>57</v>
      </c>
      <c r="B83" s="32">
        <v>0</v>
      </c>
      <c r="C83" s="32">
        <v>1</v>
      </c>
      <c r="D83" s="32">
        <v>1</v>
      </c>
      <c r="E83" s="32">
        <v>1</v>
      </c>
      <c r="F83" s="32">
        <v>1</v>
      </c>
      <c r="G83" s="32">
        <v>1</v>
      </c>
      <c r="H83" s="130"/>
      <c r="I83" s="130"/>
      <c r="J83" s="130"/>
      <c r="K83" s="130"/>
      <c r="L83" s="130"/>
      <c r="M83" s="130"/>
      <c r="N83" s="130"/>
      <c r="O83" s="130"/>
      <c r="P83" s="130"/>
      <c r="Q83" s="130"/>
    </row>
    <row r="84" spans="1:17" hidden="1" outlineLevel="3" x14ac:dyDescent="0.2">
      <c r="A84" s="261" t="s">
        <v>63</v>
      </c>
      <c r="B84" s="32">
        <v>1.8</v>
      </c>
      <c r="C84" s="32">
        <v>3</v>
      </c>
      <c r="D84" s="32">
        <v>3</v>
      </c>
      <c r="E84" s="32">
        <v>3</v>
      </c>
      <c r="F84" s="32">
        <v>2</v>
      </c>
      <c r="G84" s="32">
        <v>2</v>
      </c>
      <c r="H84" s="130"/>
      <c r="I84" s="130"/>
      <c r="J84" s="130"/>
      <c r="K84" s="130"/>
      <c r="L84" s="130"/>
      <c r="M84" s="130"/>
      <c r="N84" s="130"/>
      <c r="O84" s="130"/>
      <c r="P84" s="130"/>
      <c r="Q84" s="130"/>
    </row>
    <row r="85" spans="1:17" hidden="1" outlineLevel="3" x14ac:dyDescent="0.2">
      <c r="A85" s="261" t="s">
        <v>210</v>
      </c>
      <c r="B85" s="32">
        <v>1.4</v>
      </c>
      <c r="C85" s="32">
        <v>3.2</v>
      </c>
      <c r="D85" s="32">
        <v>3.2</v>
      </c>
      <c r="E85" s="32">
        <v>3</v>
      </c>
      <c r="F85" s="32">
        <v>3</v>
      </c>
      <c r="G85" s="32">
        <v>3</v>
      </c>
      <c r="H85" s="130"/>
      <c r="I85" s="130"/>
      <c r="J85" s="130"/>
      <c r="K85" s="130"/>
      <c r="L85" s="130"/>
      <c r="M85" s="130"/>
      <c r="N85" s="130"/>
      <c r="O85" s="130"/>
      <c r="P85" s="130"/>
      <c r="Q85" s="130"/>
    </row>
    <row r="86" spans="1:17" hidden="1" outlineLevel="3" x14ac:dyDescent="0.2">
      <c r="A86" s="261" t="s">
        <v>96</v>
      </c>
      <c r="B86" s="32">
        <v>0.57890600000000003</v>
      </c>
      <c r="C86" s="32">
        <v>0</v>
      </c>
      <c r="D86" s="32">
        <v>0</v>
      </c>
      <c r="E86" s="32">
        <v>0</v>
      </c>
      <c r="F86" s="32">
        <v>0</v>
      </c>
      <c r="G86" s="32">
        <v>0</v>
      </c>
      <c r="H86" s="130"/>
      <c r="I86" s="130"/>
      <c r="J86" s="130"/>
      <c r="K86" s="130"/>
      <c r="L86" s="130"/>
      <c r="M86" s="130"/>
      <c r="N86" s="130"/>
      <c r="O86" s="130"/>
      <c r="P86" s="130"/>
      <c r="Q86" s="130"/>
    </row>
    <row r="87" spans="1:17" hidden="1" outlineLevel="3" x14ac:dyDescent="0.2">
      <c r="A87" s="261" t="s">
        <v>167</v>
      </c>
      <c r="B87" s="32">
        <v>4.8</v>
      </c>
      <c r="C87" s="32">
        <v>4.8</v>
      </c>
      <c r="D87" s="32">
        <v>4.8</v>
      </c>
      <c r="E87" s="32">
        <v>4.8</v>
      </c>
      <c r="F87" s="32">
        <v>0</v>
      </c>
      <c r="G87" s="32">
        <v>0</v>
      </c>
      <c r="H87" s="130"/>
      <c r="I87" s="130"/>
      <c r="J87" s="130"/>
      <c r="K87" s="130"/>
      <c r="L87" s="130"/>
      <c r="M87" s="130"/>
      <c r="N87" s="130"/>
      <c r="O87" s="130"/>
      <c r="P87" s="130"/>
      <c r="Q87" s="130"/>
    </row>
    <row r="88" spans="1:17" hidden="1" outlineLevel="3" x14ac:dyDescent="0.2">
      <c r="A88" s="261" t="s">
        <v>159</v>
      </c>
      <c r="B88" s="32">
        <v>1.55</v>
      </c>
      <c r="C88" s="32">
        <v>0</v>
      </c>
      <c r="D88" s="32">
        <v>0</v>
      </c>
      <c r="E88" s="32">
        <v>0</v>
      </c>
      <c r="F88" s="32">
        <v>0</v>
      </c>
      <c r="G88" s="32">
        <v>0</v>
      </c>
      <c r="H88" s="130"/>
      <c r="I88" s="130"/>
      <c r="J88" s="130"/>
      <c r="K88" s="130"/>
      <c r="L88" s="130"/>
      <c r="M88" s="130"/>
      <c r="N88" s="130"/>
      <c r="O88" s="130"/>
      <c r="P88" s="130"/>
      <c r="Q88" s="130"/>
    </row>
    <row r="89" spans="1:17" hidden="1" outlineLevel="3" x14ac:dyDescent="0.2">
      <c r="A89" s="261" t="s">
        <v>50</v>
      </c>
      <c r="B89" s="32">
        <v>4.25</v>
      </c>
      <c r="C89" s="32">
        <v>4.25</v>
      </c>
      <c r="D89" s="32">
        <v>0.25</v>
      </c>
      <c r="E89" s="32">
        <v>0</v>
      </c>
      <c r="F89" s="32">
        <v>0</v>
      </c>
      <c r="G89" s="32">
        <v>0</v>
      </c>
      <c r="H89" s="130"/>
      <c r="I89" s="130"/>
      <c r="J89" s="130"/>
      <c r="K89" s="130"/>
      <c r="L89" s="130"/>
      <c r="M89" s="130"/>
      <c r="N89" s="130"/>
      <c r="O89" s="130"/>
      <c r="P89" s="130"/>
      <c r="Q89" s="130"/>
    </row>
    <row r="90" spans="1:17" hidden="1" outlineLevel="3" x14ac:dyDescent="0.2">
      <c r="A90" s="261" t="s">
        <v>206</v>
      </c>
      <c r="B90" s="32">
        <v>4.1500000000000004</v>
      </c>
      <c r="C90" s="32">
        <v>4.1500000000000004</v>
      </c>
      <c r="D90" s="32">
        <v>4.1500000000000004</v>
      </c>
      <c r="E90" s="32">
        <v>4.1500000000000004</v>
      </c>
      <c r="F90" s="32">
        <v>2.95</v>
      </c>
      <c r="G90" s="32">
        <v>2.95</v>
      </c>
      <c r="H90" s="130"/>
      <c r="I90" s="130"/>
      <c r="J90" s="130"/>
      <c r="K90" s="130"/>
      <c r="L90" s="130"/>
      <c r="M90" s="130"/>
      <c r="N90" s="130"/>
      <c r="O90" s="130"/>
      <c r="P90" s="130"/>
      <c r="Q90" s="130"/>
    </row>
    <row r="91" spans="1:17" hidden="1" outlineLevel="3" x14ac:dyDescent="0.2">
      <c r="A91" s="261" t="s">
        <v>172</v>
      </c>
      <c r="B91" s="32">
        <v>0.88</v>
      </c>
      <c r="C91" s="32">
        <v>0.44</v>
      </c>
      <c r="D91" s="32">
        <v>0</v>
      </c>
      <c r="E91" s="32">
        <v>0</v>
      </c>
      <c r="F91" s="32">
        <v>0</v>
      </c>
      <c r="G91" s="32">
        <v>0</v>
      </c>
      <c r="H91" s="130"/>
      <c r="I91" s="130"/>
      <c r="J91" s="130"/>
      <c r="K91" s="130"/>
      <c r="L91" s="130"/>
      <c r="M91" s="130"/>
      <c r="N91" s="130"/>
      <c r="O91" s="130"/>
      <c r="P91" s="130"/>
      <c r="Q91" s="130"/>
    </row>
    <row r="92" spans="1:17" hidden="1" outlineLevel="3" x14ac:dyDescent="0.2">
      <c r="A92" s="261" t="s">
        <v>28</v>
      </c>
      <c r="B92" s="32">
        <v>0.72699999999999998</v>
      </c>
      <c r="C92" s="32">
        <v>0.72699999999999998</v>
      </c>
      <c r="D92" s="32">
        <v>0</v>
      </c>
      <c r="E92" s="32">
        <v>0</v>
      </c>
      <c r="F92" s="32">
        <v>0</v>
      </c>
      <c r="G92" s="32">
        <v>0</v>
      </c>
      <c r="H92" s="130"/>
      <c r="I92" s="130"/>
      <c r="J92" s="130"/>
      <c r="K92" s="130"/>
      <c r="L92" s="130"/>
      <c r="M92" s="130"/>
      <c r="N92" s="130"/>
      <c r="O92" s="130"/>
      <c r="P92" s="130"/>
      <c r="Q92" s="130"/>
    </row>
    <row r="93" spans="1:17" ht="25.5" outlineLevel="2" collapsed="1" x14ac:dyDescent="0.2">
      <c r="A93" s="262" t="s">
        <v>13</v>
      </c>
      <c r="B93" s="20">
        <f t="shared" ref="B93:F93" si="14">SUM(B$94:B$96)</f>
        <v>5.9924271774300006</v>
      </c>
      <c r="C93" s="20">
        <f t="shared" si="14"/>
        <v>6.2953183125900001</v>
      </c>
      <c r="D93" s="20">
        <f t="shared" si="14"/>
        <v>5.0584886554899997</v>
      </c>
      <c r="E93" s="20">
        <f t="shared" si="14"/>
        <v>3.13350899833</v>
      </c>
      <c r="F93" s="20">
        <f t="shared" si="14"/>
        <v>4.3285882551299997</v>
      </c>
      <c r="G93" s="20">
        <v>4.6611463934000001</v>
      </c>
      <c r="H93" s="130"/>
      <c r="I93" s="130"/>
      <c r="J93" s="130"/>
      <c r="K93" s="130"/>
      <c r="L93" s="130"/>
      <c r="M93" s="130"/>
      <c r="N93" s="130"/>
      <c r="O93" s="130"/>
      <c r="P93" s="130"/>
      <c r="Q93" s="130"/>
    </row>
    <row r="94" spans="1:17" hidden="1" outlineLevel="3" x14ac:dyDescent="0.2">
      <c r="A94" s="261" t="s">
        <v>15</v>
      </c>
      <c r="B94" s="32">
        <v>2.1</v>
      </c>
      <c r="C94" s="32">
        <v>2.1</v>
      </c>
      <c r="D94" s="32">
        <v>1.05</v>
      </c>
      <c r="E94" s="32">
        <v>0</v>
      </c>
      <c r="F94" s="32">
        <v>0.34146937824000001</v>
      </c>
      <c r="G94" s="32">
        <v>0.64194869025000001</v>
      </c>
      <c r="H94" s="130"/>
      <c r="I94" s="130"/>
      <c r="J94" s="130"/>
      <c r="K94" s="130"/>
      <c r="L94" s="130"/>
      <c r="M94" s="130"/>
      <c r="N94" s="130"/>
      <c r="O94" s="130"/>
      <c r="P94" s="130"/>
      <c r="Q94" s="130"/>
    </row>
    <row r="95" spans="1:17" hidden="1" outlineLevel="3" x14ac:dyDescent="0.2">
      <c r="A95" s="261" t="s">
        <v>121</v>
      </c>
      <c r="B95" s="32">
        <v>3.8924271774300001</v>
      </c>
      <c r="C95" s="32">
        <v>4.0098623181499997</v>
      </c>
      <c r="D95" s="32">
        <v>3.8598623181499998</v>
      </c>
      <c r="E95" s="32">
        <v>3.0217123181500001</v>
      </c>
      <c r="F95" s="32">
        <v>3.8976764468799998</v>
      </c>
      <c r="G95" s="32">
        <v>3.93358853832</v>
      </c>
      <c r="H95" s="130"/>
      <c r="I95" s="130"/>
      <c r="J95" s="130"/>
      <c r="K95" s="130"/>
      <c r="L95" s="130"/>
      <c r="M95" s="130"/>
      <c r="N95" s="130"/>
      <c r="O95" s="130"/>
      <c r="P95" s="130"/>
      <c r="Q95" s="130"/>
    </row>
    <row r="96" spans="1:17" hidden="1" outlineLevel="3" x14ac:dyDescent="0.2">
      <c r="A96" s="261" t="s">
        <v>38</v>
      </c>
      <c r="B96" s="32">
        <v>0</v>
      </c>
      <c r="C96" s="32">
        <v>0.18545599443999999</v>
      </c>
      <c r="D96" s="32">
        <v>0.14862633734</v>
      </c>
      <c r="E96" s="32">
        <v>0.11179668018</v>
      </c>
      <c r="F96" s="32">
        <v>8.9442430010000004E-2</v>
      </c>
      <c r="G96" s="32">
        <v>8.5609164830000001E-2</v>
      </c>
      <c r="H96" s="130"/>
      <c r="I96" s="130"/>
      <c r="J96" s="130"/>
      <c r="K96" s="130"/>
      <c r="L96" s="130"/>
      <c r="M96" s="130"/>
      <c r="N96" s="130"/>
      <c r="O96" s="130"/>
      <c r="P96" s="130"/>
      <c r="Q96" s="130"/>
    </row>
    <row r="97" spans="1:17" outlineLevel="2" collapsed="1" x14ac:dyDescent="0.2">
      <c r="A97" s="262" t="s">
        <v>150</v>
      </c>
      <c r="B97" s="20">
        <f t="shared" ref="B97:F97" si="15">SUM(B$98:B$98)</f>
        <v>9.5465000000000003E-4</v>
      </c>
      <c r="C97" s="20">
        <f t="shared" si="15"/>
        <v>9.5465000000000003E-4</v>
      </c>
      <c r="D97" s="20">
        <f t="shared" si="15"/>
        <v>9.5465000000000003E-4</v>
      </c>
      <c r="E97" s="20">
        <f t="shared" si="15"/>
        <v>9.5465000000000003E-4</v>
      </c>
      <c r="F97" s="20">
        <f t="shared" si="15"/>
        <v>9.5465000000000003E-4</v>
      </c>
      <c r="G97" s="20">
        <v>9.5465000000000003E-4</v>
      </c>
      <c r="H97" s="130"/>
      <c r="I97" s="130"/>
      <c r="J97" s="130"/>
      <c r="K97" s="130"/>
      <c r="L97" s="130"/>
      <c r="M97" s="130"/>
      <c r="N97" s="130"/>
      <c r="O97" s="130"/>
      <c r="P97" s="130"/>
      <c r="Q97" s="130"/>
    </row>
    <row r="98" spans="1:17" hidden="1" outlineLevel="3" x14ac:dyDescent="0.2">
      <c r="A98" s="261" t="s">
        <v>204</v>
      </c>
      <c r="B98" s="32">
        <v>9.5465000000000003E-4</v>
      </c>
      <c r="C98" s="32">
        <v>9.5465000000000003E-4</v>
      </c>
      <c r="D98" s="32">
        <v>9.5465000000000003E-4</v>
      </c>
      <c r="E98" s="32">
        <v>9.5465000000000003E-4</v>
      </c>
      <c r="F98" s="32">
        <v>9.5465000000000003E-4</v>
      </c>
      <c r="G98" s="32">
        <v>9.5465000000000003E-4</v>
      </c>
      <c r="H98" s="130"/>
      <c r="I98" s="130"/>
      <c r="J98" s="130"/>
      <c r="K98" s="130"/>
      <c r="L98" s="130"/>
      <c r="M98" s="130"/>
      <c r="N98" s="130"/>
      <c r="O98" s="130"/>
      <c r="P98" s="130"/>
      <c r="Q98" s="130"/>
    </row>
    <row r="99" spans="1:17" ht="15" outlineLevel="1" x14ac:dyDescent="0.25">
      <c r="A99" s="263" t="s">
        <v>92</v>
      </c>
      <c r="B99" s="58">
        <f t="shared" ref="B99:G99" si="16">B$100+B$106+B$108+B$123+B$127</f>
        <v>77.438791701460005</v>
      </c>
      <c r="C99" s="58">
        <f t="shared" si="16"/>
        <v>125.93946299539999</v>
      </c>
      <c r="D99" s="58">
        <f t="shared" si="16"/>
        <v>216.44910279368</v>
      </c>
      <c r="E99" s="58">
        <f t="shared" si="16"/>
        <v>259.89107210118999</v>
      </c>
      <c r="F99" s="58">
        <f t="shared" si="16"/>
        <v>294.68501996405001</v>
      </c>
      <c r="G99" s="58">
        <f t="shared" si="16"/>
        <v>273.66755616758002</v>
      </c>
      <c r="H99" s="130"/>
      <c r="I99" s="130"/>
      <c r="J99" s="130"/>
      <c r="K99" s="130"/>
      <c r="L99" s="130"/>
      <c r="M99" s="130"/>
      <c r="N99" s="130"/>
      <c r="O99" s="130"/>
      <c r="P99" s="130"/>
      <c r="Q99" s="130"/>
    </row>
    <row r="100" spans="1:17" ht="25.5" outlineLevel="2" collapsed="1" x14ac:dyDescent="0.2">
      <c r="A100" s="262" t="s">
        <v>164</v>
      </c>
      <c r="B100" s="20">
        <f t="shared" ref="B100:F100" si="17">SUM(B$101:B$105)</f>
        <v>16.22562155316</v>
      </c>
      <c r="C100" s="20">
        <f t="shared" si="17"/>
        <v>40.11055668046</v>
      </c>
      <c r="D100" s="20">
        <f t="shared" si="17"/>
        <v>140.83380311662</v>
      </c>
      <c r="E100" s="20">
        <f t="shared" si="17"/>
        <v>190.9827471735</v>
      </c>
      <c r="F100" s="20">
        <f t="shared" si="17"/>
        <v>229.69754217034</v>
      </c>
      <c r="G100" s="20">
        <v>212.10620281793001</v>
      </c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</row>
    <row r="101" spans="1:17" hidden="1" outlineLevel="3" x14ac:dyDescent="0.2">
      <c r="A101" s="261" t="s">
        <v>16</v>
      </c>
      <c r="B101" s="32">
        <v>0.31837813165000001</v>
      </c>
      <c r="C101" s="32">
        <v>0.45145045025000002</v>
      </c>
      <c r="D101" s="32">
        <v>0.45663837269000002</v>
      </c>
      <c r="E101" s="32">
        <v>0.29585176270000002</v>
      </c>
      <c r="F101" s="32">
        <v>1.7725860336399999</v>
      </c>
      <c r="G101" s="32">
        <v>1.75329160983</v>
      </c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</row>
    <row r="102" spans="1:17" hidden="1" outlineLevel="3" x14ac:dyDescent="0.2">
      <c r="A102" s="261" t="s">
        <v>114</v>
      </c>
      <c r="B102" s="32">
        <v>0.78219066155999994</v>
      </c>
      <c r="C102" s="32">
        <v>1.3925072565700001</v>
      </c>
      <c r="D102" s="32">
        <v>3.0501432933200001</v>
      </c>
      <c r="E102" s="32">
        <v>10.56222871007</v>
      </c>
      <c r="F102" s="32">
        <v>11.43793588039</v>
      </c>
      <c r="G102" s="32">
        <v>3.2305675906900002</v>
      </c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</row>
    <row r="103" spans="1:17" hidden="1" outlineLevel="3" x14ac:dyDescent="0.2">
      <c r="A103" s="261" t="s">
        <v>88</v>
      </c>
      <c r="B103" s="32">
        <v>0</v>
      </c>
      <c r="C103" s="32">
        <v>0</v>
      </c>
      <c r="D103" s="32">
        <v>0</v>
      </c>
      <c r="E103" s="32">
        <v>0.99479114000000002</v>
      </c>
      <c r="F103" s="32">
        <v>1.17233984</v>
      </c>
      <c r="G103" s="32">
        <v>1.1602136700000001</v>
      </c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</row>
    <row r="104" spans="1:17" hidden="1" outlineLevel="3" x14ac:dyDescent="0.2">
      <c r="A104" s="261" t="s">
        <v>77</v>
      </c>
      <c r="B104" s="32">
        <v>1.94824073307</v>
      </c>
      <c r="C104" s="32">
        <v>5.8077372910499996</v>
      </c>
      <c r="D104" s="32">
        <v>9.4189829975699997</v>
      </c>
      <c r="E104" s="32">
        <v>12.373018988069999</v>
      </c>
      <c r="F104" s="32">
        <v>12.620988166129999</v>
      </c>
      <c r="G104" s="32">
        <v>12.11779034868</v>
      </c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</row>
    <row r="105" spans="1:17" hidden="1" outlineLevel="3" x14ac:dyDescent="0.2">
      <c r="A105" s="261" t="s">
        <v>109</v>
      </c>
      <c r="B105" s="32">
        <v>13.17681202688</v>
      </c>
      <c r="C105" s="32">
        <v>32.458861682589998</v>
      </c>
      <c r="D105" s="32">
        <v>127.90803845304001</v>
      </c>
      <c r="E105" s="32">
        <v>166.75685657266001</v>
      </c>
      <c r="F105" s="32">
        <v>202.69369225017999</v>
      </c>
      <c r="G105" s="32">
        <v>193.84433959872999</v>
      </c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</row>
    <row r="106" spans="1:17" ht="25.5" outlineLevel="2" collapsed="1" x14ac:dyDescent="0.2">
      <c r="A106" s="262" t="s">
        <v>10</v>
      </c>
      <c r="B106" s="20">
        <f t="shared" ref="B106:F106" si="18">SUM(B$107:B$107)</f>
        <v>1.9809336450799999</v>
      </c>
      <c r="C106" s="20">
        <f t="shared" si="18"/>
        <v>3.8427124724100001</v>
      </c>
      <c r="D106" s="20">
        <f t="shared" si="18"/>
        <v>4.6790669948200003</v>
      </c>
      <c r="E106" s="20">
        <f t="shared" si="18"/>
        <v>3.9757597011099999</v>
      </c>
      <c r="F106" s="20">
        <f t="shared" si="18"/>
        <v>2.7359326455700002</v>
      </c>
      <c r="G106" s="20">
        <v>1.97013841716</v>
      </c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</row>
    <row r="107" spans="1:17" hidden="1" outlineLevel="3" x14ac:dyDescent="0.2">
      <c r="A107" s="261" t="s">
        <v>119</v>
      </c>
      <c r="B107" s="32">
        <v>1.9809336450799999</v>
      </c>
      <c r="C107" s="32">
        <v>3.8427124724100001</v>
      </c>
      <c r="D107" s="32">
        <v>4.6790669948200003</v>
      </c>
      <c r="E107" s="32">
        <v>3.9757597011099999</v>
      </c>
      <c r="F107" s="32">
        <v>2.7359326455700002</v>
      </c>
      <c r="G107" s="32">
        <v>1.97013841716</v>
      </c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</row>
    <row r="108" spans="1:17" ht="25.5" outlineLevel="2" collapsed="1" x14ac:dyDescent="0.2">
      <c r="A108" s="262" t="s">
        <v>29</v>
      </c>
      <c r="B108" s="20">
        <f t="shared" ref="B108:F108" si="19">SUM(B$109:B$122)</f>
        <v>31.026026400319999</v>
      </c>
      <c r="C108" s="20">
        <f t="shared" si="19"/>
        <v>51.616024108979992</v>
      </c>
      <c r="D108" s="20">
        <f t="shared" si="19"/>
        <v>68.227550551150003</v>
      </c>
      <c r="E108" s="20">
        <f t="shared" si="19"/>
        <v>61.955520879730003</v>
      </c>
      <c r="F108" s="20">
        <f t="shared" si="19"/>
        <v>58.996130575340004</v>
      </c>
      <c r="G108" s="20">
        <v>56.41785166028</v>
      </c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</row>
    <row r="109" spans="1:17" hidden="1" outlineLevel="3" x14ac:dyDescent="0.2">
      <c r="A109" s="261" t="s">
        <v>45</v>
      </c>
      <c r="B109" s="32">
        <v>0.18402549264000001</v>
      </c>
      <c r="C109" s="32">
        <v>0</v>
      </c>
      <c r="D109" s="32">
        <v>0</v>
      </c>
      <c r="E109" s="32">
        <v>0</v>
      </c>
      <c r="F109" s="32">
        <v>0</v>
      </c>
      <c r="G109" s="32">
        <v>0</v>
      </c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</row>
    <row r="110" spans="1:17" hidden="1" outlineLevel="3" x14ac:dyDescent="0.2">
      <c r="A110" s="261" t="s">
        <v>70</v>
      </c>
      <c r="B110" s="32">
        <v>0</v>
      </c>
      <c r="C110" s="32">
        <v>0</v>
      </c>
      <c r="D110" s="32">
        <v>0</v>
      </c>
      <c r="E110" s="32">
        <v>0</v>
      </c>
      <c r="F110" s="32">
        <v>0</v>
      </c>
      <c r="G110" s="32">
        <v>1.52770860032</v>
      </c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</row>
    <row r="111" spans="1:17" hidden="1" outlineLevel="3" x14ac:dyDescent="0.2">
      <c r="A111" s="261" t="s">
        <v>21</v>
      </c>
      <c r="B111" s="32">
        <v>0</v>
      </c>
      <c r="C111" s="32">
        <v>0</v>
      </c>
      <c r="D111" s="32">
        <v>0</v>
      </c>
      <c r="E111" s="32">
        <v>0</v>
      </c>
      <c r="F111" s="32">
        <v>10.58962562764</v>
      </c>
      <c r="G111" s="32">
        <v>10.700606137139999</v>
      </c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</row>
    <row r="112" spans="1:17" hidden="1" outlineLevel="3" x14ac:dyDescent="0.2">
      <c r="A112" s="261" t="s">
        <v>76</v>
      </c>
      <c r="B112" s="32">
        <v>1.2361506707800001</v>
      </c>
      <c r="C112" s="32">
        <v>1.4354757070399999</v>
      </c>
      <c r="D112" s="32">
        <v>0.97860044465999996</v>
      </c>
      <c r="E112" s="32">
        <v>0</v>
      </c>
      <c r="F112" s="32">
        <v>0</v>
      </c>
      <c r="G112" s="32">
        <v>0</v>
      </c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</row>
    <row r="113" spans="1:17" hidden="1" outlineLevel="3" x14ac:dyDescent="0.2">
      <c r="A113" s="261" t="s">
        <v>116</v>
      </c>
      <c r="B113" s="32">
        <v>1.19895</v>
      </c>
      <c r="C113" s="32">
        <v>0</v>
      </c>
      <c r="D113" s="32">
        <v>0</v>
      </c>
      <c r="E113" s="32">
        <v>0</v>
      </c>
      <c r="F113" s="32">
        <v>0</v>
      </c>
      <c r="G113" s="32">
        <v>0</v>
      </c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</row>
    <row r="114" spans="1:17" hidden="1" outlineLevel="3" x14ac:dyDescent="0.2">
      <c r="A114" s="261" t="s">
        <v>154</v>
      </c>
      <c r="B114" s="32">
        <v>1.6113888000000001</v>
      </c>
      <c r="C114" s="32">
        <v>2.3842056671999998</v>
      </c>
      <c r="D114" s="32">
        <v>2.4192672335999998</v>
      </c>
      <c r="E114" s="32">
        <v>0</v>
      </c>
      <c r="F114" s="32">
        <v>0</v>
      </c>
      <c r="G114" s="32">
        <v>0</v>
      </c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</row>
    <row r="115" spans="1:17" hidden="1" outlineLevel="3" x14ac:dyDescent="0.2">
      <c r="A115" s="261" t="s">
        <v>19</v>
      </c>
      <c r="B115" s="32">
        <v>0.22837143999000001</v>
      </c>
      <c r="C115" s="32">
        <v>0.22526511275</v>
      </c>
      <c r="D115" s="32">
        <v>0</v>
      </c>
      <c r="E115" s="32">
        <v>0.38812792235999999</v>
      </c>
      <c r="F115" s="32">
        <v>1.0414123130299999</v>
      </c>
      <c r="G115" s="32">
        <v>1.0599423696500001</v>
      </c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</row>
    <row r="116" spans="1:17" hidden="1" outlineLevel="3" x14ac:dyDescent="0.2">
      <c r="A116" s="261" t="s">
        <v>140</v>
      </c>
      <c r="B116" s="32">
        <v>0.65697103136000001</v>
      </c>
      <c r="C116" s="32">
        <v>0.98087830241999996</v>
      </c>
      <c r="D116" s="32">
        <v>1.1144829759399999</v>
      </c>
      <c r="E116" s="32">
        <v>0.96636853003000001</v>
      </c>
      <c r="F116" s="32">
        <v>0.85413330630999995</v>
      </c>
      <c r="G116" s="32">
        <v>0.84529852536000005</v>
      </c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</row>
    <row r="117" spans="1:17" hidden="1" outlineLevel="3" x14ac:dyDescent="0.2">
      <c r="A117" s="261" t="s">
        <v>199</v>
      </c>
      <c r="B117" s="32">
        <v>2.34887627732</v>
      </c>
      <c r="C117" s="32">
        <v>2.3169265369800001</v>
      </c>
      <c r="D117" s="32">
        <v>0</v>
      </c>
      <c r="E117" s="32">
        <v>0</v>
      </c>
      <c r="F117" s="32">
        <v>0</v>
      </c>
      <c r="G117" s="32">
        <v>0</v>
      </c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</row>
    <row r="118" spans="1:17" hidden="1" outlineLevel="3" x14ac:dyDescent="0.2">
      <c r="A118" s="261" t="s">
        <v>177</v>
      </c>
      <c r="B118" s="32">
        <v>3.9965000000000002</v>
      </c>
      <c r="C118" s="32">
        <v>7.8842780000000001</v>
      </c>
      <c r="D118" s="32">
        <v>12.0003335</v>
      </c>
      <c r="E118" s="32">
        <v>13.595428999999999</v>
      </c>
      <c r="F118" s="32">
        <v>0</v>
      </c>
      <c r="G118" s="32">
        <v>0</v>
      </c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</row>
    <row r="119" spans="1:17" hidden="1" outlineLevel="3" x14ac:dyDescent="0.2">
      <c r="A119" s="261" t="s">
        <v>81</v>
      </c>
      <c r="B119" s="32">
        <v>0.67940500000000004</v>
      </c>
      <c r="C119" s="32">
        <v>1.34032726</v>
      </c>
      <c r="D119" s="32">
        <v>1.7299680773599999</v>
      </c>
      <c r="E119" s="32">
        <v>1.6086111592800001</v>
      </c>
      <c r="F119" s="32">
        <v>1.29782839152</v>
      </c>
      <c r="G119" s="32">
        <v>1.2460840743999999</v>
      </c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</row>
    <row r="120" spans="1:17" hidden="1" outlineLevel="3" x14ac:dyDescent="0.2">
      <c r="A120" s="261" t="s">
        <v>84</v>
      </c>
      <c r="B120" s="32">
        <v>12.40612629274</v>
      </c>
      <c r="C120" s="32">
        <v>24.47475255725</v>
      </c>
      <c r="D120" s="32">
        <v>37.252008746640001</v>
      </c>
      <c r="E120" s="32">
        <v>41.849257070509999</v>
      </c>
      <c r="F120" s="32">
        <v>42.466577746150001</v>
      </c>
      <c r="G120" s="32">
        <v>38.401163625000002</v>
      </c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</row>
    <row r="121" spans="1:17" hidden="1" outlineLevel="3" x14ac:dyDescent="0.2">
      <c r="A121" s="261" t="s">
        <v>184</v>
      </c>
      <c r="B121" s="32">
        <v>1.8250516812499999</v>
      </c>
      <c r="C121" s="32">
        <v>3.0861035161500001</v>
      </c>
      <c r="D121" s="32">
        <v>3.91435878353</v>
      </c>
      <c r="E121" s="32">
        <v>3.54772719755</v>
      </c>
      <c r="F121" s="32">
        <v>2.7465531906899998</v>
      </c>
      <c r="G121" s="32">
        <v>2.6370483284100001</v>
      </c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</row>
    <row r="122" spans="1:17" hidden="1" outlineLevel="3" x14ac:dyDescent="0.2">
      <c r="A122" s="261" t="s">
        <v>40</v>
      </c>
      <c r="B122" s="32">
        <v>4.6542097142400003</v>
      </c>
      <c r="C122" s="32">
        <v>7.4878114491899996</v>
      </c>
      <c r="D122" s="32">
        <v>8.8185307894200005</v>
      </c>
      <c r="E122" s="32">
        <v>0</v>
      </c>
      <c r="F122" s="32">
        <v>0</v>
      </c>
      <c r="G122" s="32">
        <v>0</v>
      </c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</row>
    <row r="123" spans="1:17" ht="25.5" outlineLevel="2" collapsed="1" x14ac:dyDescent="0.2">
      <c r="A123" s="262" t="s">
        <v>165</v>
      </c>
      <c r="B123" s="20">
        <f t="shared" ref="B123:F123" si="20">SUM(B$124:B$126)</f>
        <v>27.200314880999997</v>
      </c>
      <c r="C123" s="20">
        <f t="shared" si="20"/>
        <v>28.509549247999999</v>
      </c>
      <c r="D123" s="20">
        <f t="shared" si="20"/>
        <v>0</v>
      </c>
      <c r="E123" s="20">
        <f t="shared" si="20"/>
        <v>0</v>
      </c>
      <c r="F123" s="20">
        <f t="shared" si="20"/>
        <v>0</v>
      </c>
      <c r="G123" s="20">
        <v>0</v>
      </c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</row>
    <row r="124" spans="1:17" hidden="1" outlineLevel="3" x14ac:dyDescent="0.2">
      <c r="A124" s="261" t="s">
        <v>22</v>
      </c>
      <c r="B124" s="32">
        <v>4.3961499999999996</v>
      </c>
      <c r="C124" s="32">
        <v>8.6727057999999992</v>
      </c>
      <c r="D124" s="32">
        <v>0</v>
      </c>
      <c r="E124" s="32">
        <v>0</v>
      </c>
      <c r="F124" s="32">
        <v>0</v>
      </c>
      <c r="G124" s="32">
        <v>0</v>
      </c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</row>
    <row r="125" spans="1:17" hidden="1" outlineLevel="3" x14ac:dyDescent="0.2">
      <c r="A125" s="261" t="s">
        <v>180</v>
      </c>
      <c r="B125" s="32">
        <v>10.055194</v>
      </c>
      <c r="C125" s="32">
        <v>19.836843448</v>
      </c>
      <c r="D125" s="32">
        <v>0</v>
      </c>
      <c r="E125" s="32">
        <v>0</v>
      </c>
      <c r="F125" s="32">
        <v>0</v>
      </c>
      <c r="G125" s="32">
        <v>0</v>
      </c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</row>
    <row r="126" spans="1:17" hidden="1" outlineLevel="3" x14ac:dyDescent="0.2">
      <c r="A126" s="261" t="s">
        <v>141</v>
      </c>
      <c r="B126" s="32">
        <v>12.748970881</v>
      </c>
      <c r="C126" s="32">
        <v>0</v>
      </c>
      <c r="D126" s="32">
        <v>0</v>
      </c>
      <c r="E126" s="32">
        <v>0</v>
      </c>
      <c r="F126" s="32">
        <v>0</v>
      </c>
      <c r="G126" s="32">
        <v>0</v>
      </c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</row>
    <row r="127" spans="1:17" outlineLevel="2" collapsed="1" x14ac:dyDescent="0.2">
      <c r="A127" s="262" t="s">
        <v>11</v>
      </c>
      <c r="B127" s="20">
        <f t="shared" ref="B127:F127" si="21">SUM(B$128:B$128)</f>
        <v>1.0058952218999999</v>
      </c>
      <c r="C127" s="20">
        <f t="shared" si="21"/>
        <v>1.8606204855499999</v>
      </c>
      <c r="D127" s="20">
        <f t="shared" si="21"/>
        <v>2.7086821310899998</v>
      </c>
      <c r="E127" s="20">
        <f t="shared" si="21"/>
        <v>2.9770443468500001</v>
      </c>
      <c r="F127" s="20">
        <f t="shared" si="21"/>
        <v>3.2554145727999999</v>
      </c>
      <c r="G127" s="20">
        <v>3.17336327221</v>
      </c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</row>
    <row r="128" spans="1:17" hidden="1" outlineLevel="3" x14ac:dyDescent="0.2">
      <c r="A128" s="40" t="s">
        <v>109</v>
      </c>
      <c r="B128" s="32">
        <v>1.0058952218999999</v>
      </c>
      <c r="C128" s="32">
        <v>1.8606204855499999</v>
      </c>
      <c r="D128" s="32">
        <v>2.7086821310899998</v>
      </c>
      <c r="E128" s="32">
        <v>2.9770443468500001</v>
      </c>
      <c r="F128" s="32">
        <v>3.2554145727999999</v>
      </c>
      <c r="G128" s="32">
        <v>3.17336327221</v>
      </c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</row>
    <row r="129" spans="2:17" x14ac:dyDescent="0.2">
      <c r="B129" s="103"/>
      <c r="C129" s="103"/>
      <c r="D129" s="103"/>
      <c r="E129" s="103"/>
      <c r="F129" s="103"/>
      <c r="G129" s="103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</row>
    <row r="130" spans="2:17" x14ac:dyDescent="0.2">
      <c r="B130" s="103"/>
      <c r="C130" s="103"/>
      <c r="D130" s="103"/>
      <c r="E130" s="103"/>
      <c r="F130" s="103"/>
      <c r="G130" s="103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</row>
    <row r="131" spans="2:17" x14ac:dyDescent="0.2">
      <c r="B131" s="103"/>
      <c r="C131" s="103"/>
      <c r="D131" s="103"/>
      <c r="E131" s="103"/>
      <c r="F131" s="103"/>
      <c r="G131" s="103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</row>
    <row r="132" spans="2:17" x14ac:dyDescent="0.2">
      <c r="B132" s="103"/>
      <c r="C132" s="103"/>
      <c r="D132" s="103"/>
      <c r="E132" s="103"/>
      <c r="F132" s="103"/>
      <c r="G132" s="103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</row>
    <row r="133" spans="2:17" x14ac:dyDescent="0.2">
      <c r="B133" s="103"/>
      <c r="C133" s="103"/>
      <c r="D133" s="103"/>
      <c r="E133" s="103"/>
      <c r="F133" s="103"/>
      <c r="G133" s="103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</row>
    <row r="134" spans="2:17" x14ac:dyDescent="0.2">
      <c r="B134" s="103"/>
      <c r="C134" s="103"/>
      <c r="D134" s="103"/>
      <c r="E134" s="103"/>
      <c r="F134" s="103"/>
      <c r="G134" s="103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</row>
    <row r="135" spans="2:17" x14ac:dyDescent="0.2">
      <c r="B135" s="103"/>
      <c r="C135" s="103"/>
      <c r="D135" s="103"/>
      <c r="E135" s="103"/>
      <c r="F135" s="103"/>
      <c r="G135" s="103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</row>
    <row r="136" spans="2:17" x14ac:dyDescent="0.2">
      <c r="B136" s="103"/>
      <c r="C136" s="103"/>
      <c r="D136" s="103"/>
      <c r="E136" s="103"/>
      <c r="F136" s="103"/>
      <c r="G136" s="103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</row>
    <row r="137" spans="2:17" x14ac:dyDescent="0.2">
      <c r="B137" s="103"/>
      <c r="C137" s="103"/>
      <c r="D137" s="103"/>
      <c r="E137" s="103"/>
      <c r="F137" s="103"/>
      <c r="G137" s="103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</row>
    <row r="138" spans="2:17" x14ac:dyDescent="0.2">
      <c r="B138" s="103"/>
      <c r="C138" s="103"/>
      <c r="D138" s="103"/>
      <c r="E138" s="103"/>
      <c r="F138" s="103"/>
      <c r="G138" s="103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</row>
    <row r="139" spans="2:17" x14ac:dyDescent="0.2">
      <c r="B139" s="103"/>
      <c r="C139" s="103"/>
      <c r="D139" s="103"/>
      <c r="E139" s="103"/>
      <c r="F139" s="103"/>
      <c r="G139" s="103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</row>
    <row r="140" spans="2:17" x14ac:dyDescent="0.2">
      <c r="B140" s="103"/>
      <c r="C140" s="103"/>
      <c r="D140" s="103"/>
      <c r="E140" s="103"/>
      <c r="F140" s="103"/>
      <c r="G140" s="103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</row>
    <row r="141" spans="2:17" x14ac:dyDescent="0.2">
      <c r="B141" s="103"/>
      <c r="C141" s="103"/>
      <c r="D141" s="103"/>
      <c r="E141" s="103"/>
      <c r="F141" s="103"/>
      <c r="G141" s="103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</row>
    <row r="142" spans="2:17" x14ac:dyDescent="0.2">
      <c r="B142" s="103"/>
      <c r="C142" s="103"/>
      <c r="D142" s="103"/>
      <c r="E142" s="103"/>
      <c r="F142" s="103"/>
      <c r="G142" s="103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</row>
    <row r="143" spans="2:17" x14ac:dyDescent="0.2">
      <c r="B143" s="103"/>
      <c r="C143" s="103"/>
      <c r="D143" s="103"/>
      <c r="E143" s="103"/>
      <c r="F143" s="103"/>
      <c r="G143" s="103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</row>
    <row r="144" spans="2:17" x14ac:dyDescent="0.2">
      <c r="B144" s="103"/>
      <c r="C144" s="103"/>
      <c r="D144" s="103"/>
      <c r="E144" s="103"/>
      <c r="F144" s="103"/>
      <c r="G144" s="103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</row>
    <row r="145" spans="2:17" x14ac:dyDescent="0.2">
      <c r="B145" s="103"/>
      <c r="C145" s="103"/>
      <c r="D145" s="103"/>
      <c r="E145" s="103"/>
      <c r="F145" s="103"/>
      <c r="G145" s="103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</row>
    <row r="146" spans="2:17" x14ac:dyDescent="0.2">
      <c r="B146" s="103"/>
      <c r="C146" s="103"/>
      <c r="D146" s="103"/>
      <c r="E146" s="103"/>
      <c r="F146" s="103"/>
      <c r="G146" s="103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</row>
    <row r="147" spans="2:17" x14ac:dyDescent="0.2">
      <c r="B147" s="103"/>
      <c r="C147" s="103"/>
      <c r="D147" s="103"/>
      <c r="E147" s="103"/>
      <c r="F147" s="103"/>
      <c r="G147" s="103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</row>
    <row r="148" spans="2:17" x14ac:dyDescent="0.2">
      <c r="B148" s="103"/>
      <c r="C148" s="103"/>
      <c r="D148" s="103"/>
      <c r="E148" s="103"/>
      <c r="F148" s="103"/>
      <c r="G148" s="103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</row>
    <row r="149" spans="2:17" x14ac:dyDescent="0.2">
      <c r="B149" s="103"/>
      <c r="C149" s="103"/>
      <c r="D149" s="103"/>
      <c r="E149" s="103"/>
      <c r="F149" s="103"/>
      <c r="G149" s="103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</row>
    <row r="150" spans="2:17" x14ac:dyDescent="0.2">
      <c r="B150" s="103"/>
      <c r="C150" s="103"/>
      <c r="D150" s="103"/>
      <c r="E150" s="103"/>
      <c r="F150" s="103"/>
      <c r="G150" s="103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</row>
    <row r="151" spans="2:17" x14ac:dyDescent="0.2">
      <c r="B151" s="103"/>
      <c r="C151" s="103"/>
      <c r="D151" s="103"/>
      <c r="E151" s="103"/>
      <c r="F151" s="103"/>
      <c r="G151" s="103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</row>
    <row r="152" spans="2:17" x14ac:dyDescent="0.2">
      <c r="B152" s="103"/>
      <c r="C152" s="103"/>
      <c r="D152" s="103"/>
      <c r="E152" s="103"/>
      <c r="F152" s="103"/>
      <c r="G152" s="103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</row>
    <row r="153" spans="2:17" x14ac:dyDescent="0.2">
      <c r="B153" s="103"/>
      <c r="C153" s="103"/>
      <c r="D153" s="103"/>
      <c r="E153" s="103"/>
      <c r="F153" s="103"/>
      <c r="G153" s="103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</row>
    <row r="154" spans="2:17" x14ac:dyDescent="0.2">
      <c r="B154" s="103"/>
      <c r="C154" s="103"/>
      <c r="D154" s="103"/>
      <c r="E154" s="103"/>
      <c r="F154" s="103"/>
      <c r="G154" s="103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</row>
    <row r="155" spans="2:17" x14ac:dyDescent="0.2">
      <c r="B155" s="103"/>
      <c r="C155" s="103"/>
      <c r="D155" s="103"/>
      <c r="E155" s="103"/>
      <c r="F155" s="103"/>
      <c r="G155" s="103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</row>
    <row r="156" spans="2:17" x14ac:dyDescent="0.2">
      <c r="B156" s="103"/>
      <c r="C156" s="103"/>
      <c r="D156" s="103"/>
      <c r="E156" s="103"/>
      <c r="F156" s="103"/>
      <c r="G156" s="103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</row>
    <row r="157" spans="2:17" x14ac:dyDescent="0.2">
      <c r="B157" s="103"/>
      <c r="C157" s="103"/>
      <c r="D157" s="103"/>
      <c r="E157" s="103"/>
      <c r="F157" s="103"/>
      <c r="G157" s="103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</row>
    <row r="158" spans="2:17" x14ac:dyDescent="0.2">
      <c r="B158" s="103"/>
      <c r="C158" s="103"/>
      <c r="D158" s="103"/>
      <c r="E158" s="103"/>
      <c r="F158" s="103"/>
      <c r="G158" s="103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</row>
    <row r="159" spans="2:17" x14ac:dyDescent="0.2">
      <c r="B159" s="103"/>
      <c r="C159" s="103"/>
      <c r="D159" s="103"/>
      <c r="E159" s="103"/>
      <c r="F159" s="103"/>
      <c r="G159" s="103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</row>
    <row r="160" spans="2:17" x14ac:dyDescent="0.2">
      <c r="B160" s="103"/>
      <c r="C160" s="103"/>
      <c r="D160" s="103"/>
      <c r="E160" s="103"/>
      <c r="F160" s="103"/>
      <c r="G160" s="103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</row>
    <row r="161" spans="2:17" x14ac:dyDescent="0.2">
      <c r="B161" s="103"/>
      <c r="C161" s="103"/>
      <c r="D161" s="103"/>
      <c r="E161" s="103"/>
      <c r="F161" s="103"/>
      <c r="G161" s="103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</row>
    <row r="162" spans="2:17" x14ac:dyDescent="0.2">
      <c r="B162" s="103"/>
      <c r="C162" s="103"/>
      <c r="D162" s="103"/>
      <c r="E162" s="103"/>
      <c r="F162" s="103"/>
      <c r="G162" s="103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</row>
    <row r="163" spans="2:17" x14ac:dyDescent="0.2">
      <c r="B163" s="103"/>
      <c r="C163" s="103"/>
      <c r="D163" s="103"/>
      <c r="E163" s="103"/>
      <c r="F163" s="103"/>
      <c r="G163" s="103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</row>
    <row r="164" spans="2:17" x14ac:dyDescent="0.2">
      <c r="B164" s="103"/>
      <c r="C164" s="103"/>
      <c r="D164" s="103"/>
      <c r="E164" s="103"/>
      <c r="F164" s="103"/>
      <c r="G164" s="103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</row>
    <row r="165" spans="2:17" x14ac:dyDescent="0.2">
      <c r="B165" s="103"/>
      <c r="C165" s="103"/>
      <c r="D165" s="103"/>
      <c r="E165" s="103"/>
      <c r="F165" s="103"/>
      <c r="G165" s="103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</row>
    <row r="166" spans="2:17" x14ac:dyDescent="0.2">
      <c r="B166" s="103"/>
      <c r="C166" s="103"/>
      <c r="D166" s="103"/>
      <c r="E166" s="103"/>
      <c r="F166" s="103"/>
      <c r="G166" s="103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</row>
    <row r="167" spans="2:17" x14ac:dyDescent="0.2">
      <c r="B167" s="103"/>
      <c r="C167" s="103"/>
      <c r="D167" s="103"/>
      <c r="E167" s="103"/>
      <c r="F167" s="103"/>
      <c r="G167" s="103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</row>
    <row r="168" spans="2:17" x14ac:dyDescent="0.2">
      <c r="B168" s="103"/>
      <c r="C168" s="103"/>
      <c r="D168" s="103"/>
      <c r="E168" s="103"/>
      <c r="F168" s="103"/>
      <c r="G168" s="103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topLeftCell="A46" workbookViewId="0">
      <selection activeCell="A64" sqref="A64:XFD64"/>
    </sheetView>
  </sheetViews>
  <sheetFormatPr defaultRowHeight="12.75" outlineLevelRow="3" x14ac:dyDescent="0.2"/>
  <cols>
    <col min="1" max="1" width="61" style="158" customWidth="1"/>
    <col min="2" max="7" width="15.140625" style="89" customWidth="1"/>
    <col min="8" max="16384" width="9.140625" style="158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x14ac:dyDescent="0.2">
      <c r="A3" s="241"/>
    </row>
    <row r="4" spans="1:19" s="136" customFormat="1" x14ac:dyDescent="0.2">
      <c r="B4" s="70"/>
      <c r="C4" s="70"/>
      <c r="D4" s="70"/>
      <c r="E4" s="70"/>
      <c r="F4" s="70"/>
      <c r="G4" s="136" t="str">
        <f>VALUSD</f>
        <v>млрд. дол. США</v>
      </c>
    </row>
    <row r="5" spans="1:19" s="47" customFormat="1" x14ac:dyDescent="0.2">
      <c r="A5" s="110"/>
      <c r="B5" s="250">
        <v>41639</v>
      </c>
      <c r="C5" s="250">
        <v>42004</v>
      </c>
      <c r="D5" s="250">
        <v>42369</v>
      </c>
      <c r="E5" s="250">
        <v>42735</v>
      </c>
      <c r="F5" s="250">
        <v>43100</v>
      </c>
      <c r="G5" s="250">
        <v>43159</v>
      </c>
    </row>
    <row r="6" spans="1:19" s="173" customFormat="1" ht="31.5" x14ac:dyDescent="0.2">
      <c r="A6" s="120" t="s">
        <v>201</v>
      </c>
      <c r="B6" s="133">
        <f t="shared" ref="B6:F6" si="0">B$7+B$78</f>
        <v>73.16233841495</v>
      </c>
      <c r="C6" s="133">
        <f t="shared" si="0"/>
        <v>69.811922962929998</v>
      </c>
      <c r="D6" s="133">
        <f t="shared" si="0"/>
        <v>65.505686112310002</v>
      </c>
      <c r="E6" s="133">
        <f t="shared" si="0"/>
        <v>70.972708268409988</v>
      </c>
      <c r="F6" s="133">
        <f t="shared" si="0"/>
        <v>76.305177725150017</v>
      </c>
      <c r="G6" s="133">
        <v>76.762659424779997</v>
      </c>
    </row>
    <row r="7" spans="1:19" s="127" customFormat="1" ht="15" x14ac:dyDescent="0.2">
      <c r="A7" s="147" t="s">
        <v>85</v>
      </c>
      <c r="B7" s="201">
        <f t="shared" ref="B7:G7" si="1">B$8+B$48</f>
        <v>60.079898590880006</v>
      </c>
      <c r="C7" s="201">
        <f t="shared" si="1"/>
        <v>60.058160629949995</v>
      </c>
      <c r="D7" s="201">
        <f t="shared" si="1"/>
        <v>55.593105028709999</v>
      </c>
      <c r="E7" s="201">
        <f t="shared" si="1"/>
        <v>60.712805938389991</v>
      </c>
      <c r="F7" s="201">
        <f t="shared" si="1"/>
        <v>65.332785676640015</v>
      </c>
      <c r="G7" s="201">
        <f t="shared" si="1"/>
        <v>66.102213505649999</v>
      </c>
    </row>
    <row r="8" spans="1:19" s="30" customFormat="1" ht="15" outlineLevel="1" x14ac:dyDescent="0.2">
      <c r="A8" s="28" t="s">
        <v>62</v>
      </c>
      <c r="B8" s="164">
        <f t="shared" ref="B8:G8" si="2">B$9+B$46</f>
        <v>32.148076524250001</v>
      </c>
      <c r="C8" s="164">
        <f t="shared" si="2"/>
        <v>29.235627080109996</v>
      </c>
      <c r="D8" s="164">
        <f t="shared" si="2"/>
        <v>21.166125221089995</v>
      </c>
      <c r="E8" s="164">
        <f t="shared" si="2"/>
        <v>24.664375450929999</v>
      </c>
      <c r="F8" s="164">
        <f t="shared" si="2"/>
        <v>26.842676472450012</v>
      </c>
      <c r="G8" s="164">
        <f t="shared" si="2"/>
        <v>27.64410385767</v>
      </c>
    </row>
    <row r="9" spans="1:19" s="209" customFormat="1" ht="25.5" outlineLevel="2" collapsed="1" x14ac:dyDescent="0.2">
      <c r="A9" s="259" t="s">
        <v>147</v>
      </c>
      <c r="B9" s="36">
        <f t="shared" ref="B9:F9" si="3">SUM(B$10:B$45)</f>
        <v>31.784063576040001</v>
      </c>
      <c r="C9" s="36">
        <f t="shared" si="3"/>
        <v>29.059497891579998</v>
      </c>
      <c r="D9" s="36">
        <f t="shared" si="3"/>
        <v>21.055917848519996</v>
      </c>
      <c r="E9" s="36">
        <f t="shared" si="3"/>
        <v>24.57196211378</v>
      </c>
      <c r="F9" s="36">
        <f t="shared" si="3"/>
        <v>26.757860621410014</v>
      </c>
      <c r="G9" s="36">
        <v>27.555765982410001</v>
      </c>
    </row>
    <row r="10" spans="1:19" s="235" customFormat="1" hidden="1" outlineLevel="3" x14ac:dyDescent="0.2">
      <c r="A10" s="260" t="s">
        <v>64</v>
      </c>
      <c r="B10" s="86">
        <v>0.2</v>
      </c>
      <c r="C10" s="86">
        <v>5.6077423999999999E-3</v>
      </c>
      <c r="D10" s="86">
        <v>4.10980245E-3</v>
      </c>
      <c r="E10" s="86">
        <v>0</v>
      </c>
      <c r="F10" s="86">
        <v>0</v>
      </c>
      <c r="G10" s="86">
        <v>0</v>
      </c>
    </row>
    <row r="11" spans="1:19" hidden="1" outlineLevel="3" x14ac:dyDescent="0.2">
      <c r="A11" s="261" t="s">
        <v>212</v>
      </c>
      <c r="B11" s="32">
        <v>0.29538068246999999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130"/>
      <c r="I11" s="130"/>
      <c r="J11" s="130"/>
      <c r="K11" s="130"/>
      <c r="L11" s="130"/>
      <c r="M11" s="130"/>
      <c r="N11" s="130"/>
      <c r="O11" s="130"/>
      <c r="P11" s="130"/>
      <c r="Q11" s="130"/>
    </row>
    <row r="12" spans="1:19" hidden="1" outlineLevel="3" x14ac:dyDescent="0.2">
      <c r="A12" s="261" t="s">
        <v>185</v>
      </c>
      <c r="B12" s="32">
        <v>1.96949693484</v>
      </c>
      <c r="C12" s="32">
        <v>3.1870048849599999</v>
      </c>
      <c r="D12" s="32">
        <v>2.5231991677200001</v>
      </c>
      <c r="E12" s="32">
        <v>2.7521376118899998</v>
      </c>
      <c r="F12" s="32">
        <v>2.2321566689900001</v>
      </c>
      <c r="G12" s="32">
        <v>2.3248481855200001</v>
      </c>
      <c r="H12" s="130"/>
      <c r="I12" s="130"/>
      <c r="J12" s="130"/>
      <c r="K12" s="130"/>
      <c r="L12" s="130"/>
      <c r="M12" s="130"/>
      <c r="N12" s="130"/>
      <c r="O12" s="130"/>
      <c r="P12" s="130"/>
      <c r="Q12" s="130"/>
    </row>
    <row r="13" spans="1:19" hidden="1" outlineLevel="3" x14ac:dyDescent="0.2">
      <c r="A13" s="261" t="s">
        <v>53</v>
      </c>
      <c r="B13" s="32">
        <v>0.48166908544999998</v>
      </c>
      <c r="C13" s="32">
        <v>0.24415558406999999</v>
      </c>
      <c r="D13" s="32">
        <v>0.72427074632999999</v>
      </c>
      <c r="E13" s="32">
        <v>0.63929505277999998</v>
      </c>
      <c r="F13" s="32">
        <v>0.67812195027</v>
      </c>
      <c r="G13" s="32">
        <v>0.70628133211999999</v>
      </c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9" hidden="1" outlineLevel="3" x14ac:dyDescent="0.2">
      <c r="A14" s="261" t="s">
        <v>82</v>
      </c>
      <c r="B14" s="32">
        <v>0.37016349306000002</v>
      </c>
      <c r="C14" s="32">
        <v>0.46534948921000002</v>
      </c>
      <c r="D14" s="32">
        <v>0.34514499999999998</v>
      </c>
      <c r="E14" s="32">
        <v>0.12789482406</v>
      </c>
      <c r="F14" s="32">
        <v>0.24593776166</v>
      </c>
      <c r="G14" s="32">
        <v>0.15787989464999999</v>
      </c>
      <c r="H14" s="130"/>
      <c r="I14" s="130"/>
      <c r="J14" s="130"/>
      <c r="K14" s="130"/>
      <c r="L14" s="130"/>
      <c r="M14" s="130"/>
      <c r="N14" s="130"/>
      <c r="O14" s="130"/>
      <c r="P14" s="130"/>
      <c r="Q14" s="130"/>
    </row>
    <row r="15" spans="1:19" hidden="1" outlineLevel="3" x14ac:dyDescent="0.2">
      <c r="A15" s="261" t="s">
        <v>138</v>
      </c>
      <c r="B15" s="32">
        <v>0.18766420617999999</v>
      </c>
      <c r="C15" s="32">
        <v>9.5126021690000007E-2</v>
      </c>
      <c r="D15" s="32">
        <v>0.52081885891000002</v>
      </c>
      <c r="E15" s="32">
        <v>1.04814640274</v>
      </c>
      <c r="F15" s="32">
        <v>1.30044928209</v>
      </c>
      <c r="G15" s="32">
        <v>1.35445114391</v>
      </c>
      <c r="H15" s="130"/>
      <c r="I15" s="130"/>
      <c r="J15" s="130"/>
      <c r="K15" s="130"/>
      <c r="L15" s="130"/>
      <c r="M15" s="130"/>
      <c r="N15" s="130"/>
      <c r="O15" s="130"/>
      <c r="P15" s="130"/>
      <c r="Q15" s="130"/>
    </row>
    <row r="16" spans="1:19" hidden="1" outlineLevel="3" x14ac:dyDescent="0.2">
      <c r="A16" s="261" t="s">
        <v>207</v>
      </c>
      <c r="B16" s="32">
        <v>0</v>
      </c>
      <c r="C16" s="32">
        <v>0.1660031521</v>
      </c>
      <c r="D16" s="32">
        <v>0.54655272705000002</v>
      </c>
      <c r="E16" s="32">
        <v>1.36507755659</v>
      </c>
      <c r="F16" s="32">
        <v>1.02254508758</v>
      </c>
      <c r="G16" s="32">
        <v>1.0650068269699999</v>
      </c>
      <c r="H16" s="130"/>
      <c r="I16" s="130"/>
      <c r="J16" s="130"/>
      <c r="K16" s="130"/>
      <c r="L16" s="130"/>
      <c r="M16" s="130"/>
      <c r="N16" s="130"/>
      <c r="O16" s="130"/>
      <c r="P16" s="130"/>
      <c r="Q16" s="130"/>
    </row>
    <row r="17" spans="1:17" hidden="1" outlineLevel="3" x14ac:dyDescent="0.2">
      <c r="A17" s="261" t="s">
        <v>87</v>
      </c>
      <c r="B17" s="32">
        <v>0</v>
      </c>
      <c r="C17" s="32">
        <v>0.20610638032</v>
      </c>
      <c r="D17" s="32">
        <v>0.13541290332</v>
      </c>
      <c r="E17" s="32">
        <v>1.8848246715800001</v>
      </c>
      <c r="F17" s="32">
        <v>1.67098825562</v>
      </c>
      <c r="G17" s="32">
        <v>1.7403769492800001</v>
      </c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hidden="1" outlineLevel="3" x14ac:dyDescent="0.2">
      <c r="A18" s="261" t="s">
        <v>162</v>
      </c>
      <c r="B18" s="32">
        <v>0</v>
      </c>
      <c r="C18" s="32">
        <v>1.0050913983500001</v>
      </c>
      <c r="D18" s="32">
        <v>0.66034998110999998</v>
      </c>
      <c r="E18" s="32">
        <v>1.57368472887</v>
      </c>
      <c r="F18" s="32">
        <v>3.3291023126899999</v>
      </c>
      <c r="G18" s="32">
        <v>3.46734509205</v>
      </c>
      <c r="H18" s="130"/>
      <c r="I18" s="130"/>
      <c r="J18" s="130"/>
      <c r="K18" s="130"/>
      <c r="L18" s="130"/>
      <c r="M18" s="130"/>
      <c r="N18" s="130"/>
      <c r="O18" s="130"/>
      <c r="P18" s="130"/>
      <c r="Q18" s="130"/>
    </row>
    <row r="19" spans="1:17" hidden="1" outlineLevel="3" x14ac:dyDescent="0.2">
      <c r="A19" s="261" t="s">
        <v>20</v>
      </c>
      <c r="B19" s="32">
        <v>0</v>
      </c>
      <c r="C19" s="32">
        <v>0</v>
      </c>
      <c r="D19" s="32">
        <v>0</v>
      </c>
      <c r="E19" s="32">
        <v>0</v>
      </c>
      <c r="F19" s="32">
        <v>0.43102746574</v>
      </c>
      <c r="G19" s="32">
        <v>0.44892611506000002</v>
      </c>
      <c r="H19" s="130"/>
      <c r="I19" s="130"/>
      <c r="J19" s="130"/>
      <c r="K19" s="130"/>
      <c r="L19" s="130"/>
      <c r="M19" s="130"/>
      <c r="N19" s="130"/>
      <c r="O19" s="130"/>
      <c r="P19" s="130"/>
      <c r="Q19" s="130"/>
    </row>
    <row r="20" spans="1:17" hidden="1" outlineLevel="3" x14ac:dyDescent="0.2">
      <c r="A20" s="261" t="s">
        <v>110</v>
      </c>
      <c r="B20" s="32">
        <v>0</v>
      </c>
      <c r="C20" s="32">
        <v>0</v>
      </c>
      <c r="D20" s="32">
        <v>0</v>
      </c>
      <c r="E20" s="32">
        <v>0</v>
      </c>
      <c r="F20" s="32">
        <v>0.43102746574</v>
      </c>
      <c r="G20" s="32">
        <v>0.44892611506000002</v>
      </c>
      <c r="H20" s="130"/>
      <c r="I20" s="130"/>
      <c r="J20" s="130"/>
      <c r="K20" s="130"/>
      <c r="L20" s="130"/>
      <c r="M20" s="130"/>
      <c r="N20" s="130"/>
      <c r="O20" s="130"/>
      <c r="P20" s="130"/>
      <c r="Q20" s="130"/>
    </row>
    <row r="21" spans="1:17" hidden="1" outlineLevel="3" x14ac:dyDescent="0.2">
      <c r="A21" s="261" t="s">
        <v>160</v>
      </c>
      <c r="B21" s="32">
        <v>0.35073500000000002</v>
      </c>
      <c r="C21" s="32">
        <v>4.8788000630000002E-2</v>
      </c>
      <c r="D21" s="32">
        <v>4.3704000389999997E-2</v>
      </c>
      <c r="E21" s="32">
        <v>1.076022</v>
      </c>
      <c r="F21" s="32">
        <v>1.07894224034</v>
      </c>
      <c r="G21" s="32">
        <v>1.0838453581700001</v>
      </c>
      <c r="H21" s="130"/>
      <c r="I21" s="130"/>
      <c r="J21" s="130"/>
      <c r="K21" s="130"/>
      <c r="L21" s="130"/>
      <c r="M21" s="130"/>
      <c r="N21" s="130"/>
      <c r="O21" s="130"/>
      <c r="P21" s="130"/>
      <c r="Q21" s="130"/>
    </row>
    <row r="22" spans="1:17" hidden="1" outlineLevel="3" x14ac:dyDescent="0.2">
      <c r="A22" s="261" t="s">
        <v>179</v>
      </c>
      <c r="B22" s="32">
        <v>0</v>
      </c>
      <c r="C22" s="32">
        <v>0</v>
      </c>
      <c r="D22" s="32">
        <v>0</v>
      </c>
      <c r="E22" s="32">
        <v>0</v>
      </c>
      <c r="F22" s="32">
        <v>0.43102746574</v>
      </c>
      <c r="G22" s="32">
        <v>0.44892611506000002</v>
      </c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1:17" hidden="1" outlineLevel="3" x14ac:dyDescent="0.2">
      <c r="A23" s="261" t="s">
        <v>47</v>
      </c>
      <c r="B23" s="32">
        <v>0</v>
      </c>
      <c r="C23" s="32">
        <v>0</v>
      </c>
      <c r="D23" s="32">
        <v>0</v>
      </c>
      <c r="E23" s="32">
        <v>0</v>
      </c>
      <c r="F23" s="32">
        <v>0.43102746574</v>
      </c>
      <c r="G23" s="32">
        <v>0.44892611506000002</v>
      </c>
      <c r="H23" s="130"/>
      <c r="I23" s="130"/>
      <c r="J23" s="130"/>
      <c r="K23" s="130"/>
      <c r="L23" s="130"/>
      <c r="M23" s="130"/>
      <c r="N23" s="130"/>
      <c r="O23" s="130"/>
      <c r="P23" s="130"/>
      <c r="Q23" s="130"/>
    </row>
    <row r="24" spans="1:17" hidden="1" outlineLevel="3" x14ac:dyDescent="0.2">
      <c r="A24" s="261" t="s">
        <v>149</v>
      </c>
      <c r="B24" s="32">
        <v>2.5485807883199998</v>
      </c>
      <c r="C24" s="32">
        <v>2.5942371371499999</v>
      </c>
      <c r="D24" s="32">
        <v>0.91290555954999997</v>
      </c>
      <c r="E24" s="32">
        <v>2.3667307419600001</v>
      </c>
      <c r="F24" s="32">
        <v>2.5512044713000002</v>
      </c>
      <c r="G24" s="32">
        <v>2.1087061418899999</v>
      </c>
      <c r="H24" s="130"/>
      <c r="I24" s="130"/>
      <c r="J24" s="130"/>
      <c r="K24" s="130"/>
      <c r="L24" s="130"/>
      <c r="M24" s="130"/>
      <c r="N24" s="130"/>
      <c r="O24" s="130"/>
      <c r="P24" s="130"/>
      <c r="Q24" s="130"/>
    </row>
    <row r="25" spans="1:17" hidden="1" outlineLevel="3" x14ac:dyDescent="0.2">
      <c r="A25" s="261" t="s">
        <v>124</v>
      </c>
      <c r="B25" s="32">
        <v>0</v>
      </c>
      <c r="C25" s="32">
        <v>0</v>
      </c>
      <c r="D25" s="32">
        <v>0</v>
      </c>
      <c r="E25" s="32">
        <v>0</v>
      </c>
      <c r="F25" s="32">
        <v>0.43102746574</v>
      </c>
      <c r="G25" s="32">
        <v>0.44892611506000002</v>
      </c>
      <c r="H25" s="130"/>
      <c r="I25" s="130"/>
      <c r="J25" s="130"/>
      <c r="K25" s="130"/>
      <c r="L25" s="130"/>
      <c r="M25" s="130"/>
      <c r="N25" s="130"/>
      <c r="O25" s="130"/>
      <c r="P25" s="130"/>
      <c r="Q25" s="130"/>
    </row>
    <row r="26" spans="1:17" hidden="1" outlineLevel="3" x14ac:dyDescent="0.2">
      <c r="A26" s="261" t="s">
        <v>197</v>
      </c>
      <c r="B26" s="32">
        <v>0</v>
      </c>
      <c r="C26" s="32">
        <v>0</v>
      </c>
      <c r="D26" s="32">
        <v>0</v>
      </c>
      <c r="E26" s="32">
        <v>0</v>
      </c>
      <c r="F26" s="32">
        <v>0.43102746574</v>
      </c>
      <c r="G26" s="32">
        <v>0.44892611506000002</v>
      </c>
      <c r="H26" s="130"/>
      <c r="I26" s="130"/>
      <c r="J26" s="130"/>
      <c r="K26" s="130"/>
      <c r="L26" s="130"/>
      <c r="M26" s="130"/>
      <c r="N26" s="130"/>
      <c r="O26" s="130"/>
      <c r="P26" s="130"/>
      <c r="Q26" s="130"/>
    </row>
    <row r="27" spans="1:17" hidden="1" outlineLevel="3" x14ac:dyDescent="0.2">
      <c r="A27" s="261" t="s">
        <v>60</v>
      </c>
      <c r="B27" s="32">
        <v>0</v>
      </c>
      <c r="C27" s="32">
        <v>0</v>
      </c>
      <c r="D27" s="32">
        <v>0</v>
      </c>
      <c r="E27" s="32">
        <v>0</v>
      </c>
      <c r="F27" s="32">
        <v>0.43102746574</v>
      </c>
      <c r="G27" s="32">
        <v>0.44892611506000002</v>
      </c>
      <c r="H27" s="130"/>
      <c r="I27" s="130"/>
      <c r="J27" s="130"/>
      <c r="K27" s="130"/>
      <c r="L27" s="130"/>
      <c r="M27" s="130"/>
      <c r="N27" s="130"/>
      <c r="O27" s="130"/>
      <c r="P27" s="130"/>
      <c r="Q27" s="130"/>
    </row>
    <row r="28" spans="1:17" hidden="1" outlineLevel="3" x14ac:dyDescent="0.2">
      <c r="A28" s="261" t="s">
        <v>132</v>
      </c>
      <c r="B28" s="32">
        <v>0</v>
      </c>
      <c r="C28" s="32">
        <v>0</v>
      </c>
      <c r="D28" s="32">
        <v>0</v>
      </c>
      <c r="E28" s="32">
        <v>0</v>
      </c>
      <c r="F28" s="32">
        <v>0.43102746574</v>
      </c>
      <c r="G28" s="32">
        <v>0.44892611506000002</v>
      </c>
      <c r="H28" s="130"/>
      <c r="I28" s="130"/>
      <c r="J28" s="130"/>
      <c r="K28" s="130"/>
      <c r="L28" s="130"/>
      <c r="M28" s="130"/>
      <c r="N28" s="130"/>
      <c r="O28" s="130"/>
      <c r="P28" s="130"/>
      <c r="Q28" s="130"/>
    </row>
    <row r="29" spans="1:17" hidden="1" outlineLevel="3" x14ac:dyDescent="0.2">
      <c r="A29" s="261" t="s">
        <v>195</v>
      </c>
      <c r="B29" s="32">
        <v>0</v>
      </c>
      <c r="C29" s="32">
        <v>0</v>
      </c>
      <c r="D29" s="32">
        <v>0</v>
      </c>
      <c r="E29" s="32">
        <v>0</v>
      </c>
      <c r="F29" s="32">
        <v>0.43102746574</v>
      </c>
      <c r="G29" s="32">
        <v>0.44892611506000002</v>
      </c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spans="1:17" hidden="1" outlineLevel="3" x14ac:dyDescent="0.2">
      <c r="A30" s="261" t="s">
        <v>55</v>
      </c>
      <c r="B30" s="32">
        <v>0</v>
      </c>
      <c r="C30" s="32">
        <v>0</v>
      </c>
      <c r="D30" s="32">
        <v>0</v>
      </c>
      <c r="E30" s="32">
        <v>0</v>
      </c>
      <c r="F30" s="32">
        <v>0.43102746574</v>
      </c>
      <c r="G30" s="32">
        <v>0.44892611506000002</v>
      </c>
      <c r="H30" s="130"/>
      <c r="I30" s="130"/>
      <c r="J30" s="130"/>
      <c r="K30" s="130"/>
      <c r="L30" s="130"/>
      <c r="M30" s="130"/>
      <c r="N30" s="130"/>
      <c r="O30" s="130"/>
      <c r="P30" s="130"/>
      <c r="Q30" s="130"/>
    </row>
    <row r="31" spans="1:17" hidden="1" outlineLevel="3" x14ac:dyDescent="0.2">
      <c r="A31" s="261" t="s">
        <v>196</v>
      </c>
      <c r="B31" s="32">
        <v>0</v>
      </c>
      <c r="C31" s="32">
        <v>0</v>
      </c>
      <c r="D31" s="32">
        <v>0</v>
      </c>
      <c r="E31" s="32">
        <v>0</v>
      </c>
      <c r="F31" s="32">
        <v>0.43102746574</v>
      </c>
      <c r="G31" s="32">
        <v>0.44892611506000002</v>
      </c>
      <c r="H31" s="130"/>
      <c r="I31" s="130"/>
      <c r="J31" s="130"/>
      <c r="K31" s="130"/>
      <c r="L31" s="130"/>
      <c r="M31" s="130"/>
      <c r="N31" s="130"/>
      <c r="O31" s="130"/>
      <c r="P31" s="130"/>
      <c r="Q31" s="130"/>
    </row>
    <row r="32" spans="1:17" hidden="1" outlineLevel="3" x14ac:dyDescent="0.2">
      <c r="A32" s="261" t="s">
        <v>56</v>
      </c>
      <c r="B32" s="32">
        <v>0</v>
      </c>
      <c r="C32" s="32">
        <v>0</v>
      </c>
      <c r="D32" s="32">
        <v>0</v>
      </c>
      <c r="E32" s="32">
        <v>0</v>
      </c>
      <c r="F32" s="32">
        <v>0.43102746574</v>
      </c>
      <c r="G32" s="32">
        <v>0.44892611506000002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0"/>
    </row>
    <row r="33" spans="1:17" hidden="1" outlineLevel="3" x14ac:dyDescent="0.2">
      <c r="A33" s="261" t="s">
        <v>131</v>
      </c>
      <c r="B33" s="32">
        <v>0</v>
      </c>
      <c r="C33" s="32">
        <v>0</v>
      </c>
      <c r="D33" s="32">
        <v>0</v>
      </c>
      <c r="E33" s="32">
        <v>0</v>
      </c>
      <c r="F33" s="32">
        <v>0.43102746574</v>
      </c>
      <c r="G33" s="32">
        <v>0.44892611506000002</v>
      </c>
      <c r="H33" s="130"/>
      <c r="I33" s="130"/>
      <c r="J33" s="130"/>
      <c r="K33" s="130"/>
      <c r="L33" s="130"/>
      <c r="M33" s="130"/>
      <c r="N33" s="130"/>
      <c r="O33" s="130"/>
      <c r="P33" s="130"/>
      <c r="Q33" s="130"/>
    </row>
    <row r="34" spans="1:17" hidden="1" outlineLevel="3" x14ac:dyDescent="0.2">
      <c r="A34" s="261" t="s">
        <v>194</v>
      </c>
      <c r="B34" s="32">
        <v>0</v>
      </c>
      <c r="C34" s="32">
        <v>0</v>
      </c>
      <c r="D34" s="32">
        <v>0</v>
      </c>
      <c r="E34" s="32">
        <v>0</v>
      </c>
      <c r="F34" s="32">
        <v>0.43102746574</v>
      </c>
      <c r="G34" s="32">
        <v>0.44892611506000002</v>
      </c>
      <c r="H34" s="130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1:17" hidden="1" outlineLevel="3" x14ac:dyDescent="0.2">
      <c r="A35" s="261" t="s">
        <v>153</v>
      </c>
      <c r="B35" s="32">
        <v>0</v>
      </c>
      <c r="C35" s="32">
        <v>0</v>
      </c>
      <c r="D35" s="32">
        <v>0</v>
      </c>
      <c r="E35" s="32">
        <v>3.6777066999999999E-4</v>
      </c>
      <c r="F35" s="32">
        <v>1.9417667369999999E-2</v>
      </c>
      <c r="G35" s="32">
        <v>0.23551107430000001</v>
      </c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1:17" hidden="1" outlineLevel="3" x14ac:dyDescent="0.2">
      <c r="A36" s="261" t="s">
        <v>5</v>
      </c>
      <c r="B36" s="32">
        <v>4.3358559353399997</v>
      </c>
      <c r="C36" s="32">
        <v>2.9543006224399999</v>
      </c>
      <c r="D36" s="32">
        <v>1.8073346098800001</v>
      </c>
      <c r="E36" s="32">
        <v>0.67899236573999999</v>
      </c>
      <c r="F36" s="32">
        <v>1.6614550175</v>
      </c>
      <c r="G36" s="32">
        <v>1.7792694124899999</v>
      </c>
      <c r="H36" s="130"/>
      <c r="I36" s="130"/>
      <c r="J36" s="130"/>
      <c r="K36" s="130"/>
      <c r="L36" s="130"/>
      <c r="M36" s="130"/>
      <c r="N36" s="130"/>
      <c r="O36" s="130"/>
      <c r="P36" s="130"/>
      <c r="Q36" s="130"/>
    </row>
    <row r="37" spans="1:17" hidden="1" outlineLevel="3" x14ac:dyDescent="0.2">
      <c r="A37" s="261" t="s">
        <v>200</v>
      </c>
      <c r="B37" s="32">
        <v>0</v>
      </c>
      <c r="C37" s="32">
        <v>0</v>
      </c>
      <c r="D37" s="32">
        <v>0</v>
      </c>
      <c r="E37" s="32">
        <v>0</v>
      </c>
      <c r="F37" s="32">
        <v>0.43102771513999999</v>
      </c>
      <c r="G37" s="32">
        <v>0.44892637481999997</v>
      </c>
      <c r="H37" s="130"/>
      <c r="I37" s="130"/>
      <c r="J37" s="130"/>
      <c r="K37" s="130"/>
      <c r="L37" s="130"/>
      <c r="M37" s="130"/>
      <c r="N37" s="130"/>
      <c r="O37" s="130"/>
      <c r="P37" s="130"/>
      <c r="Q37" s="130"/>
    </row>
    <row r="38" spans="1:17" hidden="1" outlineLevel="3" x14ac:dyDescent="0.2">
      <c r="A38" s="261" t="s">
        <v>99</v>
      </c>
      <c r="B38" s="32">
        <v>0.81548413612000004</v>
      </c>
      <c r="C38" s="32">
        <v>0.18531708674</v>
      </c>
      <c r="D38" s="32">
        <v>0.62686202513</v>
      </c>
      <c r="E38" s="32">
        <v>0.57319034508</v>
      </c>
      <c r="F38" s="32">
        <v>1.0688624199999999E-3</v>
      </c>
      <c r="G38" s="32">
        <v>1.11324752E-3</v>
      </c>
      <c r="H38" s="130"/>
      <c r="I38" s="130"/>
      <c r="J38" s="130"/>
      <c r="K38" s="130"/>
      <c r="L38" s="130"/>
      <c r="M38" s="130"/>
      <c r="N38" s="130"/>
      <c r="O38" s="130"/>
      <c r="P38" s="130"/>
      <c r="Q38" s="130"/>
    </row>
    <row r="39" spans="1:17" hidden="1" outlineLevel="3" x14ac:dyDescent="0.2">
      <c r="A39" s="261" t="s">
        <v>174</v>
      </c>
      <c r="B39" s="32">
        <v>9.4229182135399991</v>
      </c>
      <c r="C39" s="32">
        <v>8.3317567436799997</v>
      </c>
      <c r="D39" s="32">
        <v>6.2095695967499998</v>
      </c>
      <c r="E39" s="32">
        <v>5.5742871886499996</v>
      </c>
      <c r="F39" s="32">
        <v>1.76818466865</v>
      </c>
      <c r="G39" s="32">
        <v>1.9099145526900001</v>
      </c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1:17" hidden="1" outlineLevel="3" x14ac:dyDescent="0.2">
      <c r="A40" s="261" t="s">
        <v>46</v>
      </c>
      <c r="B40" s="32">
        <v>6.9284373829999996E-2</v>
      </c>
      <c r="C40" s="32">
        <v>1.0780949119999999E-2</v>
      </c>
      <c r="D40" s="32">
        <v>0</v>
      </c>
      <c r="E40" s="32">
        <v>7.93652779E-3</v>
      </c>
      <c r="F40" s="32">
        <v>0.38748500000000002</v>
      </c>
      <c r="G40" s="32">
        <v>0.59102319746999998</v>
      </c>
      <c r="H40" s="130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1:17" hidden="1" outlineLevel="3" x14ac:dyDescent="0.2">
      <c r="A41" s="261" t="s">
        <v>35</v>
      </c>
      <c r="B41" s="32">
        <v>1.1885399724600001</v>
      </c>
      <c r="C41" s="32">
        <v>1.7186101251499999</v>
      </c>
      <c r="D41" s="32">
        <v>1.1291352861099999</v>
      </c>
      <c r="E41" s="32">
        <v>0.88632730900000001</v>
      </c>
      <c r="F41" s="32">
        <v>0.27790779301000001</v>
      </c>
      <c r="G41" s="32">
        <v>0.21523156384</v>
      </c>
      <c r="H41" s="130"/>
      <c r="I41" s="130"/>
      <c r="J41" s="130"/>
      <c r="K41" s="130"/>
      <c r="L41" s="130"/>
      <c r="M41" s="130"/>
      <c r="N41" s="130"/>
      <c r="O41" s="130"/>
      <c r="P41" s="130"/>
      <c r="Q41" s="130"/>
    </row>
    <row r="42" spans="1:17" hidden="1" outlineLevel="3" x14ac:dyDescent="0.2">
      <c r="A42" s="261" t="s">
        <v>123</v>
      </c>
      <c r="B42" s="32">
        <v>5.8981472538300004</v>
      </c>
      <c r="C42" s="32">
        <v>3.4641593688699999</v>
      </c>
      <c r="D42" s="32">
        <v>2.0259766530699999</v>
      </c>
      <c r="E42" s="32">
        <v>1.64539828055</v>
      </c>
      <c r="F42" s="32">
        <v>0.70290031898000005</v>
      </c>
      <c r="G42" s="32">
        <v>0.65879984126000002</v>
      </c>
      <c r="H42" s="130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1:17" hidden="1" outlineLevel="3" x14ac:dyDescent="0.2">
      <c r="A43" s="261" t="s">
        <v>193</v>
      </c>
      <c r="B43" s="32">
        <v>1.78921531342</v>
      </c>
      <c r="C43" s="32">
        <v>1.98503895984</v>
      </c>
      <c r="D43" s="32">
        <v>1.3041803379700001</v>
      </c>
      <c r="E43" s="32">
        <v>1.00828734425</v>
      </c>
      <c r="F43" s="32">
        <v>0.67338332685000002</v>
      </c>
      <c r="G43" s="32">
        <v>0.70134593482999996</v>
      </c>
      <c r="H43" s="130"/>
      <c r="I43" s="130"/>
      <c r="J43" s="130"/>
      <c r="K43" s="130"/>
      <c r="L43" s="130"/>
      <c r="M43" s="130"/>
      <c r="N43" s="130"/>
      <c r="O43" s="130"/>
      <c r="P43" s="130"/>
      <c r="Q43" s="130"/>
    </row>
    <row r="44" spans="1:17" hidden="1" outlineLevel="3" x14ac:dyDescent="0.2">
      <c r="A44" s="261" t="s">
        <v>7</v>
      </c>
      <c r="B44" s="32">
        <v>0</v>
      </c>
      <c r="C44" s="32">
        <v>5.3587658890000001E-2</v>
      </c>
      <c r="D44" s="32">
        <v>0</v>
      </c>
      <c r="E44" s="32">
        <v>7.2291576899999998E-3</v>
      </c>
      <c r="F44" s="32">
        <v>0</v>
      </c>
      <c r="G44" s="32">
        <v>1.02418771E-3</v>
      </c>
      <c r="H44" s="130"/>
      <c r="I44" s="130"/>
      <c r="J44" s="130"/>
      <c r="K44" s="130"/>
      <c r="L44" s="130"/>
      <c r="M44" s="130"/>
      <c r="N44" s="130"/>
      <c r="O44" s="130"/>
      <c r="P44" s="130"/>
      <c r="Q44" s="130"/>
    </row>
    <row r="45" spans="1:17" hidden="1" outlineLevel="3" x14ac:dyDescent="0.2">
      <c r="A45" s="261" t="s">
        <v>68</v>
      </c>
      <c r="B45" s="32">
        <v>1.8609281871800001</v>
      </c>
      <c r="C45" s="32">
        <v>2.3384765859700001</v>
      </c>
      <c r="D45" s="32">
        <v>1.5363905927799999</v>
      </c>
      <c r="E45" s="32">
        <v>1.3561322338899999</v>
      </c>
      <c r="F45" s="32">
        <v>0.69119770058999996</v>
      </c>
      <c r="G45" s="32">
        <v>0.71990006007999996</v>
      </c>
      <c r="H45" s="130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1:17" ht="25.5" outlineLevel="2" collapsed="1" x14ac:dyDescent="0.2">
      <c r="A46" s="262" t="s">
        <v>13</v>
      </c>
      <c r="B46" s="20">
        <f t="shared" ref="B46:F46" si="4">SUM(B$47:B$47)</f>
        <v>0.36401294821000002</v>
      </c>
      <c r="C46" s="20">
        <f t="shared" si="4"/>
        <v>0.17612918853000001</v>
      </c>
      <c r="D46" s="20">
        <f t="shared" si="4"/>
        <v>0.11020737257</v>
      </c>
      <c r="E46" s="20">
        <f t="shared" si="4"/>
        <v>9.2413337149999997E-2</v>
      </c>
      <c r="F46" s="20">
        <f t="shared" si="4"/>
        <v>8.4815851040000001E-2</v>
      </c>
      <c r="G46" s="20">
        <v>8.8337875260000004E-2</v>
      </c>
      <c r="H46" s="130"/>
      <c r="I46" s="130"/>
      <c r="J46" s="130"/>
      <c r="K46" s="130"/>
      <c r="L46" s="130"/>
      <c r="M46" s="130"/>
      <c r="N46" s="130"/>
      <c r="O46" s="130"/>
      <c r="P46" s="130"/>
      <c r="Q46" s="130"/>
    </row>
    <row r="47" spans="1:17" hidden="1" outlineLevel="3" x14ac:dyDescent="0.2">
      <c r="A47" s="261" t="s">
        <v>113</v>
      </c>
      <c r="B47" s="32">
        <v>0.36401294821000002</v>
      </c>
      <c r="C47" s="32">
        <v>0.17612918853000001</v>
      </c>
      <c r="D47" s="32">
        <v>0.11020737257</v>
      </c>
      <c r="E47" s="32">
        <v>9.2413337149999997E-2</v>
      </c>
      <c r="F47" s="32">
        <v>8.4815851040000001E-2</v>
      </c>
      <c r="G47" s="32">
        <v>8.8337875260000004E-2</v>
      </c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1:17" ht="15" outlineLevel="1" x14ac:dyDescent="0.25">
      <c r="A48" s="263" t="s">
        <v>92</v>
      </c>
      <c r="B48" s="58">
        <f t="shared" ref="B48:G48" si="5">B$49+B$56+B$62+B$64+B$76</f>
        <v>27.931822066630001</v>
      </c>
      <c r="C48" s="58">
        <f t="shared" si="5"/>
        <v>30.822533549839999</v>
      </c>
      <c r="D48" s="58">
        <f t="shared" si="5"/>
        <v>34.42697980762</v>
      </c>
      <c r="E48" s="58">
        <f t="shared" si="5"/>
        <v>36.048430487459996</v>
      </c>
      <c r="F48" s="58">
        <f t="shared" si="5"/>
        <v>38.490109204189999</v>
      </c>
      <c r="G48" s="58">
        <f t="shared" si="5"/>
        <v>38.458109647979995</v>
      </c>
      <c r="H48" s="130"/>
      <c r="I48" s="130"/>
      <c r="J48" s="130"/>
      <c r="K48" s="130"/>
      <c r="L48" s="130"/>
      <c r="M48" s="130"/>
      <c r="N48" s="130"/>
      <c r="O48" s="130"/>
      <c r="P48" s="130"/>
      <c r="Q48" s="130"/>
    </row>
    <row r="49" spans="1:17" ht="25.5" outlineLevel="2" collapsed="1" x14ac:dyDescent="0.2">
      <c r="A49" s="262" t="s">
        <v>164</v>
      </c>
      <c r="B49" s="20">
        <f t="shared" ref="B49:F49" si="6">SUM(B$50:B$55)</f>
        <v>7.7447329021800009</v>
      </c>
      <c r="C49" s="20">
        <f t="shared" si="6"/>
        <v>10.72323320578</v>
      </c>
      <c r="D49" s="20">
        <f t="shared" si="6"/>
        <v>14.05999637889</v>
      </c>
      <c r="E49" s="20">
        <f t="shared" si="6"/>
        <v>13.67542633227</v>
      </c>
      <c r="F49" s="20">
        <f t="shared" si="6"/>
        <v>14.517575159690001</v>
      </c>
      <c r="G49" s="20">
        <v>14.423147553770001</v>
      </c>
      <c r="H49" s="130"/>
      <c r="I49" s="130"/>
      <c r="J49" s="130"/>
      <c r="K49" s="130"/>
      <c r="L49" s="130"/>
      <c r="M49" s="130"/>
      <c r="N49" s="130"/>
      <c r="O49" s="130"/>
      <c r="P49" s="130"/>
      <c r="Q49" s="130"/>
    </row>
    <row r="50" spans="1:17" hidden="1" outlineLevel="3" x14ac:dyDescent="0.2">
      <c r="A50" s="261" t="s">
        <v>37</v>
      </c>
      <c r="B50" s="32">
        <v>0</v>
      </c>
      <c r="C50" s="32">
        <v>1.65879202128</v>
      </c>
      <c r="D50" s="32">
        <v>2.4146460216999999</v>
      </c>
      <c r="E50" s="32">
        <v>2.3101130107799999</v>
      </c>
      <c r="F50" s="32">
        <v>3.3534540071799999</v>
      </c>
      <c r="G50" s="32">
        <v>3.4565809615899998</v>
      </c>
      <c r="H50" s="130"/>
      <c r="I50" s="130"/>
      <c r="J50" s="130"/>
      <c r="K50" s="130"/>
      <c r="L50" s="130"/>
      <c r="M50" s="130"/>
      <c r="N50" s="130"/>
      <c r="O50" s="130"/>
      <c r="P50" s="130"/>
      <c r="Q50" s="130"/>
    </row>
    <row r="51" spans="1:17" hidden="1" outlineLevel="3" x14ac:dyDescent="0.2">
      <c r="A51" s="261" t="s">
        <v>114</v>
      </c>
      <c r="B51" s="32">
        <v>0.59635252767000002</v>
      </c>
      <c r="C51" s="32">
        <v>0.59415593354999996</v>
      </c>
      <c r="D51" s="32">
        <v>0.58292959401</v>
      </c>
      <c r="E51" s="32">
        <v>0.59109236997000003</v>
      </c>
      <c r="F51" s="32">
        <v>0.64138902918999996</v>
      </c>
      <c r="G51" s="32">
        <v>0.65329964926999995</v>
      </c>
      <c r="H51" s="130"/>
      <c r="I51" s="130"/>
      <c r="J51" s="130"/>
      <c r="K51" s="130"/>
      <c r="L51" s="130"/>
      <c r="M51" s="130"/>
      <c r="N51" s="130"/>
      <c r="O51" s="130"/>
      <c r="P51" s="130"/>
      <c r="Q51" s="130"/>
    </row>
    <row r="52" spans="1:17" hidden="1" outlineLevel="3" x14ac:dyDescent="0.2">
      <c r="A52" s="261" t="s">
        <v>88</v>
      </c>
      <c r="B52" s="32">
        <v>0.53586069740999998</v>
      </c>
      <c r="C52" s="32">
        <v>0.48533245177000001</v>
      </c>
      <c r="D52" s="32">
        <v>0.52207487058000002</v>
      </c>
      <c r="E52" s="32">
        <v>0.53409045630999996</v>
      </c>
      <c r="F52" s="32">
        <v>0.68965948957000001</v>
      </c>
      <c r="G52" s="32">
        <v>0.70138619351999998</v>
      </c>
      <c r="H52" s="130"/>
      <c r="I52" s="130"/>
      <c r="J52" s="130"/>
      <c r="K52" s="130"/>
      <c r="L52" s="130"/>
      <c r="M52" s="130"/>
      <c r="N52" s="130"/>
      <c r="O52" s="130"/>
      <c r="P52" s="130"/>
      <c r="Q52" s="130"/>
    </row>
    <row r="53" spans="1:17" hidden="1" outlineLevel="3" x14ac:dyDescent="0.2">
      <c r="A53" s="261" t="s">
        <v>77</v>
      </c>
      <c r="B53" s="32">
        <v>3.0701299194999998</v>
      </c>
      <c r="C53" s="32">
        <v>4.33260866018</v>
      </c>
      <c r="D53" s="32">
        <v>5.1976524570500002</v>
      </c>
      <c r="E53" s="32">
        <v>5.0553942253799997</v>
      </c>
      <c r="F53" s="32">
        <v>4.9122253193500001</v>
      </c>
      <c r="G53" s="32">
        <v>4.8491110238499999</v>
      </c>
      <c r="H53" s="130"/>
      <c r="I53" s="130"/>
      <c r="J53" s="130"/>
      <c r="K53" s="130"/>
      <c r="L53" s="130"/>
      <c r="M53" s="130"/>
      <c r="N53" s="130"/>
      <c r="O53" s="130"/>
      <c r="P53" s="130"/>
      <c r="Q53" s="130"/>
    </row>
    <row r="54" spans="1:17" hidden="1" outlineLevel="3" x14ac:dyDescent="0.2">
      <c r="A54" s="261" t="s">
        <v>109</v>
      </c>
      <c r="B54" s="32">
        <v>3.5423897576000001</v>
      </c>
      <c r="C54" s="32">
        <v>3.6518941389999999</v>
      </c>
      <c r="D54" s="32">
        <v>5.3418389230500001</v>
      </c>
      <c r="E54" s="32">
        <v>5.1822510595800004</v>
      </c>
      <c r="F54" s="32">
        <v>4.9148866046400004</v>
      </c>
      <c r="G54" s="32">
        <v>4.75680901578</v>
      </c>
      <c r="H54" s="130"/>
      <c r="I54" s="130"/>
      <c r="J54" s="130"/>
      <c r="K54" s="130"/>
      <c r="L54" s="130"/>
      <c r="M54" s="130"/>
      <c r="N54" s="130"/>
      <c r="O54" s="130"/>
      <c r="P54" s="130"/>
      <c r="Q54" s="130"/>
    </row>
    <row r="55" spans="1:17" hidden="1" outlineLevel="3" x14ac:dyDescent="0.2">
      <c r="A55" s="261" t="s">
        <v>30</v>
      </c>
      <c r="B55" s="32">
        <v>0</v>
      </c>
      <c r="C55" s="32">
        <v>4.4999999999999999E-4</v>
      </c>
      <c r="D55" s="32">
        <v>8.5451250000000004E-4</v>
      </c>
      <c r="E55" s="32">
        <v>2.4852102500000002E-3</v>
      </c>
      <c r="F55" s="32">
        <v>5.9607097600000002E-3</v>
      </c>
      <c r="G55" s="32">
        <v>5.9607097600000002E-3</v>
      </c>
      <c r="H55" s="130"/>
      <c r="I55" s="130"/>
      <c r="J55" s="130"/>
      <c r="K55" s="130"/>
      <c r="L55" s="130"/>
      <c r="M55" s="130"/>
      <c r="N55" s="130"/>
      <c r="O55" s="130"/>
      <c r="P55" s="130"/>
      <c r="Q55" s="130"/>
    </row>
    <row r="56" spans="1:17" ht="25.5" outlineLevel="2" collapsed="1" x14ac:dyDescent="0.2">
      <c r="A56" s="262" t="s">
        <v>10</v>
      </c>
      <c r="B56" s="20">
        <f t="shared" ref="B56:F56" si="7">SUM(B$57:B$61)</f>
        <v>0.9106629018900001</v>
      </c>
      <c r="C56" s="20">
        <f t="shared" si="7"/>
        <v>1.0382854149</v>
      </c>
      <c r="D56" s="20">
        <f t="shared" si="7"/>
        <v>1.3628174230800001</v>
      </c>
      <c r="E56" s="20">
        <f t="shared" si="7"/>
        <v>1.67878130816</v>
      </c>
      <c r="F56" s="20">
        <f t="shared" si="7"/>
        <v>1.7563631931399997</v>
      </c>
      <c r="G56" s="20">
        <v>1.7920770263900001</v>
      </c>
      <c r="H56" s="130"/>
      <c r="I56" s="130"/>
      <c r="J56" s="130"/>
      <c r="K56" s="130"/>
      <c r="L56" s="130"/>
      <c r="M56" s="130"/>
      <c r="N56" s="130"/>
      <c r="O56" s="130"/>
      <c r="P56" s="130"/>
      <c r="Q56" s="130"/>
    </row>
    <row r="57" spans="1:17" hidden="1" outlineLevel="3" x14ac:dyDescent="0.2">
      <c r="A57" s="261" t="s">
        <v>119</v>
      </c>
      <c r="B57" s="32">
        <v>0</v>
      </c>
      <c r="C57" s="32">
        <v>0.17199464554999999</v>
      </c>
      <c r="D57" s="32">
        <v>0.28807592722000003</v>
      </c>
      <c r="E57" s="32">
        <v>0.29540765501999999</v>
      </c>
      <c r="F57" s="32">
        <v>0.31720380743999999</v>
      </c>
      <c r="G57" s="32">
        <v>0.31446284044</v>
      </c>
      <c r="H57" s="130"/>
      <c r="I57" s="130"/>
      <c r="J57" s="130"/>
      <c r="K57" s="130"/>
      <c r="L57" s="130"/>
      <c r="M57" s="130"/>
      <c r="N57" s="130"/>
      <c r="O57" s="130"/>
      <c r="P57" s="130"/>
      <c r="Q57" s="130"/>
    </row>
    <row r="58" spans="1:17" hidden="1" outlineLevel="3" x14ac:dyDescent="0.2">
      <c r="A58" s="261" t="s">
        <v>44</v>
      </c>
      <c r="B58" s="32">
        <v>1.3322763479999999E-2</v>
      </c>
      <c r="C58" s="32">
        <v>8.5379001099999997E-3</v>
      </c>
      <c r="D58" s="32">
        <v>0.22616820202999999</v>
      </c>
      <c r="E58" s="32">
        <v>0.22004746421999999</v>
      </c>
      <c r="F58" s="32">
        <v>0.26677163799999998</v>
      </c>
      <c r="G58" s="32">
        <v>0.27497552166</v>
      </c>
      <c r="H58" s="130"/>
      <c r="I58" s="130"/>
      <c r="J58" s="130"/>
      <c r="K58" s="130"/>
      <c r="L58" s="130"/>
      <c r="M58" s="130"/>
      <c r="N58" s="130"/>
      <c r="O58" s="130"/>
      <c r="P58" s="130"/>
      <c r="Q58" s="130"/>
    </row>
    <row r="59" spans="1:17" hidden="1" outlineLevel="3" x14ac:dyDescent="0.2">
      <c r="A59" s="261" t="s">
        <v>14</v>
      </c>
      <c r="B59" s="32">
        <v>0.70360586000000003</v>
      </c>
      <c r="C59" s="32">
        <v>0.60585586000000002</v>
      </c>
      <c r="D59" s="32">
        <v>0.60585586000000002</v>
      </c>
      <c r="E59" s="32">
        <v>0.60585586000000002</v>
      </c>
      <c r="F59" s="32">
        <v>0.60585586000000002</v>
      </c>
      <c r="G59" s="32">
        <v>0.60585586000000002</v>
      </c>
      <c r="H59" s="130"/>
      <c r="I59" s="130"/>
      <c r="J59" s="130"/>
      <c r="K59" s="130"/>
      <c r="L59" s="130"/>
      <c r="M59" s="130"/>
      <c r="N59" s="130"/>
      <c r="O59" s="130"/>
      <c r="P59" s="130"/>
      <c r="Q59" s="130"/>
    </row>
    <row r="60" spans="1:17" hidden="1" outlineLevel="3" x14ac:dyDescent="0.2">
      <c r="A60" s="261" t="s">
        <v>115</v>
      </c>
      <c r="B60" s="32">
        <v>1.1871811750000001E-2</v>
      </c>
      <c r="C60" s="32">
        <v>1.044690459E-2</v>
      </c>
      <c r="D60" s="32">
        <v>9.0219974299999995E-3</v>
      </c>
      <c r="E60" s="32">
        <v>7.5970902699999997E-3</v>
      </c>
      <c r="F60" s="32">
        <v>6.1721831099999999E-3</v>
      </c>
      <c r="G60" s="32">
        <v>6.1721831099999999E-3</v>
      </c>
      <c r="H60" s="130"/>
      <c r="I60" s="130"/>
      <c r="J60" s="130"/>
      <c r="K60" s="130"/>
      <c r="L60" s="130"/>
      <c r="M60" s="130"/>
      <c r="N60" s="130"/>
      <c r="O60" s="130"/>
      <c r="P60" s="130"/>
      <c r="Q60" s="130"/>
    </row>
    <row r="61" spans="1:17" hidden="1" outlineLevel="3" x14ac:dyDescent="0.2">
      <c r="A61" s="261" t="s">
        <v>120</v>
      </c>
      <c r="B61" s="32">
        <v>0.18186246666</v>
      </c>
      <c r="C61" s="32">
        <v>0.24145010465</v>
      </c>
      <c r="D61" s="32">
        <v>0.23369543640000001</v>
      </c>
      <c r="E61" s="32">
        <v>0.54987323865000004</v>
      </c>
      <c r="F61" s="32">
        <v>0.56035970458999995</v>
      </c>
      <c r="G61" s="32">
        <v>0.59061062117999996</v>
      </c>
      <c r="H61" s="130"/>
      <c r="I61" s="130"/>
      <c r="J61" s="130"/>
      <c r="K61" s="130"/>
      <c r="L61" s="130"/>
      <c r="M61" s="130"/>
      <c r="N61" s="130"/>
      <c r="O61" s="130"/>
      <c r="P61" s="130"/>
      <c r="Q61" s="130"/>
    </row>
    <row r="62" spans="1:17" ht="25.5" outlineLevel="2" x14ac:dyDescent="0.2">
      <c r="A62" s="262" t="s">
        <v>29</v>
      </c>
      <c r="B62" s="20">
        <f t="shared" ref="B62:F62" si="8">SUM(B$63:B$63)</f>
        <v>7.0629879999999998E-5</v>
      </c>
      <c r="C62" s="20">
        <f t="shared" si="8"/>
        <v>6.2362290000000004E-5</v>
      </c>
      <c r="D62" s="20">
        <f t="shared" si="8"/>
        <v>5.5863760000000003E-5</v>
      </c>
      <c r="E62" s="20">
        <f t="shared" si="8"/>
        <v>5.3445349999999998E-5</v>
      </c>
      <c r="F62" s="20">
        <f t="shared" si="8"/>
        <v>6.1017590000000003E-5</v>
      </c>
      <c r="G62" s="20">
        <v>6.289403E-5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</row>
    <row r="63" spans="1:17" ht="0.75" customHeight="1" outlineLevel="3" x14ac:dyDescent="0.2">
      <c r="A63" s="261" t="s">
        <v>86</v>
      </c>
      <c r="B63" s="32">
        <v>7.0629879999999998E-5</v>
      </c>
      <c r="C63" s="32">
        <v>6.2362290000000004E-5</v>
      </c>
      <c r="D63" s="32">
        <v>5.5863760000000003E-5</v>
      </c>
      <c r="E63" s="32">
        <v>5.3445349999999998E-5</v>
      </c>
      <c r="F63" s="32">
        <v>6.1017590000000003E-5</v>
      </c>
      <c r="G63" s="32">
        <v>6.289403E-5</v>
      </c>
      <c r="H63" s="130"/>
      <c r="I63" s="130"/>
      <c r="J63" s="130"/>
      <c r="K63" s="130"/>
      <c r="L63" s="130"/>
      <c r="M63" s="130"/>
      <c r="N63" s="130"/>
      <c r="O63" s="130"/>
      <c r="P63" s="130"/>
      <c r="Q63" s="130"/>
    </row>
    <row r="64" spans="1:17" ht="25.5" outlineLevel="2" collapsed="1" x14ac:dyDescent="0.2">
      <c r="A64" s="262" t="s">
        <v>165</v>
      </c>
      <c r="B64" s="20">
        <f t="shared" ref="B64:F64" si="9">SUM(B$65:B$75)</f>
        <v>17.378839984990002</v>
      </c>
      <c r="C64" s="20">
        <f t="shared" si="9"/>
        <v>17.28182000939</v>
      </c>
      <c r="D64" s="20">
        <f t="shared" si="9"/>
        <v>17.302433000000001</v>
      </c>
      <c r="E64" s="20">
        <f t="shared" si="9"/>
        <v>19.043329999999997</v>
      </c>
      <c r="F64" s="20">
        <f t="shared" si="9"/>
        <v>20.467272999999999</v>
      </c>
      <c r="G64" s="20">
        <v>20.467272999999999</v>
      </c>
      <c r="H64" s="130"/>
      <c r="I64" s="130"/>
      <c r="J64" s="130"/>
      <c r="K64" s="130"/>
      <c r="L64" s="130"/>
      <c r="M64" s="130"/>
      <c r="N64" s="130"/>
      <c r="O64" s="130"/>
      <c r="P64" s="130"/>
      <c r="Q64" s="130"/>
    </row>
    <row r="65" spans="1:17" hidden="1" outlineLevel="3" x14ac:dyDescent="0.2">
      <c r="A65" s="261" t="s">
        <v>33</v>
      </c>
      <c r="B65" s="32">
        <v>0.82883998499</v>
      </c>
      <c r="C65" s="32">
        <v>0.73182000939000003</v>
      </c>
      <c r="D65" s="32">
        <v>0</v>
      </c>
      <c r="E65" s="32">
        <v>0</v>
      </c>
      <c r="F65" s="32">
        <v>0</v>
      </c>
      <c r="G65" s="32">
        <v>0</v>
      </c>
      <c r="H65" s="130"/>
      <c r="I65" s="130"/>
      <c r="J65" s="130"/>
      <c r="K65" s="130"/>
      <c r="L65" s="130"/>
      <c r="M65" s="130"/>
      <c r="N65" s="130"/>
      <c r="O65" s="130"/>
      <c r="P65" s="130"/>
      <c r="Q65" s="130"/>
    </row>
    <row r="66" spans="1:17" hidden="1" outlineLevel="3" x14ac:dyDescent="0.2">
      <c r="A66" s="261" t="s">
        <v>39</v>
      </c>
      <c r="B66" s="32">
        <v>1</v>
      </c>
      <c r="C66" s="32">
        <v>1</v>
      </c>
      <c r="D66" s="32">
        <v>0</v>
      </c>
      <c r="E66" s="32">
        <v>0</v>
      </c>
      <c r="F66" s="32">
        <v>0</v>
      </c>
      <c r="G66" s="32">
        <v>0</v>
      </c>
      <c r="H66" s="130"/>
      <c r="I66" s="130"/>
      <c r="J66" s="130"/>
      <c r="K66" s="130"/>
      <c r="L66" s="130"/>
      <c r="M66" s="130"/>
      <c r="N66" s="130"/>
      <c r="O66" s="130"/>
      <c r="P66" s="130"/>
      <c r="Q66" s="130"/>
    </row>
    <row r="67" spans="1:17" hidden="1" outlineLevel="3" x14ac:dyDescent="0.2">
      <c r="A67" s="261" t="s">
        <v>42</v>
      </c>
      <c r="B67" s="32">
        <v>0.7</v>
      </c>
      <c r="C67" s="32">
        <v>0.7</v>
      </c>
      <c r="D67" s="32">
        <v>0</v>
      </c>
      <c r="E67" s="32">
        <v>0</v>
      </c>
      <c r="F67" s="32">
        <v>0</v>
      </c>
      <c r="G67" s="32">
        <v>0</v>
      </c>
      <c r="H67" s="130"/>
      <c r="I67" s="130"/>
      <c r="J67" s="130"/>
      <c r="K67" s="130"/>
      <c r="L67" s="130"/>
      <c r="M67" s="130"/>
      <c r="N67" s="130"/>
      <c r="O67" s="130"/>
      <c r="P67" s="130"/>
      <c r="Q67" s="130"/>
    </row>
    <row r="68" spans="1:17" hidden="1" outlineLevel="3" x14ac:dyDescent="0.2">
      <c r="A68" s="261" t="s">
        <v>127</v>
      </c>
      <c r="B68" s="32">
        <v>2</v>
      </c>
      <c r="C68" s="32">
        <v>2</v>
      </c>
      <c r="D68" s="32">
        <v>0</v>
      </c>
      <c r="E68" s="32">
        <v>0</v>
      </c>
      <c r="F68" s="32">
        <v>0</v>
      </c>
      <c r="G68" s="32">
        <v>0</v>
      </c>
      <c r="H68" s="130"/>
      <c r="I68" s="130"/>
      <c r="J68" s="130"/>
      <c r="K68" s="130"/>
      <c r="L68" s="130"/>
      <c r="M68" s="130"/>
      <c r="N68" s="130"/>
      <c r="O68" s="130"/>
      <c r="P68" s="130"/>
      <c r="Q68" s="130"/>
    </row>
    <row r="69" spans="1:17" hidden="1" outlineLevel="3" x14ac:dyDescent="0.2">
      <c r="A69" s="261" t="s">
        <v>130</v>
      </c>
      <c r="B69" s="32">
        <v>2.75</v>
      </c>
      <c r="C69" s="32">
        <v>2.75</v>
      </c>
      <c r="D69" s="32">
        <v>0</v>
      </c>
      <c r="E69" s="32">
        <v>0</v>
      </c>
      <c r="F69" s="32">
        <v>0</v>
      </c>
      <c r="G69" s="32">
        <v>0</v>
      </c>
      <c r="H69" s="130"/>
      <c r="I69" s="130"/>
      <c r="J69" s="130"/>
      <c r="K69" s="130"/>
      <c r="L69" s="130"/>
      <c r="M69" s="130"/>
      <c r="N69" s="130"/>
      <c r="O69" s="130"/>
      <c r="P69" s="130"/>
      <c r="Q69" s="130"/>
    </row>
    <row r="70" spans="1:17" hidden="1" outlineLevel="3" x14ac:dyDescent="0.2">
      <c r="A70" s="261" t="s">
        <v>133</v>
      </c>
      <c r="B70" s="32">
        <v>5.85</v>
      </c>
      <c r="C70" s="32">
        <v>4.8499999999999996</v>
      </c>
      <c r="D70" s="32">
        <v>0</v>
      </c>
      <c r="E70" s="32">
        <v>0</v>
      </c>
      <c r="F70" s="32">
        <v>0</v>
      </c>
      <c r="G70" s="32">
        <v>0</v>
      </c>
      <c r="H70" s="130"/>
      <c r="I70" s="130"/>
      <c r="J70" s="130"/>
      <c r="K70" s="130"/>
      <c r="L70" s="130"/>
      <c r="M70" s="130"/>
      <c r="N70" s="130"/>
      <c r="O70" s="130"/>
      <c r="P70" s="130"/>
      <c r="Q70" s="130"/>
    </row>
    <row r="71" spans="1:17" hidden="1" outlineLevel="3" x14ac:dyDescent="0.2">
      <c r="A71" s="261" t="s">
        <v>137</v>
      </c>
      <c r="B71" s="32">
        <v>4.25</v>
      </c>
      <c r="C71" s="32">
        <v>4.25</v>
      </c>
      <c r="D71" s="32">
        <v>3</v>
      </c>
      <c r="E71" s="32">
        <v>3</v>
      </c>
      <c r="F71" s="32">
        <v>3</v>
      </c>
      <c r="G71" s="32">
        <v>3</v>
      </c>
      <c r="H71" s="130"/>
      <c r="I71" s="130"/>
      <c r="J71" s="130"/>
      <c r="K71" s="130"/>
      <c r="L71" s="130"/>
      <c r="M71" s="130"/>
      <c r="N71" s="130"/>
      <c r="O71" s="130"/>
      <c r="P71" s="130"/>
      <c r="Q71" s="130"/>
    </row>
    <row r="72" spans="1:17" hidden="1" outlineLevel="3" x14ac:dyDescent="0.2">
      <c r="A72" s="261" t="s">
        <v>139</v>
      </c>
      <c r="B72" s="32">
        <v>0</v>
      </c>
      <c r="C72" s="32">
        <v>1</v>
      </c>
      <c r="D72" s="32">
        <v>1</v>
      </c>
      <c r="E72" s="32">
        <v>1</v>
      </c>
      <c r="F72" s="32">
        <v>1</v>
      </c>
      <c r="G72" s="32">
        <v>1</v>
      </c>
      <c r="H72" s="130"/>
      <c r="I72" s="130"/>
      <c r="J72" s="130"/>
      <c r="K72" s="130"/>
      <c r="L72" s="130"/>
      <c r="M72" s="130"/>
      <c r="N72" s="130"/>
      <c r="O72" s="130"/>
      <c r="P72" s="130"/>
      <c r="Q72" s="130"/>
    </row>
    <row r="73" spans="1:17" hidden="1" outlineLevel="3" x14ac:dyDescent="0.2">
      <c r="A73" s="261" t="s">
        <v>143</v>
      </c>
      <c r="B73" s="32">
        <v>0</v>
      </c>
      <c r="C73" s="32">
        <v>0</v>
      </c>
      <c r="D73" s="32">
        <v>13.302433000000001</v>
      </c>
      <c r="E73" s="32">
        <v>14.043329999999999</v>
      </c>
      <c r="F73" s="32">
        <v>12.467273</v>
      </c>
      <c r="G73" s="32">
        <v>12.467273</v>
      </c>
      <c r="H73" s="130"/>
      <c r="I73" s="130"/>
      <c r="J73" s="130"/>
      <c r="K73" s="130"/>
      <c r="L73" s="130"/>
      <c r="M73" s="130"/>
      <c r="N73" s="130"/>
      <c r="O73" s="130"/>
      <c r="P73" s="130"/>
      <c r="Q73" s="130"/>
    </row>
    <row r="74" spans="1:17" hidden="1" outlineLevel="3" x14ac:dyDescent="0.2">
      <c r="A74" s="261" t="s">
        <v>209</v>
      </c>
      <c r="B74" s="32">
        <v>0</v>
      </c>
      <c r="C74" s="32">
        <v>0</v>
      </c>
      <c r="D74" s="32">
        <v>0</v>
      </c>
      <c r="E74" s="32">
        <v>1</v>
      </c>
      <c r="F74" s="32">
        <v>1</v>
      </c>
      <c r="G74" s="32">
        <v>1</v>
      </c>
      <c r="H74" s="130"/>
      <c r="I74" s="130"/>
      <c r="J74" s="130"/>
      <c r="K74" s="130"/>
      <c r="L74" s="130"/>
      <c r="M74" s="130"/>
      <c r="N74" s="130"/>
      <c r="O74" s="130"/>
      <c r="P74" s="130"/>
      <c r="Q74" s="130"/>
    </row>
    <row r="75" spans="1:17" hidden="1" outlineLevel="3" x14ac:dyDescent="0.2">
      <c r="A75" s="261" t="s">
        <v>215</v>
      </c>
      <c r="B75" s="32">
        <v>0</v>
      </c>
      <c r="C75" s="32">
        <v>0</v>
      </c>
      <c r="D75" s="32">
        <v>0</v>
      </c>
      <c r="E75" s="32">
        <v>0</v>
      </c>
      <c r="F75" s="32">
        <v>3</v>
      </c>
      <c r="G75" s="32">
        <v>3</v>
      </c>
      <c r="H75" s="130"/>
      <c r="I75" s="130"/>
      <c r="J75" s="130"/>
      <c r="K75" s="130"/>
      <c r="L75" s="130"/>
      <c r="M75" s="130"/>
      <c r="N75" s="130"/>
      <c r="O75" s="130"/>
      <c r="P75" s="130"/>
      <c r="Q75" s="130"/>
    </row>
    <row r="76" spans="1:17" outlineLevel="2" collapsed="1" x14ac:dyDescent="0.2">
      <c r="A76" s="262" t="s">
        <v>11</v>
      </c>
      <c r="B76" s="20">
        <f t="shared" ref="B76:F76" si="10">SUM(B$77:B$77)</f>
        <v>1.8975156476899999</v>
      </c>
      <c r="C76" s="20">
        <f t="shared" si="10"/>
        <v>1.7791325574800001</v>
      </c>
      <c r="D76" s="20">
        <f t="shared" si="10"/>
        <v>1.7016771418900001</v>
      </c>
      <c r="E76" s="20">
        <f t="shared" si="10"/>
        <v>1.6508394016800001</v>
      </c>
      <c r="F76" s="20">
        <f t="shared" si="10"/>
        <v>1.74883683377</v>
      </c>
      <c r="G76" s="20">
        <v>1.77554917379</v>
      </c>
      <c r="H76" s="130"/>
      <c r="I76" s="130"/>
      <c r="J76" s="130"/>
      <c r="K76" s="130"/>
      <c r="L76" s="130"/>
      <c r="M76" s="130"/>
      <c r="N76" s="130"/>
      <c r="O76" s="130"/>
      <c r="P76" s="130"/>
      <c r="Q76" s="130"/>
    </row>
    <row r="77" spans="1:17" hidden="1" outlineLevel="3" x14ac:dyDescent="0.2">
      <c r="A77" s="261" t="s">
        <v>109</v>
      </c>
      <c r="B77" s="32">
        <v>1.8975156476899999</v>
      </c>
      <c r="C77" s="32">
        <v>1.7791325574800001</v>
      </c>
      <c r="D77" s="32">
        <v>1.7016771418900001</v>
      </c>
      <c r="E77" s="32">
        <v>1.6508394016800001</v>
      </c>
      <c r="F77" s="32">
        <v>1.74883683377</v>
      </c>
      <c r="G77" s="32">
        <v>1.77554917379</v>
      </c>
      <c r="H77" s="130"/>
      <c r="I77" s="130"/>
      <c r="J77" s="130"/>
      <c r="K77" s="130"/>
      <c r="L77" s="130"/>
      <c r="M77" s="130"/>
      <c r="N77" s="130"/>
      <c r="O77" s="130"/>
      <c r="P77" s="130"/>
      <c r="Q77" s="130"/>
    </row>
    <row r="78" spans="1:17" ht="15" x14ac:dyDescent="0.25">
      <c r="A78" s="265" t="s">
        <v>129</v>
      </c>
      <c r="B78" s="132">
        <f t="shared" ref="B78:G78" si="11">B$79+B$99</f>
        <v>13.082439824070001</v>
      </c>
      <c r="C78" s="132">
        <f t="shared" si="11"/>
        <v>9.7537623329799992</v>
      </c>
      <c r="D78" s="132">
        <f t="shared" si="11"/>
        <v>9.912581083600001</v>
      </c>
      <c r="E78" s="132">
        <f t="shared" si="11"/>
        <v>10.259902330019999</v>
      </c>
      <c r="F78" s="132">
        <f t="shared" si="11"/>
        <v>10.972392048510001</v>
      </c>
      <c r="G78" s="132">
        <f t="shared" si="11"/>
        <v>10.66044591913</v>
      </c>
      <c r="H78" s="130"/>
      <c r="I78" s="130"/>
      <c r="J78" s="130"/>
      <c r="K78" s="130"/>
      <c r="L78" s="130"/>
      <c r="M78" s="130"/>
      <c r="N78" s="130"/>
      <c r="O78" s="130"/>
      <c r="P78" s="130"/>
      <c r="Q78" s="130"/>
    </row>
    <row r="79" spans="1:17" ht="15" outlineLevel="1" x14ac:dyDescent="0.25">
      <c r="A79" s="263" t="s">
        <v>62</v>
      </c>
      <c r="B79" s="58">
        <f t="shared" ref="B79:G79" si="12">B$80+B$93+B$97</f>
        <v>3.3941135759200001</v>
      </c>
      <c r="C79" s="58">
        <f t="shared" si="12"/>
        <v>1.7670156076999999</v>
      </c>
      <c r="D79" s="58">
        <f t="shared" si="12"/>
        <v>0.89411910529000005</v>
      </c>
      <c r="E79" s="58">
        <f t="shared" si="12"/>
        <v>0.70187102033000004</v>
      </c>
      <c r="F79" s="58">
        <f t="shared" si="12"/>
        <v>0.47313389375999998</v>
      </c>
      <c r="G79" s="58">
        <f t="shared" si="12"/>
        <v>0.50512168606999996</v>
      </c>
      <c r="H79" s="130"/>
      <c r="I79" s="130"/>
      <c r="J79" s="130"/>
      <c r="K79" s="130"/>
      <c r="L79" s="130"/>
      <c r="M79" s="130"/>
      <c r="N79" s="130"/>
      <c r="O79" s="130"/>
      <c r="P79" s="130"/>
      <c r="Q79" s="130"/>
    </row>
    <row r="80" spans="1:17" ht="25.5" outlineLevel="2" collapsed="1" x14ac:dyDescent="0.2">
      <c r="A80" s="262" t="s">
        <v>147</v>
      </c>
      <c r="B80" s="20">
        <f t="shared" ref="B80:F80" si="13">SUM(B$81:B$92)</f>
        <v>2.6442847472600004</v>
      </c>
      <c r="C80" s="20">
        <f t="shared" si="13"/>
        <v>1.36772267545</v>
      </c>
      <c r="D80" s="20">
        <f t="shared" si="13"/>
        <v>0.68331482616000006</v>
      </c>
      <c r="E80" s="20">
        <f t="shared" si="13"/>
        <v>0.58659464145999995</v>
      </c>
      <c r="F80" s="20">
        <f t="shared" si="13"/>
        <v>0.31887770297999996</v>
      </c>
      <c r="G80" s="20">
        <v>0.33211927261000002</v>
      </c>
      <c r="H80" s="130"/>
      <c r="I80" s="130"/>
      <c r="J80" s="130"/>
      <c r="K80" s="130"/>
      <c r="L80" s="130"/>
      <c r="M80" s="130"/>
      <c r="N80" s="130"/>
      <c r="O80" s="130"/>
      <c r="P80" s="130"/>
      <c r="Q80" s="130"/>
    </row>
    <row r="81" spans="1:17" hidden="1" outlineLevel="3" x14ac:dyDescent="0.2">
      <c r="A81" s="261" t="s">
        <v>69</v>
      </c>
      <c r="B81" s="32">
        <v>0.12509075229</v>
      </c>
      <c r="C81" s="32">
        <v>0</v>
      </c>
      <c r="D81" s="32">
        <v>0</v>
      </c>
      <c r="E81" s="32">
        <v>0</v>
      </c>
      <c r="F81" s="32">
        <v>0</v>
      </c>
      <c r="G81" s="32">
        <v>0</v>
      </c>
      <c r="H81" s="130"/>
      <c r="I81" s="130"/>
      <c r="J81" s="130"/>
      <c r="K81" s="130"/>
      <c r="L81" s="130"/>
      <c r="M81" s="130"/>
      <c r="N81" s="130"/>
      <c r="O81" s="130"/>
      <c r="P81" s="130"/>
      <c r="Q81" s="130"/>
    </row>
    <row r="82" spans="1:17" hidden="1" outlineLevel="3" x14ac:dyDescent="0.2">
      <c r="A82" s="261" t="s">
        <v>176</v>
      </c>
      <c r="B82" s="32">
        <v>1.45127E-6</v>
      </c>
      <c r="C82" s="32">
        <v>7.3564000000000004E-7</v>
      </c>
      <c r="D82" s="32">
        <v>4.8332000000000002E-7</v>
      </c>
      <c r="E82" s="32">
        <v>4.2660999999999998E-7</v>
      </c>
      <c r="F82" s="32">
        <v>4.1329000000000002E-7</v>
      </c>
      <c r="G82" s="32">
        <v>4.3046E-7</v>
      </c>
      <c r="H82" s="130"/>
      <c r="I82" s="130"/>
      <c r="J82" s="130"/>
      <c r="K82" s="130"/>
      <c r="L82" s="130"/>
      <c r="M82" s="130"/>
      <c r="N82" s="130"/>
      <c r="O82" s="130"/>
      <c r="P82" s="130"/>
      <c r="Q82" s="130"/>
    </row>
    <row r="83" spans="1:17" hidden="1" outlineLevel="3" x14ac:dyDescent="0.2">
      <c r="A83" s="261" t="s">
        <v>57</v>
      </c>
      <c r="B83" s="32">
        <v>0</v>
      </c>
      <c r="C83" s="32">
        <v>6.3417347789999995E-2</v>
      </c>
      <c r="D83" s="32">
        <v>4.166550871E-2</v>
      </c>
      <c r="E83" s="32">
        <v>3.6777066759999998E-2</v>
      </c>
      <c r="F83" s="32">
        <v>3.5628747449999998E-2</v>
      </c>
      <c r="G83" s="32">
        <v>3.7108250519999997E-2</v>
      </c>
      <c r="H83" s="130"/>
      <c r="I83" s="130"/>
      <c r="J83" s="130"/>
      <c r="K83" s="130"/>
      <c r="L83" s="130"/>
      <c r="M83" s="130"/>
      <c r="N83" s="130"/>
      <c r="O83" s="130"/>
      <c r="P83" s="130"/>
      <c r="Q83" s="130"/>
    </row>
    <row r="84" spans="1:17" hidden="1" outlineLevel="3" x14ac:dyDescent="0.2">
      <c r="A84" s="261" t="s">
        <v>63</v>
      </c>
      <c r="B84" s="32">
        <v>0.22519704759</v>
      </c>
      <c r="C84" s="32">
        <v>0.19025204337000001</v>
      </c>
      <c r="D84" s="32">
        <v>0.12499652612999999</v>
      </c>
      <c r="E84" s="32">
        <v>0.11033120028</v>
      </c>
      <c r="F84" s="32">
        <v>7.1257494899999996E-2</v>
      </c>
      <c r="G84" s="32">
        <v>7.4216501039999994E-2</v>
      </c>
      <c r="H84" s="130"/>
      <c r="I84" s="130"/>
      <c r="J84" s="130"/>
      <c r="K84" s="130"/>
      <c r="L84" s="130"/>
      <c r="M84" s="130"/>
      <c r="N84" s="130"/>
      <c r="O84" s="130"/>
      <c r="P84" s="130"/>
      <c r="Q84" s="130"/>
    </row>
    <row r="85" spans="1:17" hidden="1" outlineLevel="3" x14ac:dyDescent="0.2">
      <c r="A85" s="261" t="s">
        <v>210</v>
      </c>
      <c r="B85" s="32">
        <v>0.17515325914999999</v>
      </c>
      <c r="C85" s="32">
        <v>0.20293551297000001</v>
      </c>
      <c r="D85" s="32">
        <v>0.13332962782999999</v>
      </c>
      <c r="E85" s="32">
        <v>0.11033120028</v>
      </c>
      <c r="F85" s="32">
        <v>0.10688624234999999</v>
      </c>
      <c r="G85" s="32">
        <v>0.11132475156</v>
      </c>
      <c r="H85" s="130"/>
      <c r="I85" s="130"/>
      <c r="J85" s="130"/>
      <c r="K85" s="130"/>
      <c r="L85" s="130"/>
      <c r="M85" s="130"/>
      <c r="N85" s="130"/>
      <c r="O85" s="130"/>
      <c r="P85" s="130"/>
      <c r="Q85" s="130"/>
    </row>
    <row r="86" spans="1:17" hidden="1" outlineLevel="3" x14ac:dyDescent="0.2">
      <c r="A86" s="261" t="s">
        <v>96</v>
      </c>
      <c r="B86" s="32">
        <v>7.2426623300000006E-2</v>
      </c>
      <c r="C86" s="32">
        <v>0</v>
      </c>
      <c r="D86" s="32">
        <v>0</v>
      </c>
      <c r="E86" s="32">
        <v>0</v>
      </c>
      <c r="F86" s="32">
        <v>0</v>
      </c>
      <c r="G86" s="32">
        <v>0</v>
      </c>
      <c r="H86" s="130"/>
      <c r="I86" s="130"/>
      <c r="J86" s="130"/>
      <c r="K86" s="130"/>
      <c r="L86" s="130"/>
      <c r="M86" s="130"/>
      <c r="N86" s="130"/>
      <c r="O86" s="130"/>
      <c r="P86" s="130"/>
      <c r="Q86" s="130"/>
    </row>
    <row r="87" spans="1:17" hidden="1" outlineLevel="3" x14ac:dyDescent="0.2">
      <c r="A87" s="261" t="s">
        <v>167</v>
      </c>
      <c r="B87" s="32">
        <v>0.60052545978000005</v>
      </c>
      <c r="C87" s="32">
        <v>0.30440326938000001</v>
      </c>
      <c r="D87" s="32">
        <v>0.19999444182000001</v>
      </c>
      <c r="E87" s="32">
        <v>0.17652992045999999</v>
      </c>
      <c r="F87" s="32">
        <v>0</v>
      </c>
      <c r="G87" s="32">
        <v>0</v>
      </c>
      <c r="H87" s="130"/>
      <c r="I87" s="130"/>
      <c r="J87" s="130"/>
      <c r="K87" s="130"/>
      <c r="L87" s="130"/>
      <c r="M87" s="130"/>
      <c r="N87" s="130"/>
      <c r="O87" s="130"/>
      <c r="P87" s="130"/>
      <c r="Q87" s="130"/>
    </row>
    <row r="88" spans="1:17" hidden="1" outlineLevel="3" x14ac:dyDescent="0.2">
      <c r="A88" s="261" t="s">
        <v>159</v>
      </c>
      <c r="B88" s="32">
        <v>0.19391967971999999</v>
      </c>
      <c r="C88" s="32">
        <v>0</v>
      </c>
      <c r="D88" s="32">
        <v>0</v>
      </c>
      <c r="E88" s="32">
        <v>0</v>
      </c>
      <c r="F88" s="32">
        <v>0</v>
      </c>
      <c r="G88" s="32">
        <v>0</v>
      </c>
      <c r="H88" s="130"/>
      <c r="I88" s="130"/>
      <c r="J88" s="130"/>
      <c r="K88" s="130"/>
      <c r="L88" s="130"/>
      <c r="M88" s="130"/>
      <c r="N88" s="130"/>
      <c r="O88" s="130"/>
      <c r="P88" s="130"/>
      <c r="Q88" s="130"/>
    </row>
    <row r="89" spans="1:17" hidden="1" outlineLevel="3" x14ac:dyDescent="0.2">
      <c r="A89" s="261" t="s">
        <v>50</v>
      </c>
      <c r="B89" s="32">
        <v>0.53171525084000004</v>
      </c>
      <c r="C89" s="32">
        <v>0.26952372811000003</v>
      </c>
      <c r="D89" s="32">
        <v>1.041637718E-2</v>
      </c>
      <c r="E89" s="32">
        <v>0</v>
      </c>
      <c r="F89" s="32">
        <v>0</v>
      </c>
      <c r="G89" s="32">
        <v>0</v>
      </c>
      <c r="H89" s="130"/>
      <c r="I89" s="130"/>
      <c r="J89" s="130"/>
      <c r="K89" s="130"/>
      <c r="L89" s="130"/>
      <c r="M89" s="130"/>
      <c r="N89" s="130"/>
      <c r="O89" s="130"/>
      <c r="P89" s="130"/>
      <c r="Q89" s="130"/>
    </row>
    <row r="90" spans="1:17" hidden="1" outlineLevel="3" x14ac:dyDescent="0.2">
      <c r="A90" s="261" t="s">
        <v>206</v>
      </c>
      <c r="B90" s="32">
        <v>0.51920430376000004</v>
      </c>
      <c r="C90" s="32">
        <v>0.26318199332999997</v>
      </c>
      <c r="D90" s="32">
        <v>0.17291186116999999</v>
      </c>
      <c r="E90" s="32">
        <v>0.15262482707</v>
      </c>
      <c r="F90" s="32">
        <v>0.10510480498999999</v>
      </c>
      <c r="G90" s="32">
        <v>0.10946933903</v>
      </c>
      <c r="H90" s="130"/>
      <c r="I90" s="130"/>
      <c r="J90" s="130"/>
      <c r="K90" s="130"/>
      <c r="L90" s="130"/>
      <c r="M90" s="130"/>
      <c r="N90" s="130"/>
      <c r="O90" s="130"/>
      <c r="P90" s="130"/>
      <c r="Q90" s="130"/>
    </row>
    <row r="91" spans="1:17" hidden="1" outlineLevel="3" x14ac:dyDescent="0.2">
      <c r="A91" s="261" t="s">
        <v>172</v>
      </c>
      <c r="B91" s="32">
        <v>0.1100963343</v>
      </c>
      <c r="C91" s="32">
        <v>2.7903633019999999E-2</v>
      </c>
      <c r="D91" s="32">
        <v>0</v>
      </c>
      <c r="E91" s="32">
        <v>0</v>
      </c>
      <c r="F91" s="32">
        <v>0</v>
      </c>
      <c r="G91" s="32">
        <v>0</v>
      </c>
      <c r="H91" s="130"/>
      <c r="I91" s="130"/>
      <c r="J91" s="130"/>
      <c r="K91" s="130"/>
      <c r="L91" s="130"/>
      <c r="M91" s="130"/>
      <c r="N91" s="130"/>
      <c r="O91" s="130"/>
      <c r="P91" s="130"/>
      <c r="Q91" s="130"/>
    </row>
    <row r="92" spans="1:17" hidden="1" outlineLevel="3" x14ac:dyDescent="0.2">
      <c r="A92" s="261" t="s">
        <v>28</v>
      </c>
      <c r="B92" s="32">
        <v>9.0954585259999998E-2</v>
      </c>
      <c r="C92" s="32">
        <v>4.6104411839999998E-2</v>
      </c>
      <c r="D92" s="32">
        <v>0</v>
      </c>
      <c r="E92" s="32">
        <v>0</v>
      </c>
      <c r="F92" s="32">
        <v>0</v>
      </c>
      <c r="G92" s="32">
        <v>0</v>
      </c>
      <c r="H92" s="130"/>
      <c r="I92" s="130"/>
      <c r="J92" s="130"/>
      <c r="K92" s="130"/>
      <c r="L92" s="130"/>
      <c r="M92" s="130"/>
      <c r="N92" s="130"/>
      <c r="O92" s="130"/>
      <c r="P92" s="130"/>
      <c r="Q92" s="130"/>
    </row>
    <row r="93" spans="1:17" ht="25.5" outlineLevel="2" collapsed="1" x14ac:dyDescent="0.2">
      <c r="A93" s="262" t="s">
        <v>13</v>
      </c>
      <c r="B93" s="20">
        <f t="shared" ref="B93:F93" si="14">SUM(B$94:B$96)</f>
        <v>0.74970939290000005</v>
      </c>
      <c r="C93" s="20">
        <f t="shared" si="14"/>
        <v>0.39923239088000001</v>
      </c>
      <c r="D93" s="20">
        <f t="shared" si="14"/>
        <v>0.21076450314999998</v>
      </c>
      <c r="E93" s="20">
        <f t="shared" si="14"/>
        <v>0.11524126964</v>
      </c>
      <c r="F93" s="20">
        <f t="shared" si="14"/>
        <v>0.1542221778</v>
      </c>
      <c r="G93" s="20">
        <v>0.17296698806999999</v>
      </c>
      <c r="H93" s="130"/>
      <c r="I93" s="130"/>
      <c r="J93" s="130"/>
      <c r="K93" s="130"/>
      <c r="L93" s="130"/>
      <c r="M93" s="130"/>
      <c r="N93" s="130"/>
      <c r="O93" s="130"/>
      <c r="P93" s="130"/>
      <c r="Q93" s="130"/>
    </row>
    <row r="94" spans="1:17" hidden="1" outlineLevel="3" x14ac:dyDescent="0.2">
      <c r="A94" s="261" t="s">
        <v>15</v>
      </c>
      <c r="B94" s="32">
        <v>0.26272988865000002</v>
      </c>
      <c r="C94" s="32">
        <v>0.13317643035999999</v>
      </c>
      <c r="D94" s="32">
        <v>4.3748784149999997E-2</v>
      </c>
      <c r="E94" s="32">
        <v>0</v>
      </c>
      <c r="F94" s="32">
        <v>1.2166126249999999E-2</v>
      </c>
      <c r="G94" s="32">
        <v>2.3821592820000001E-2</v>
      </c>
      <c r="H94" s="130"/>
      <c r="I94" s="130"/>
      <c r="J94" s="130"/>
      <c r="K94" s="130"/>
      <c r="L94" s="130"/>
      <c r="M94" s="130"/>
      <c r="N94" s="130"/>
      <c r="O94" s="130"/>
      <c r="P94" s="130"/>
      <c r="Q94" s="130"/>
    </row>
    <row r="95" spans="1:17" hidden="1" outlineLevel="3" x14ac:dyDescent="0.2">
      <c r="A95" s="261" t="s">
        <v>121</v>
      </c>
      <c r="B95" s="32">
        <v>0.48697950424999997</v>
      </c>
      <c r="C95" s="32">
        <v>0.25429483322000002</v>
      </c>
      <c r="D95" s="32">
        <v>0.16082312704999999</v>
      </c>
      <c r="E95" s="32">
        <v>0.11112971566</v>
      </c>
      <c r="F95" s="32">
        <v>0.1388693298</v>
      </c>
      <c r="G95" s="32">
        <v>0.14596858892</v>
      </c>
      <c r="H95" s="130"/>
      <c r="I95" s="130"/>
      <c r="J95" s="130"/>
      <c r="K95" s="130"/>
      <c r="L95" s="130"/>
      <c r="M95" s="130"/>
      <c r="N95" s="130"/>
      <c r="O95" s="130"/>
      <c r="P95" s="130"/>
      <c r="Q95" s="130"/>
    </row>
    <row r="96" spans="1:17" hidden="1" outlineLevel="3" x14ac:dyDescent="0.2">
      <c r="A96" s="261" t="s">
        <v>38</v>
      </c>
      <c r="B96" s="32">
        <v>0</v>
      </c>
      <c r="C96" s="32">
        <v>1.17611273E-2</v>
      </c>
      <c r="D96" s="32">
        <v>6.1925919499999996E-3</v>
      </c>
      <c r="E96" s="32">
        <v>4.11155398E-3</v>
      </c>
      <c r="F96" s="32">
        <v>3.18672175E-3</v>
      </c>
      <c r="G96" s="32">
        <v>3.1768063299999999E-3</v>
      </c>
      <c r="H96" s="130"/>
      <c r="I96" s="130"/>
      <c r="J96" s="130"/>
      <c r="K96" s="130"/>
      <c r="L96" s="130"/>
      <c r="M96" s="130"/>
      <c r="N96" s="130"/>
      <c r="O96" s="130"/>
      <c r="P96" s="130"/>
      <c r="Q96" s="130"/>
    </row>
    <row r="97" spans="1:17" outlineLevel="2" collapsed="1" x14ac:dyDescent="0.2">
      <c r="A97" s="262" t="s">
        <v>150</v>
      </c>
      <c r="B97" s="20">
        <f t="shared" ref="B97:F97" si="15">SUM(B$98:B$98)</f>
        <v>1.1943576E-4</v>
      </c>
      <c r="C97" s="20">
        <f t="shared" si="15"/>
        <v>6.0541370000000001E-5</v>
      </c>
      <c r="D97" s="20">
        <f t="shared" si="15"/>
        <v>3.9775979999999999E-5</v>
      </c>
      <c r="E97" s="20">
        <f t="shared" si="15"/>
        <v>3.5109230000000001E-5</v>
      </c>
      <c r="F97" s="20">
        <f t="shared" si="15"/>
        <v>3.401298E-5</v>
      </c>
      <c r="G97" s="20">
        <v>3.5425390000000001E-5</v>
      </c>
      <c r="H97" s="130"/>
      <c r="I97" s="130"/>
      <c r="J97" s="130"/>
      <c r="K97" s="130"/>
      <c r="L97" s="130"/>
      <c r="M97" s="130"/>
      <c r="N97" s="130"/>
      <c r="O97" s="130"/>
      <c r="P97" s="130"/>
      <c r="Q97" s="130"/>
    </row>
    <row r="98" spans="1:17" hidden="1" outlineLevel="3" x14ac:dyDescent="0.2">
      <c r="A98" s="261" t="s">
        <v>204</v>
      </c>
      <c r="B98" s="32">
        <v>1.1943576E-4</v>
      </c>
      <c r="C98" s="32">
        <v>6.0541370000000001E-5</v>
      </c>
      <c r="D98" s="32">
        <v>3.9775979999999999E-5</v>
      </c>
      <c r="E98" s="32">
        <v>3.5109230000000001E-5</v>
      </c>
      <c r="F98" s="32">
        <v>3.401298E-5</v>
      </c>
      <c r="G98" s="32">
        <v>3.5425390000000001E-5</v>
      </c>
      <c r="H98" s="130"/>
      <c r="I98" s="130"/>
      <c r="J98" s="130"/>
      <c r="K98" s="130"/>
      <c r="L98" s="130"/>
      <c r="M98" s="130"/>
      <c r="N98" s="130"/>
      <c r="O98" s="130"/>
      <c r="P98" s="130"/>
      <c r="Q98" s="130"/>
    </row>
    <row r="99" spans="1:17" ht="15" outlineLevel="1" x14ac:dyDescent="0.25">
      <c r="A99" s="263" t="s">
        <v>92</v>
      </c>
      <c r="B99" s="58">
        <f t="shared" ref="B99:G99" si="16">B$100+B$106+B$108+B$123+B$127</f>
        <v>9.6883262481500001</v>
      </c>
      <c r="C99" s="58">
        <f t="shared" si="16"/>
        <v>7.9867467252799997</v>
      </c>
      <c r="D99" s="58">
        <f t="shared" si="16"/>
        <v>9.0184619783100004</v>
      </c>
      <c r="E99" s="58">
        <f t="shared" si="16"/>
        <v>9.5580313096899996</v>
      </c>
      <c r="F99" s="58">
        <f t="shared" si="16"/>
        <v>10.499258154750001</v>
      </c>
      <c r="G99" s="58">
        <f t="shared" si="16"/>
        <v>10.15532423306</v>
      </c>
      <c r="H99" s="130"/>
      <c r="I99" s="130"/>
      <c r="J99" s="130"/>
      <c r="K99" s="130"/>
      <c r="L99" s="130"/>
      <c r="M99" s="130"/>
      <c r="N99" s="130"/>
      <c r="O99" s="130"/>
      <c r="P99" s="130"/>
      <c r="Q99" s="130"/>
    </row>
    <row r="100" spans="1:17" ht="25.5" outlineLevel="2" collapsed="1" x14ac:dyDescent="0.2">
      <c r="A100" s="262" t="s">
        <v>164</v>
      </c>
      <c r="B100" s="20">
        <f t="shared" ref="B100:F100" si="17">SUM(B$101:B$105)</f>
        <v>2.0299789257</v>
      </c>
      <c r="C100" s="20">
        <f t="shared" si="17"/>
        <v>2.5437051230600001</v>
      </c>
      <c r="D100" s="20">
        <f t="shared" si="17"/>
        <v>5.8679120508100002</v>
      </c>
      <c r="E100" s="20">
        <f t="shared" si="17"/>
        <v>7.0237852433200008</v>
      </c>
      <c r="F100" s="20">
        <f t="shared" si="17"/>
        <v>8.1838357207700003</v>
      </c>
      <c r="G100" s="20">
        <v>7.8708901107000004</v>
      </c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</row>
    <row r="101" spans="1:17" hidden="1" outlineLevel="3" x14ac:dyDescent="0.2">
      <c r="A101" s="261" t="s">
        <v>16</v>
      </c>
      <c r="B101" s="32">
        <v>3.9832119559999997E-2</v>
      </c>
      <c r="C101" s="32">
        <v>2.8629790209999999E-2</v>
      </c>
      <c r="D101" s="32">
        <v>1.90260701E-2</v>
      </c>
      <c r="E101" s="32">
        <v>1.088056003E-2</v>
      </c>
      <c r="F101" s="32">
        <v>6.3155020130000003E-2</v>
      </c>
      <c r="G101" s="32">
        <v>6.5061584290000002E-2</v>
      </c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</row>
    <row r="102" spans="1:17" hidden="1" outlineLevel="3" x14ac:dyDescent="0.2">
      <c r="A102" s="261" t="s">
        <v>114</v>
      </c>
      <c r="B102" s="32">
        <v>9.785945972E-2</v>
      </c>
      <c r="C102" s="32">
        <v>8.8309116990000006E-2</v>
      </c>
      <c r="D102" s="32">
        <v>0.12708577197000001</v>
      </c>
      <c r="E102" s="32">
        <v>0.38844779044</v>
      </c>
      <c r="F102" s="32">
        <v>0.40751932887999998</v>
      </c>
      <c r="G102" s="32">
        <v>0.11988071147</v>
      </c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</row>
    <row r="103" spans="1:17" hidden="1" outlineLevel="3" x14ac:dyDescent="0.2">
      <c r="A103" s="261" t="s">
        <v>88</v>
      </c>
      <c r="B103" s="32">
        <v>0</v>
      </c>
      <c r="C103" s="32">
        <v>0</v>
      </c>
      <c r="D103" s="32">
        <v>0</v>
      </c>
      <c r="E103" s="32">
        <v>3.658550017E-2</v>
      </c>
      <c r="F103" s="32">
        <v>4.1769000090000001E-2</v>
      </c>
      <c r="G103" s="32">
        <v>4.3053499520000003E-2</v>
      </c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</row>
    <row r="104" spans="1:17" hidden="1" outlineLevel="3" x14ac:dyDescent="0.2">
      <c r="A104" s="261" t="s">
        <v>77</v>
      </c>
      <c r="B104" s="32">
        <v>0.24374336708</v>
      </c>
      <c r="C104" s="32">
        <v>0.36831129565999998</v>
      </c>
      <c r="D104" s="32">
        <v>0.39244671814999998</v>
      </c>
      <c r="E104" s="32">
        <v>0.45504334538000002</v>
      </c>
      <c r="F104" s="32">
        <v>0.44966999999000001</v>
      </c>
      <c r="G104" s="32">
        <v>0.44966999999000001</v>
      </c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</row>
    <row r="105" spans="1:17" hidden="1" outlineLevel="3" x14ac:dyDescent="0.2">
      <c r="A105" s="261" t="s">
        <v>109</v>
      </c>
      <c r="B105" s="32">
        <v>1.6485439793400001</v>
      </c>
      <c r="C105" s="32">
        <v>2.0584549202</v>
      </c>
      <c r="D105" s="32">
        <v>5.32935349059</v>
      </c>
      <c r="E105" s="32">
        <v>6.1328280473000003</v>
      </c>
      <c r="F105" s="32">
        <v>7.2217223716800003</v>
      </c>
      <c r="G105" s="32">
        <v>7.1932243154300002</v>
      </c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</row>
    <row r="106" spans="1:17" ht="25.5" outlineLevel="2" collapsed="1" x14ac:dyDescent="0.2">
      <c r="A106" s="262" t="s">
        <v>10</v>
      </c>
      <c r="B106" s="20">
        <f t="shared" ref="B106:F106" si="18">SUM(B$107:B$107)</f>
        <v>0.24783356000000001</v>
      </c>
      <c r="C106" s="20">
        <f t="shared" si="18"/>
        <v>0.24369463331999999</v>
      </c>
      <c r="D106" s="20">
        <f t="shared" si="18"/>
        <v>0.19495570664</v>
      </c>
      <c r="E106" s="20">
        <f t="shared" si="18"/>
        <v>0.14621677995999999</v>
      </c>
      <c r="F106" s="20">
        <f t="shared" si="18"/>
        <v>9.7477853279999999E-2</v>
      </c>
      <c r="G106" s="20">
        <v>7.3108389940000004E-2</v>
      </c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</row>
    <row r="107" spans="1:17" hidden="1" outlineLevel="3" x14ac:dyDescent="0.2">
      <c r="A107" s="261" t="s">
        <v>119</v>
      </c>
      <c r="B107" s="32">
        <v>0.24783356000000001</v>
      </c>
      <c r="C107" s="32">
        <v>0.24369463331999999</v>
      </c>
      <c r="D107" s="32">
        <v>0.19495570664</v>
      </c>
      <c r="E107" s="32">
        <v>0.14621677995999999</v>
      </c>
      <c r="F107" s="32">
        <v>9.7477853279999999E-2</v>
      </c>
      <c r="G107" s="32">
        <v>7.3108389940000004E-2</v>
      </c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</row>
    <row r="108" spans="1:17" ht="25.5" outlineLevel="2" collapsed="1" x14ac:dyDescent="0.2">
      <c r="A108" s="262" t="s">
        <v>29</v>
      </c>
      <c r="B108" s="20">
        <f t="shared" ref="B108:F108" si="19">SUM(B$109:B$122)</f>
        <v>3.8816497435699997</v>
      </c>
      <c r="C108" s="20">
        <f t="shared" si="19"/>
        <v>3.2733513524600002</v>
      </c>
      <c r="D108" s="20">
        <f t="shared" si="19"/>
        <v>2.8427356019299999</v>
      </c>
      <c r="E108" s="20">
        <f t="shared" si="19"/>
        <v>2.2785423277099999</v>
      </c>
      <c r="F108" s="20">
        <f t="shared" si="19"/>
        <v>2.1019582370299998</v>
      </c>
      <c r="G108" s="20">
        <v>2.0935677731300002</v>
      </c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</row>
    <row r="109" spans="1:17" hidden="1" outlineLevel="3" x14ac:dyDescent="0.2">
      <c r="A109" s="261" t="s">
        <v>45</v>
      </c>
      <c r="B109" s="32">
        <v>2.3023332000000001E-2</v>
      </c>
      <c r="C109" s="32">
        <v>0</v>
      </c>
      <c r="D109" s="32">
        <v>0</v>
      </c>
      <c r="E109" s="32">
        <v>0</v>
      </c>
      <c r="F109" s="32">
        <v>0</v>
      </c>
      <c r="G109" s="32">
        <v>0</v>
      </c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</row>
    <row r="110" spans="1:17" hidden="1" outlineLevel="3" x14ac:dyDescent="0.2">
      <c r="A110" s="261" t="s">
        <v>70</v>
      </c>
      <c r="B110" s="32">
        <v>0</v>
      </c>
      <c r="C110" s="32">
        <v>0</v>
      </c>
      <c r="D110" s="32">
        <v>0</v>
      </c>
      <c r="E110" s="32">
        <v>0</v>
      </c>
      <c r="F110" s="32">
        <v>0</v>
      </c>
      <c r="G110" s="32">
        <v>5.6690593460000001E-2</v>
      </c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</row>
    <row r="111" spans="1:17" hidden="1" outlineLevel="3" x14ac:dyDescent="0.2">
      <c r="A111" s="261" t="s">
        <v>21</v>
      </c>
      <c r="B111" s="32">
        <v>0</v>
      </c>
      <c r="C111" s="32">
        <v>0</v>
      </c>
      <c r="D111" s="32">
        <v>0</v>
      </c>
      <c r="E111" s="32">
        <v>0</v>
      </c>
      <c r="F111" s="32">
        <v>0.37729509711999998</v>
      </c>
      <c r="G111" s="32">
        <v>0.39708077324000002</v>
      </c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</row>
    <row r="112" spans="1:17" hidden="1" outlineLevel="3" x14ac:dyDescent="0.2">
      <c r="A112" s="261" t="s">
        <v>76</v>
      </c>
      <c r="B112" s="32">
        <v>0.15465415623000001</v>
      </c>
      <c r="C112" s="32">
        <v>9.1034062159999998E-2</v>
      </c>
      <c r="D112" s="32">
        <v>4.0773885349999997E-2</v>
      </c>
      <c r="E112" s="32">
        <v>0</v>
      </c>
      <c r="F112" s="32">
        <v>0</v>
      </c>
      <c r="G112" s="32">
        <v>0</v>
      </c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</row>
    <row r="113" spans="1:17" hidden="1" outlineLevel="3" x14ac:dyDescent="0.2">
      <c r="A113" s="261" t="s">
        <v>116</v>
      </c>
      <c r="B113" s="32">
        <v>0.15</v>
      </c>
      <c r="C113" s="32">
        <v>0</v>
      </c>
      <c r="D113" s="32">
        <v>0</v>
      </c>
      <c r="E113" s="32">
        <v>0</v>
      </c>
      <c r="F113" s="32">
        <v>0</v>
      </c>
      <c r="G113" s="32">
        <v>0</v>
      </c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</row>
    <row r="114" spans="1:17" hidden="1" outlineLevel="3" x14ac:dyDescent="0.2">
      <c r="A114" s="261" t="s">
        <v>154</v>
      </c>
      <c r="B114" s="32">
        <v>0.2016</v>
      </c>
      <c r="C114" s="32">
        <v>0.1512</v>
      </c>
      <c r="D114" s="32">
        <v>0.1008</v>
      </c>
      <c r="E114" s="32">
        <v>0</v>
      </c>
      <c r="F114" s="32">
        <v>0</v>
      </c>
      <c r="G114" s="32">
        <v>0</v>
      </c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</row>
    <row r="115" spans="1:17" hidden="1" outlineLevel="3" x14ac:dyDescent="0.2">
      <c r="A115" s="261" t="s">
        <v>19</v>
      </c>
      <c r="B115" s="32">
        <v>2.8571429999999998E-2</v>
      </c>
      <c r="C115" s="32">
        <v>1.4285716E-2</v>
      </c>
      <c r="D115" s="32">
        <v>0</v>
      </c>
      <c r="E115" s="32">
        <v>1.427420651E-2</v>
      </c>
      <c r="F115" s="32">
        <v>3.7104216299999999E-2</v>
      </c>
      <c r="G115" s="32">
        <v>3.9332606989999998E-2</v>
      </c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</row>
    <row r="116" spans="1:17" hidden="1" outlineLevel="3" x14ac:dyDescent="0.2">
      <c r="A116" s="261" t="s">
        <v>140</v>
      </c>
      <c r="B116" s="32">
        <v>8.2193298060000003E-2</v>
      </c>
      <c r="C116" s="32">
        <v>6.2204700440000003E-2</v>
      </c>
      <c r="D116" s="32">
        <v>4.6435500140000002E-2</v>
      </c>
      <c r="E116" s="32">
        <v>3.5540199949999997E-2</v>
      </c>
      <c r="F116" s="32">
        <v>3.0431699860000001E-2</v>
      </c>
      <c r="G116" s="32">
        <v>3.1367549440000003E-2</v>
      </c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</row>
    <row r="117" spans="1:17" hidden="1" outlineLevel="3" x14ac:dyDescent="0.2">
      <c r="A117" s="261" t="s">
        <v>199</v>
      </c>
      <c r="B117" s="32">
        <v>0.293866668</v>
      </c>
      <c r="C117" s="32">
        <v>0.146933336</v>
      </c>
      <c r="D117" s="32">
        <v>0</v>
      </c>
      <c r="E117" s="32">
        <v>0</v>
      </c>
      <c r="F117" s="32">
        <v>0</v>
      </c>
      <c r="G117" s="32">
        <v>0</v>
      </c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</row>
    <row r="118" spans="1:17" hidden="1" outlineLevel="3" x14ac:dyDescent="0.2">
      <c r="A118" s="261" t="s">
        <v>177</v>
      </c>
      <c r="B118" s="32">
        <v>0.5</v>
      </c>
      <c r="C118" s="32">
        <v>0.5</v>
      </c>
      <c r="D118" s="32">
        <v>0.5</v>
      </c>
      <c r="E118" s="32">
        <v>0.5</v>
      </c>
      <c r="F118" s="32">
        <v>0</v>
      </c>
      <c r="G118" s="32">
        <v>0</v>
      </c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</row>
    <row r="119" spans="1:17" hidden="1" outlineLevel="3" x14ac:dyDescent="0.2">
      <c r="A119" s="261" t="s">
        <v>81</v>
      </c>
      <c r="B119" s="32">
        <v>8.5000000000000006E-2</v>
      </c>
      <c r="C119" s="32">
        <v>8.5000000000000006E-2</v>
      </c>
      <c r="D119" s="32">
        <v>7.2080000000000005E-2</v>
      </c>
      <c r="E119" s="32">
        <v>5.9159999999999997E-2</v>
      </c>
      <c r="F119" s="32">
        <v>4.6240000000000003E-2</v>
      </c>
      <c r="G119" s="32">
        <v>4.6240000000000003E-2</v>
      </c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</row>
    <row r="120" spans="1:17" hidden="1" outlineLevel="3" x14ac:dyDescent="0.2">
      <c r="A120" s="261" t="s">
        <v>84</v>
      </c>
      <c r="B120" s="32">
        <v>1.552123895</v>
      </c>
      <c r="C120" s="32">
        <v>1.552123895</v>
      </c>
      <c r="D120" s="32">
        <v>1.552123895</v>
      </c>
      <c r="E120" s="32">
        <v>1.53909292125</v>
      </c>
      <c r="F120" s="32">
        <v>1.5130309737500001</v>
      </c>
      <c r="G120" s="32">
        <v>1.425</v>
      </c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</row>
    <row r="121" spans="1:17" hidden="1" outlineLevel="3" x14ac:dyDescent="0.2">
      <c r="A121" s="261" t="s">
        <v>184</v>
      </c>
      <c r="B121" s="32">
        <v>0.22833125000000001</v>
      </c>
      <c r="C121" s="32">
        <v>0.19571250000000001</v>
      </c>
      <c r="D121" s="32">
        <v>0.16309375000000001</v>
      </c>
      <c r="E121" s="32">
        <v>0.13047500000000001</v>
      </c>
      <c r="F121" s="32">
        <v>9.7856250000000006E-2</v>
      </c>
      <c r="G121" s="32">
        <v>9.7856250000000006E-2</v>
      </c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</row>
    <row r="122" spans="1:17" hidden="1" outlineLevel="3" x14ac:dyDescent="0.2">
      <c r="A122" s="261" t="s">
        <v>40</v>
      </c>
      <c r="B122" s="32">
        <v>0.58228571427999998</v>
      </c>
      <c r="C122" s="32">
        <v>0.47485714286000003</v>
      </c>
      <c r="D122" s="32">
        <v>0.36742857144000002</v>
      </c>
      <c r="E122" s="32">
        <v>0</v>
      </c>
      <c r="F122" s="32">
        <v>0</v>
      </c>
      <c r="G122" s="32">
        <v>0</v>
      </c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</row>
    <row r="123" spans="1:17" ht="25.5" outlineLevel="2" collapsed="1" x14ac:dyDescent="0.2">
      <c r="A123" s="262" t="s">
        <v>165</v>
      </c>
      <c r="B123" s="20">
        <f t="shared" ref="B123:F123" si="20">SUM(B$124:B$126)</f>
        <v>3.4030170000000002</v>
      </c>
      <c r="C123" s="20">
        <f t="shared" si="20"/>
        <v>1.8080000000000001</v>
      </c>
      <c r="D123" s="20">
        <f t="shared" si="20"/>
        <v>0</v>
      </c>
      <c r="E123" s="20">
        <f t="shared" si="20"/>
        <v>0</v>
      </c>
      <c r="F123" s="20">
        <f t="shared" si="20"/>
        <v>0</v>
      </c>
      <c r="G123" s="20">
        <v>0</v>
      </c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</row>
    <row r="124" spans="1:17" hidden="1" outlineLevel="3" x14ac:dyDescent="0.2">
      <c r="A124" s="40" t="s">
        <v>22</v>
      </c>
      <c r="B124" s="32">
        <v>0.55000000000000004</v>
      </c>
      <c r="C124" s="32">
        <v>0.55000000000000004</v>
      </c>
      <c r="D124" s="32">
        <v>0</v>
      </c>
      <c r="E124" s="32">
        <v>0</v>
      </c>
      <c r="F124" s="32">
        <v>0</v>
      </c>
      <c r="G124" s="32">
        <v>0</v>
      </c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</row>
    <row r="125" spans="1:17" hidden="1" outlineLevel="3" x14ac:dyDescent="0.2">
      <c r="A125" s="40" t="s">
        <v>180</v>
      </c>
      <c r="B125" s="32">
        <v>1.258</v>
      </c>
      <c r="C125" s="32">
        <v>1.258</v>
      </c>
      <c r="D125" s="32">
        <v>0</v>
      </c>
      <c r="E125" s="32">
        <v>0</v>
      </c>
      <c r="F125" s="32">
        <v>0</v>
      </c>
      <c r="G125" s="32">
        <v>0</v>
      </c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</row>
    <row r="126" spans="1:17" hidden="1" outlineLevel="3" x14ac:dyDescent="0.2">
      <c r="A126" s="40" t="s">
        <v>141</v>
      </c>
      <c r="B126" s="32">
        <v>1.5950169999999999</v>
      </c>
      <c r="C126" s="32">
        <v>0</v>
      </c>
      <c r="D126" s="32">
        <v>0</v>
      </c>
      <c r="E126" s="32">
        <v>0</v>
      </c>
      <c r="F126" s="32">
        <v>0</v>
      </c>
      <c r="G126" s="32">
        <v>0</v>
      </c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</row>
    <row r="127" spans="1:17" outlineLevel="2" collapsed="1" x14ac:dyDescent="0.2">
      <c r="A127" s="68" t="s">
        <v>11</v>
      </c>
      <c r="B127" s="20">
        <f t="shared" ref="B127:F127" si="21">SUM(B$128:B$128)</f>
        <v>0.12584701887999999</v>
      </c>
      <c r="C127" s="20">
        <f t="shared" si="21"/>
        <v>0.11799561644000001</v>
      </c>
      <c r="D127" s="20">
        <f t="shared" si="21"/>
        <v>0.11285861893</v>
      </c>
      <c r="E127" s="20">
        <f t="shared" si="21"/>
        <v>0.1094869587</v>
      </c>
      <c r="F127" s="20">
        <f t="shared" si="21"/>
        <v>0.11598634367000001</v>
      </c>
      <c r="G127" s="20">
        <v>0.11775795929000001</v>
      </c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</row>
    <row r="128" spans="1:17" hidden="1" outlineLevel="3" x14ac:dyDescent="0.2">
      <c r="A128" s="40" t="s">
        <v>109</v>
      </c>
      <c r="B128" s="32">
        <v>0.12584701887999999</v>
      </c>
      <c r="C128" s="32">
        <v>0.11799561644000001</v>
      </c>
      <c r="D128" s="32">
        <v>0.11285861893</v>
      </c>
      <c r="E128" s="32">
        <v>0.1094869587</v>
      </c>
      <c r="F128" s="32">
        <v>0.11598634367000001</v>
      </c>
      <c r="G128" s="32">
        <v>0.11775795929000001</v>
      </c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</row>
    <row r="129" spans="2:17" x14ac:dyDescent="0.2">
      <c r="B129" s="103"/>
      <c r="C129" s="103"/>
      <c r="D129" s="103"/>
      <c r="E129" s="103"/>
      <c r="F129" s="103"/>
      <c r="G129" s="103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</row>
    <row r="130" spans="2:17" x14ac:dyDescent="0.2">
      <c r="B130" s="103"/>
      <c r="C130" s="103"/>
      <c r="D130" s="103"/>
      <c r="E130" s="103"/>
      <c r="F130" s="103"/>
      <c r="G130" s="103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</row>
    <row r="131" spans="2:17" x14ac:dyDescent="0.2">
      <c r="B131" s="103"/>
      <c r="C131" s="103"/>
      <c r="D131" s="103"/>
      <c r="E131" s="103"/>
      <c r="F131" s="103"/>
      <c r="G131" s="103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</row>
    <row r="132" spans="2:17" x14ac:dyDescent="0.2">
      <c r="B132" s="103"/>
      <c r="C132" s="103"/>
      <c r="D132" s="103"/>
      <c r="E132" s="103"/>
      <c r="F132" s="103"/>
      <c r="G132" s="103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</row>
    <row r="133" spans="2:17" x14ac:dyDescent="0.2">
      <c r="B133" s="103"/>
      <c r="C133" s="103"/>
      <c r="D133" s="103"/>
      <c r="E133" s="103"/>
      <c r="F133" s="103"/>
      <c r="G133" s="103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</row>
    <row r="134" spans="2:17" x14ac:dyDescent="0.2">
      <c r="B134" s="103"/>
      <c r="C134" s="103"/>
      <c r="D134" s="103"/>
      <c r="E134" s="103"/>
      <c r="F134" s="103"/>
      <c r="G134" s="103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</row>
    <row r="135" spans="2:17" x14ac:dyDescent="0.2">
      <c r="B135" s="103"/>
      <c r="C135" s="103"/>
      <c r="D135" s="103"/>
      <c r="E135" s="103"/>
      <c r="F135" s="103"/>
      <c r="G135" s="103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</row>
    <row r="136" spans="2:17" x14ac:dyDescent="0.2">
      <c r="B136" s="103"/>
      <c r="C136" s="103"/>
      <c r="D136" s="103"/>
      <c r="E136" s="103"/>
      <c r="F136" s="103"/>
      <c r="G136" s="103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</row>
    <row r="137" spans="2:17" x14ac:dyDescent="0.2">
      <c r="B137" s="103"/>
      <c r="C137" s="103"/>
      <c r="D137" s="103"/>
      <c r="E137" s="103"/>
      <c r="F137" s="103"/>
      <c r="G137" s="103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</row>
    <row r="138" spans="2:17" x14ac:dyDescent="0.2">
      <c r="B138" s="103"/>
      <c r="C138" s="103"/>
      <c r="D138" s="103"/>
      <c r="E138" s="103"/>
      <c r="F138" s="103"/>
      <c r="G138" s="103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</row>
    <row r="139" spans="2:17" x14ac:dyDescent="0.2">
      <c r="B139" s="103"/>
      <c r="C139" s="103"/>
      <c r="D139" s="103"/>
      <c r="E139" s="103"/>
      <c r="F139" s="103"/>
      <c r="G139" s="103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</row>
    <row r="140" spans="2:17" x14ac:dyDescent="0.2">
      <c r="B140" s="103"/>
      <c r="C140" s="103"/>
      <c r="D140" s="103"/>
      <c r="E140" s="103"/>
      <c r="F140" s="103"/>
      <c r="G140" s="103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</row>
    <row r="141" spans="2:17" x14ac:dyDescent="0.2">
      <c r="B141" s="103"/>
      <c r="C141" s="103"/>
      <c r="D141" s="103"/>
      <c r="E141" s="103"/>
      <c r="F141" s="103"/>
      <c r="G141" s="103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</row>
    <row r="142" spans="2:17" x14ac:dyDescent="0.2">
      <c r="B142" s="103"/>
      <c r="C142" s="103"/>
      <c r="D142" s="103"/>
      <c r="E142" s="103"/>
      <c r="F142" s="103"/>
      <c r="G142" s="103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</row>
    <row r="143" spans="2:17" x14ac:dyDescent="0.2">
      <c r="B143" s="103"/>
      <c r="C143" s="103"/>
      <c r="D143" s="103"/>
      <c r="E143" s="103"/>
      <c r="F143" s="103"/>
      <c r="G143" s="103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</row>
    <row r="144" spans="2:17" x14ac:dyDescent="0.2">
      <c r="B144" s="103"/>
      <c r="C144" s="103"/>
      <c r="D144" s="103"/>
      <c r="E144" s="103"/>
      <c r="F144" s="103"/>
      <c r="G144" s="103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</row>
    <row r="145" spans="2:17" x14ac:dyDescent="0.2">
      <c r="B145" s="103"/>
      <c r="C145" s="103"/>
      <c r="D145" s="103"/>
      <c r="E145" s="103"/>
      <c r="F145" s="103"/>
      <c r="G145" s="103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</row>
    <row r="146" spans="2:17" x14ac:dyDescent="0.2">
      <c r="B146" s="103"/>
      <c r="C146" s="103"/>
      <c r="D146" s="103"/>
      <c r="E146" s="103"/>
      <c r="F146" s="103"/>
      <c r="G146" s="103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</row>
    <row r="147" spans="2:17" x14ac:dyDescent="0.2">
      <c r="B147" s="103"/>
      <c r="C147" s="103"/>
      <c r="D147" s="103"/>
      <c r="E147" s="103"/>
      <c r="F147" s="103"/>
      <c r="G147" s="103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</row>
    <row r="148" spans="2:17" x14ac:dyDescent="0.2">
      <c r="B148" s="103"/>
      <c r="C148" s="103"/>
      <c r="D148" s="103"/>
      <c r="E148" s="103"/>
      <c r="F148" s="103"/>
      <c r="G148" s="103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</row>
    <row r="149" spans="2:17" x14ac:dyDescent="0.2">
      <c r="B149" s="103"/>
      <c r="C149" s="103"/>
      <c r="D149" s="103"/>
      <c r="E149" s="103"/>
      <c r="F149" s="103"/>
      <c r="G149" s="103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</row>
    <row r="150" spans="2:17" x14ac:dyDescent="0.2">
      <c r="B150" s="103"/>
      <c r="C150" s="103"/>
      <c r="D150" s="103"/>
      <c r="E150" s="103"/>
      <c r="F150" s="103"/>
      <c r="G150" s="103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</row>
    <row r="151" spans="2:17" x14ac:dyDescent="0.2">
      <c r="B151" s="103"/>
      <c r="C151" s="103"/>
      <c r="D151" s="103"/>
      <c r="E151" s="103"/>
      <c r="F151" s="103"/>
      <c r="G151" s="103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</row>
    <row r="152" spans="2:17" x14ac:dyDescent="0.2">
      <c r="B152" s="103"/>
      <c r="C152" s="103"/>
      <c r="D152" s="103"/>
      <c r="E152" s="103"/>
      <c r="F152" s="103"/>
      <c r="G152" s="103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</row>
    <row r="153" spans="2:17" x14ac:dyDescent="0.2">
      <c r="B153" s="103"/>
      <c r="C153" s="103"/>
      <c r="D153" s="103"/>
      <c r="E153" s="103"/>
      <c r="F153" s="103"/>
      <c r="G153" s="103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</row>
    <row r="154" spans="2:17" x14ac:dyDescent="0.2">
      <c r="B154" s="103"/>
      <c r="C154" s="103"/>
      <c r="D154" s="103"/>
      <c r="E154" s="103"/>
      <c r="F154" s="103"/>
      <c r="G154" s="103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</row>
    <row r="155" spans="2:17" x14ac:dyDescent="0.2">
      <c r="B155" s="103"/>
      <c r="C155" s="103"/>
      <c r="D155" s="103"/>
      <c r="E155" s="103"/>
      <c r="F155" s="103"/>
      <c r="G155" s="103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</row>
    <row r="156" spans="2:17" x14ac:dyDescent="0.2">
      <c r="B156" s="103"/>
      <c r="C156" s="103"/>
      <c r="D156" s="103"/>
      <c r="E156" s="103"/>
      <c r="F156" s="103"/>
      <c r="G156" s="103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</row>
    <row r="157" spans="2:17" x14ac:dyDescent="0.2">
      <c r="B157" s="103"/>
      <c r="C157" s="103"/>
      <c r="D157" s="103"/>
      <c r="E157" s="103"/>
      <c r="F157" s="103"/>
      <c r="G157" s="103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</row>
    <row r="158" spans="2:17" x14ac:dyDescent="0.2">
      <c r="B158" s="103"/>
      <c r="C158" s="103"/>
      <c r="D158" s="103"/>
      <c r="E158" s="103"/>
      <c r="F158" s="103"/>
      <c r="G158" s="103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</row>
    <row r="159" spans="2:17" x14ac:dyDescent="0.2">
      <c r="B159" s="103"/>
      <c r="C159" s="103"/>
      <c r="D159" s="103"/>
      <c r="E159" s="103"/>
      <c r="F159" s="103"/>
      <c r="G159" s="103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</row>
    <row r="160" spans="2:17" x14ac:dyDescent="0.2">
      <c r="B160" s="103"/>
      <c r="C160" s="103"/>
      <c r="D160" s="103"/>
      <c r="E160" s="103"/>
      <c r="F160" s="103"/>
      <c r="G160" s="103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</row>
    <row r="161" spans="2:17" x14ac:dyDescent="0.2">
      <c r="B161" s="103"/>
      <c r="C161" s="103"/>
      <c r="D161" s="103"/>
      <c r="E161" s="103"/>
      <c r="F161" s="103"/>
      <c r="G161" s="103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</row>
    <row r="162" spans="2:17" x14ac:dyDescent="0.2">
      <c r="B162" s="103"/>
      <c r="C162" s="103"/>
      <c r="D162" s="103"/>
      <c r="E162" s="103"/>
      <c r="F162" s="103"/>
      <c r="G162" s="103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</row>
    <row r="163" spans="2:17" x14ac:dyDescent="0.2">
      <c r="B163" s="103"/>
      <c r="C163" s="103"/>
      <c r="D163" s="103"/>
      <c r="E163" s="103"/>
      <c r="F163" s="103"/>
      <c r="G163" s="103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</row>
    <row r="164" spans="2:17" x14ac:dyDescent="0.2">
      <c r="B164" s="103"/>
      <c r="C164" s="103"/>
      <c r="D164" s="103"/>
      <c r="E164" s="103"/>
      <c r="F164" s="103"/>
      <c r="G164" s="103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</row>
    <row r="165" spans="2:17" x14ac:dyDescent="0.2">
      <c r="B165" s="103"/>
      <c r="C165" s="103"/>
      <c r="D165" s="103"/>
      <c r="E165" s="103"/>
      <c r="F165" s="103"/>
      <c r="G165" s="103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</row>
    <row r="166" spans="2:17" x14ac:dyDescent="0.2">
      <c r="B166" s="103"/>
      <c r="C166" s="103"/>
      <c r="D166" s="103"/>
      <c r="E166" s="103"/>
      <c r="F166" s="103"/>
      <c r="G166" s="103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</row>
    <row r="167" spans="2:17" x14ac:dyDescent="0.2">
      <c r="B167" s="103"/>
      <c r="C167" s="103"/>
      <c r="D167" s="103"/>
      <c r="E167" s="103"/>
      <c r="F167" s="103"/>
      <c r="G167" s="103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</row>
    <row r="168" spans="2:17" x14ac:dyDescent="0.2">
      <c r="B168" s="103"/>
      <c r="C168" s="103"/>
      <c r="D168" s="103"/>
      <c r="E168" s="103"/>
      <c r="F168" s="103"/>
      <c r="G168" s="103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158" bestFit="1" customWidth="1"/>
    <col min="2" max="2" width="12.42578125" style="89" bestFit="1" customWidth="1"/>
    <col min="3" max="3" width="13.5703125" style="89" bestFit="1" customWidth="1"/>
    <col min="4" max="4" width="10.28515625" style="198" customWidth="1"/>
    <col min="5" max="6" width="13.5703125" style="89" bestFit="1" customWidth="1"/>
    <col min="7" max="7" width="10.28515625" style="198" customWidth="1"/>
    <col min="8" max="8" width="12.7109375" style="89" hidden="1" customWidth="1"/>
    <col min="9" max="9" width="13.7109375" style="89" bestFit="1" customWidth="1"/>
    <col min="10" max="16384" width="9.140625" style="158"/>
  </cols>
  <sheetData>
    <row r="1" spans="1:19" x14ac:dyDescent="0.2">
      <c r="A1" s="241"/>
      <c r="B1" s="272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28.02.2018</v>
      </c>
      <c r="C1" s="273"/>
      <c r="D1" s="273"/>
      <c r="E1" s="273"/>
    </row>
    <row r="2" spans="1:19" ht="38.25" customHeight="1" x14ac:dyDescent="0.3">
      <c r="A2" s="274" t="s">
        <v>161</v>
      </c>
      <c r="B2" s="3"/>
      <c r="C2" s="3"/>
      <c r="D2" s="3"/>
      <c r="E2" s="3"/>
      <c r="F2" s="3"/>
      <c r="G2" s="3"/>
      <c r="H2" s="3"/>
      <c r="I2" s="3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x14ac:dyDescent="0.2">
      <c r="A3" s="241"/>
    </row>
    <row r="4" spans="1:19" s="136" customFormat="1" x14ac:dyDescent="0.2">
      <c r="B4" s="70"/>
      <c r="C4" s="70"/>
      <c r="D4" s="226"/>
      <c r="E4" s="70"/>
      <c r="F4" s="70"/>
      <c r="G4" s="226"/>
      <c r="H4" s="70" t="s">
        <v>208</v>
      </c>
      <c r="I4" s="136" t="str">
        <f>VALVAL</f>
        <v>млрд. одиниць</v>
      </c>
    </row>
    <row r="5" spans="1:19" s="54" customFormat="1" x14ac:dyDescent="0.2">
      <c r="A5" s="51"/>
      <c r="B5" s="266">
        <v>43100</v>
      </c>
      <c r="C5" s="267"/>
      <c r="D5" s="268"/>
      <c r="E5" s="266">
        <v>43159</v>
      </c>
      <c r="F5" s="267"/>
      <c r="G5" s="268"/>
      <c r="H5" s="151"/>
      <c r="I5" s="151"/>
    </row>
    <row r="6" spans="1:19" s="231" customFormat="1" x14ac:dyDescent="0.2">
      <c r="A6" s="110"/>
      <c r="B6" s="141" t="s">
        <v>202</v>
      </c>
      <c r="C6" s="141" t="s">
        <v>9</v>
      </c>
      <c r="D6" s="247" t="s">
        <v>78</v>
      </c>
      <c r="E6" s="141" t="s">
        <v>202</v>
      </c>
      <c r="F6" s="141" t="s">
        <v>9</v>
      </c>
      <c r="G6" s="247" t="s">
        <v>78</v>
      </c>
      <c r="H6" s="141" t="s">
        <v>78</v>
      </c>
      <c r="I6" s="141" t="s">
        <v>171</v>
      </c>
    </row>
    <row r="7" spans="1:19" s="173" customFormat="1" ht="15" x14ac:dyDescent="0.2">
      <c r="A7" s="87" t="s">
        <v>201</v>
      </c>
      <c r="B7" s="27">
        <f t="shared" ref="B7:G7" si="0">SUM(B$8+ B$9)</f>
        <v>76.305177725150003</v>
      </c>
      <c r="C7" s="27">
        <f t="shared" si="0"/>
        <v>2141.6744392656601</v>
      </c>
      <c r="D7" s="182">
        <f t="shared" si="0"/>
        <v>1</v>
      </c>
      <c r="E7" s="27">
        <f t="shared" si="0"/>
        <v>76.762659424779997</v>
      </c>
      <c r="F7" s="27">
        <f t="shared" si="0"/>
        <v>2068.6143472716399</v>
      </c>
      <c r="G7" s="182">
        <f t="shared" si="0"/>
        <v>1</v>
      </c>
      <c r="H7" s="27"/>
      <c r="I7" s="27">
        <f>SUM(I$8+ I$9)</f>
        <v>0</v>
      </c>
    </row>
    <row r="8" spans="1:19" s="235" customFormat="1" x14ac:dyDescent="0.2">
      <c r="A8" s="60" t="s">
        <v>85</v>
      </c>
      <c r="B8" s="86">
        <v>65.33278567664</v>
      </c>
      <c r="C8" s="86">
        <v>1833.7098647964799</v>
      </c>
      <c r="D8" s="193">
        <v>0.85620399999999997</v>
      </c>
      <c r="E8" s="86">
        <v>66.102213505649999</v>
      </c>
      <c r="F8" s="86">
        <v>1781.3346784606599</v>
      </c>
      <c r="G8" s="193">
        <v>0.86112500000000003</v>
      </c>
      <c r="H8" s="86">
        <v>4.921E-3</v>
      </c>
      <c r="I8" s="86">
        <v>-21.4</v>
      </c>
    </row>
    <row r="9" spans="1:19" s="235" customFormat="1" x14ac:dyDescent="0.2">
      <c r="A9" s="60" t="s">
        <v>129</v>
      </c>
      <c r="B9" s="86">
        <v>10.972392048510001</v>
      </c>
      <c r="C9" s="86">
        <v>307.96457446917998</v>
      </c>
      <c r="D9" s="193">
        <v>0.14379600000000001</v>
      </c>
      <c r="E9" s="86">
        <v>10.66044591913</v>
      </c>
      <c r="F9" s="86">
        <v>287.27966881098001</v>
      </c>
      <c r="G9" s="193">
        <v>0.138875</v>
      </c>
      <c r="H9" s="86">
        <v>-4.921E-3</v>
      </c>
      <c r="I9" s="86">
        <v>21.4</v>
      </c>
    </row>
    <row r="10" spans="1:19" x14ac:dyDescent="0.2">
      <c r="B10" s="103"/>
      <c r="C10" s="103"/>
      <c r="D10" s="220"/>
      <c r="E10" s="103"/>
      <c r="F10" s="103"/>
      <c r="G10" s="220"/>
      <c r="H10" s="103"/>
      <c r="I10" s="103"/>
      <c r="J10" s="130"/>
      <c r="K10" s="130"/>
      <c r="L10" s="130"/>
      <c r="M10" s="130"/>
      <c r="N10" s="130"/>
      <c r="O10" s="130"/>
      <c r="P10" s="130"/>
      <c r="Q10" s="130"/>
    </row>
    <row r="11" spans="1:19" x14ac:dyDescent="0.2">
      <c r="B11" s="103"/>
      <c r="C11" s="103"/>
      <c r="D11" s="220"/>
      <c r="E11" s="103"/>
      <c r="F11" s="103"/>
      <c r="G11" s="220"/>
      <c r="H11" s="103"/>
      <c r="I11" s="103"/>
      <c r="J11" s="130"/>
      <c r="K11" s="130"/>
      <c r="L11" s="130"/>
      <c r="M11" s="130"/>
      <c r="N11" s="130"/>
      <c r="O11" s="130"/>
      <c r="P11" s="130"/>
      <c r="Q11" s="130"/>
    </row>
    <row r="12" spans="1:19" x14ac:dyDescent="0.2">
      <c r="B12" s="103"/>
      <c r="C12" s="103"/>
      <c r="D12" s="220"/>
      <c r="E12" s="103"/>
      <c r="F12" s="103"/>
      <c r="G12" s="220"/>
      <c r="H12" s="103"/>
      <c r="I12" s="103"/>
      <c r="J12" s="130"/>
      <c r="K12" s="130"/>
      <c r="L12" s="130"/>
      <c r="M12" s="130"/>
      <c r="N12" s="130"/>
      <c r="O12" s="130"/>
      <c r="P12" s="130"/>
      <c r="Q12" s="130"/>
    </row>
    <row r="13" spans="1:19" x14ac:dyDescent="0.2">
      <c r="B13" s="103"/>
      <c r="C13" s="103"/>
      <c r="D13" s="220"/>
      <c r="E13" s="103"/>
      <c r="F13" s="103"/>
      <c r="G13" s="220"/>
      <c r="H13" s="103"/>
      <c r="I13" s="103"/>
      <c r="J13" s="130"/>
      <c r="K13" s="130"/>
      <c r="L13" s="130"/>
      <c r="M13" s="130"/>
      <c r="N13" s="130"/>
      <c r="O13" s="130"/>
      <c r="P13" s="130"/>
      <c r="Q13" s="130"/>
    </row>
    <row r="14" spans="1:19" x14ac:dyDescent="0.2">
      <c r="B14" s="103"/>
      <c r="C14" s="103"/>
      <c r="D14" s="220"/>
      <c r="E14" s="103"/>
      <c r="F14" s="103"/>
      <c r="G14" s="220"/>
      <c r="H14" s="103"/>
      <c r="I14" s="103"/>
      <c r="J14" s="130"/>
      <c r="K14" s="130"/>
      <c r="L14" s="130"/>
      <c r="M14" s="130"/>
      <c r="N14" s="130"/>
      <c r="O14" s="130"/>
      <c r="P14" s="130"/>
      <c r="Q14" s="130"/>
    </row>
    <row r="15" spans="1:19" x14ac:dyDescent="0.2">
      <c r="B15" s="103"/>
      <c r="C15" s="103"/>
      <c r="D15" s="220"/>
      <c r="E15" s="103"/>
      <c r="F15" s="103"/>
      <c r="G15" s="220"/>
      <c r="H15" s="103"/>
      <c r="I15" s="103"/>
      <c r="J15" s="130"/>
      <c r="K15" s="130"/>
      <c r="L15" s="130"/>
      <c r="M15" s="130"/>
      <c r="N15" s="130"/>
      <c r="O15" s="130"/>
      <c r="P15" s="130"/>
      <c r="Q15" s="130"/>
    </row>
    <row r="16" spans="1:19" x14ac:dyDescent="0.2">
      <c r="B16" s="103"/>
      <c r="C16" s="103"/>
      <c r="D16" s="220"/>
      <c r="E16" s="103"/>
      <c r="F16" s="103"/>
      <c r="G16" s="220"/>
      <c r="H16" s="103"/>
      <c r="I16" s="103"/>
      <c r="J16" s="130"/>
      <c r="K16" s="130"/>
      <c r="L16" s="130"/>
      <c r="M16" s="130"/>
      <c r="N16" s="130"/>
      <c r="O16" s="130"/>
      <c r="P16" s="130"/>
      <c r="Q16" s="130"/>
    </row>
    <row r="17" spans="2:17" x14ac:dyDescent="0.2">
      <c r="B17" s="103"/>
      <c r="C17" s="103"/>
      <c r="D17" s="220"/>
      <c r="E17" s="103"/>
      <c r="F17" s="103"/>
      <c r="G17" s="220"/>
      <c r="H17" s="103"/>
      <c r="I17" s="103"/>
      <c r="J17" s="130"/>
      <c r="K17" s="130"/>
      <c r="L17" s="130"/>
      <c r="M17" s="130"/>
      <c r="N17" s="130"/>
      <c r="O17" s="130"/>
      <c r="P17" s="130"/>
      <c r="Q17" s="130"/>
    </row>
    <row r="18" spans="2:17" x14ac:dyDescent="0.2">
      <c r="B18" s="103"/>
      <c r="C18" s="103"/>
      <c r="D18" s="220"/>
      <c r="E18" s="103"/>
      <c r="F18" s="103"/>
      <c r="G18" s="220"/>
      <c r="H18" s="103"/>
      <c r="I18" s="103"/>
      <c r="J18" s="130"/>
      <c r="K18" s="130"/>
      <c r="L18" s="130"/>
      <c r="M18" s="130"/>
      <c r="N18" s="130"/>
      <c r="O18" s="130"/>
      <c r="P18" s="130"/>
      <c r="Q18" s="130"/>
    </row>
    <row r="19" spans="2:17" x14ac:dyDescent="0.2">
      <c r="B19" s="103"/>
      <c r="C19" s="103"/>
      <c r="D19" s="220"/>
      <c r="E19" s="103"/>
      <c r="F19" s="103"/>
      <c r="G19" s="220"/>
      <c r="H19" s="103"/>
      <c r="I19" s="103"/>
      <c r="J19" s="130"/>
      <c r="K19" s="130"/>
      <c r="L19" s="130"/>
      <c r="M19" s="130"/>
      <c r="N19" s="130"/>
      <c r="O19" s="130"/>
      <c r="P19" s="130"/>
      <c r="Q19" s="130"/>
    </row>
    <row r="20" spans="2:17" x14ac:dyDescent="0.2">
      <c r="B20" s="103"/>
      <c r="C20" s="103"/>
      <c r="D20" s="220"/>
      <c r="E20" s="103"/>
      <c r="F20" s="103"/>
      <c r="G20" s="220"/>
      <c r="H20" s="103"/>
      <c r="I20" s="103"/>
      <c r="J20" s="130"/>
      <c r="K20" s="130"/>
      <c r="L20" s="130"/>
      <c r="M20" s="130"/>
      <c r="N20" s="130"/>
      <c r="O20" s="130"/>
      <c r="P20" s="130"/>
      <c r="Q20" s="130"/>
    </row>
    <row r="21" spans="2:17" x14ac:dyDescent="0.2">
      <c r="B21" s="103"/>
      <c r="C21" s="103"/>
      <c r="D21" s="220"/>
      <c r="E21" s="103"/>
      <c r="F21" s="103"/>
      <c r="G21" s="220"/>
      <c r="H21" s="103"/>
      <c r="I21" s="103"/>
      <c r="J21" s="130"/>
      <c r="K21" s="130"/>
      <c r="L21" s="130"/>
      <c r="M21" s="130"/>
      <c r="N21" s="130"/>
      <c r="O21" s="130"/>
      <c r="P21" s="130"/>
      <c r="Q21" s="130"/>
    </row>
    <row r="22" spans="2:17" x14ac:dyDescent="0.2">
      <c r="B22" s="103"/>
      <c r="C22" s="103"/>
      <c r="D22" s="220"/>
      <c r="E22" s="103"/>
      <c r="F22" s="103"/>
      <c r="G22" s="220"/>
      <c r="H22" s="103"/>
      <c r="I22" s="103"/>
      <c r="J22" s="130"/>
      <c r="K22" s="130"/>
      <c r="L22" s="130"/>
      <c r="M22" s="130"/>
      <c r="N22" s="130"/>
      <c r="O22" s="130"/>
      <c r="P22" s="130"/>
      <c r="Q22" s="130"/>
    </row>
    <row r="23" spans="2:17" x14ac:dyDescent="0.2">
      <c r="B23" s="103"/>
      <c r="C23" s="103"/>
      <c r="D23" s="220"/>
      <c r="E23" s="103"/>
      <c r="F23" s="103"/>
      <c r="G23" s="220"/>
      <c r="H23" s="103"/>
      <c r="I23" s="103"/>
      <c r="J23" s="130"/>
      <c r="K23" s="130"/>
      <c r="L23" s="130"/>
      <c r="M23" s="130"/>
      <c r="N23" s="130"/>
      <c r="O23" s="130"/>
      <c r="P23" s="130"/>
      <c r="Q23" s="130"/>
    </row>
    <row r="24" spans="2:17" x14ac:dyDescent="0.2">
      <c r="B24" s="103"/>
      <c r="C24" s="103"/>
      <c r="D24" s="220"/>
      <c r="E24" s="103"/>
      <c r="F24" s="103"/>
      <c r="G24" s="220"/>
      <c r="H24" s="103"/>
      <c r="I24" s="103"/>
      <c r="J24" s="130"/>
      <c r="K24" s="130"/>
      <c r="L24" s="130"/>
      <c r="M24" s="130"/>
      <c r="N24" s="130"/>
      <c r="O24" s="130"/>
      <c r="P24" s="130"/>
      <c r="Q24" s="130"/>
    </row>
    <row r="25" spans="2:17" x14ac:dyDescent="0.2">
      <c r="B25" s="103"/>
      <c r="C25" s="103"/>
      <c r="D25" s="220"/>
      <c r="E25" s="103"/>
      <c r="F25" s="103"/>
      <c r="G25" s="220"/>
      <c r="H25" s="103"/>
      <c r="I25" s="103"/>
      <c r="J25" s="130"/>
      <c r="K25" s="130"/>
      <c r="L25" s="130"/>
      <c r="M25" s="130"/>
      <c r="N25" s="130"/>
      <c r="O25" s="130"/>
      <c r="P25" s="130"/>
      <c r="Q25" s="130"/>
    </row>
    <row r="26" spans="2:17" x14ac:dyDescent="0.2">
      <c r="B26" s="103"/>
      <c r="C26" s="103"/>
      <c r="D26" s="220"/>
      <c r="E26" s="103"/>
      <c r="F26" s="103"/>
      <c r="G26" s="220"/>
      <c r="H26" s="103"/>
      <c r="I26" s="103"/>
      <c r="J26" s="130"/>
      <c r="K26" s="130"/>
      <c r="L26" s="130"/>
      <c r="M26" s="130"/>
      <c r="N26" s="130"/>
      <c r="O26" s="130"/>
      <c r="P26" s="130"/>
      <c r="Q26" s="130"/>
    </row>
    <row r="27" spans="2:17" x14ac:dyDescent="0.2">
      <c r="B27" s="103"/>
      <c r="C27" s="103"/>
      <c r="D27" s="220"/>
      <c r="E27" s="103"/>
      <c r="F27" s="103"/>
      <c r="G27" s="220"/>
      <c r="H27" s="103"/>
      <c r="I27" s="103"/>
      <c r="J27" s="130"/>
      <c r="K27" s="130"/>
      <c r="L27" s="130"/>
      <c r="M27" s="130"/>
      <c r="N27" s="130"/>
      <c r="O27" s="130"/>
      <c r="P27" s="130"/>
      <c r="Q27" s="130"/>
    </row>
    <row r="28" spans="2:17" x14ac:dyDescent="0.2">
      <c r="B28" s="103"/>
      <c r="C28" s="103"/>
      <c r="D28" s="220"/>
      <c r="E28" s="103"/>
      <c r="F28" s="103"/>
      <c r="G28" s="220"/>
      <c r="H28" s="103"/>
      <c r="I28" s="103"/>
      <c r="J28" s="130"/>
      <c r="K28" s="130"/>
      <c r="L28" s="130"/>
      <c r="M28" s="130"/>
      <c r="N28" s="130"/>
      <c r="O28" s="130"/>
      <c r="P28" s="130"/>
      <c r="Q28" s="130"/>
    </row>
    <row r="29" spans="2:17" x14ac:dyDescent="0.2">
      <c r="B29" s="103"/>
      <c r="C29" s="103"/>
      <c r="D29" s="220"/>
      <c r="E29" s="103"/>
      <c r="F29" s="103"/>
      <c r="G29" s="220"/>
      <c r="H29" s="103"/>
      <c r="I29" s="103"/>
      <c r="J29" s="130"/>
      <c r="K29" s="130"/>
      <c r="L29" s="130"/>
      <c r="M29" s="130"/>
      <c r="N29" s="130"/>
      <c r="O29" s="130"/>
      <c r="P29" s="130"/>
      <c r="Q29" s="130"/>
    </row>
    <row r="30" spans="2:17" x14ac:dyDescent="0.2">
      <c r="B30" s="103"/>
      <c r="C30" s="103"/>
      <c r="D30" s="220"/>
      <c r="E30" s="103"/>
      <c r="F30" s="103"/>
      <c r="G30" s="220"/>
      <c r="H30" s="103"/>
      <c r="I30" s="103"/>
      <c r="J30" s="130"/>
      <c r="K30" s="130"/>
      <c r="L30" s="130"/>
      <c r="M30" s="130"/>
      <c r="N30" s="130"/>
      <c r="O30" s="130"/>
      <c r="P30" s="130"/>
      <c r="Q30" s="130"/>
    </row>
    <row r="31" spans="2:17" x14ac:dyDescent="0.2">
      <c r="B31" s="103"/>
      <c r="C31" s="103"/>
      <c r="D31" s="220"/>
      <c r="E31" s="103"/>
      <c r="F31" s="103"/>
      <c r="G31" s="220"/>
      <c r="H31" s="103"/>
      <c r="I31" s="103"/>
      <c r="J31" s="130"/>
      <c r="K31" s="130"/>
      <c r="L31" s="130"/>
      <c r="M31" s="130"/>
      <c r="N31" s="130"/>
      <c r="O31" s="130"/>
      <c r="P31" s="130"/>
      <c r="Q31" s="130"/>
    </row>
    <row r="32" spans="2:17" x14ac:dyDescent="0.2">
      <c r="B32" s="103"/>
      <c r="C32" s="103"/>
      <c r="D32" s="220"/>
      <c r="E32" s="103"/>
      <c r="F32" s="103"/>
      <c r="G32" s="220"/>
      <c r="H32" s="103"/>
      <c r="I32" s="103"/>
      <c r="J32" s="130"/>
      <c r="K32" s="130"/>
      <c r="L32" s="130"/>
      <c r="M32" s="130"/>
      <c r="N32" s="130"/>
      <c r="O32" s="130"/>
      <c r="P32" s="130"/>
      <c r="Q32" s="130"/>
    </row>
    <row r="33" spans="2:17" x14ac:dyDescent="0.2">
      <c r="B33" s="103"/>
      <c r="C33" s="103"/>
      <c r="D33" s="220"/>
      <c r="E33" s="103"/>
      <c r="F33" s="103"/>
      <c r="G33" s="220"/>
      <c r="H33" s="103"/>
      <c r="I33" s="103"/>
      <c r="J33" s="130"/>
      <c r="K33" s="130"/>
      <c r="L33" s="130"/>
      <c r="M33" s="130"/>
      <c r="N33" s="130"/>
      <c r="O33" s="130"/>
      <c r="P33" s="130"/>
      <c r="Q33" s="130"/>
    </row>
    <row r="34" spans="2:17" x14ac:dyDescent="0.2">
      <c r="B34" s="103"/>
      <c r="C34" s="103"/>
      <c r="D34" s="220"/>
      <c r="E34" s="103"/>
      <c r="F34" s="103"/>
      <c r="G34" s="220"/>
      <c r="H34" s="103"/>
      <c r="I34" s="103"/>
      <c r="J34" s="130"/>
      <c r="K34" s="130"/>
      <c r="L34" s="130"/>
      <c r="M34" s="130"/>
      <c r="N34" s="130"/>
      <c r="O34" s="130"/>
      <c r="P34" s="130"/>
      <c r="Q34" s="130"/>
    </row>
    <row r="35" spans="2:17" x14ac:dyDescent="0.2">
      <c r="B35" s="103"/>
      <c r="C35" s="103"/>
      <c r="D35" s="220"/>
      <c r="E35" s="103"/>
      <c r="F35" s="103"/>
      <c r="G35" s="220"/>
      <c r="H35" s="103"/>
      <c r="I35" s="103"/>
      <c r="J35" s="130"/>
      <c r="K35" s="130"/>
      <c r="L35" s="130"/>
      <c r="M35" s="130"/>
      <c r="N35" s="130"/>
      <c r="O35" s="130"/>
      <c r="P35" s="130"/>
      <c r="Q35" s="130"/>
    </row>
    <row r="36" spans="2:17" x14ac:dyDescent="0.2">
      <c r="B36" s="103"/>
      <c r="C36" s="103"/>
      <c r="D36" s="220"/>
      <c r="E36" s="103"/>
      <c r="F36" s="103"/>
      <c r="G36" s="220"/>
      <c r="H36" s="103"/>
      <c r="I36" s="103"/>
      <c r="J36" s="130"/>
      <c r="K36" s="130"/>
      <c r="L36" s="130"/>
      <c r="M36" s="130"/>
      <c r="N36" s="130"/>
      <c r="O36" s="130"/>
      <c r="P36" s="130"/>
      <c r="Q36" s="130"/>
    </row>
    <row r="37" spans="2:17" x14ac:dyDescent="0.2">
      <c r="B37" s="103"/>
      <c r="C37" s="103"/>
      <c r="D37" s="220"/>
      <c r="E37" s="103"/>
      <c r="F37" s="103"/>
      <c r="G37" s="220"/>
      <c r="H37" s="103"/>
      <c r="I37" s="103"/>
      <c r="J37" s="130"/>
      <c r="K37" s="130"/>
      <c r="L37" s="130"/>
      <c r="M37" s="130"/>
      <c r="N37" s="130"/>
      <c r="O37" s="130"/>
      <c r="P37" s="130"/>
      <c r="Q37" s="130"/>
    </row>
    <row r="38" spans="2:17" x14ac:dyDescent="0.2">
      <c r="B38" s="103"/>
      <c r="C38" s="103"/>
      <c r="D38" s="220"/>
      <c r="E38" s="103"/>
      <c r="F38" s="103"/>
      <c r="G38" s="220"/>
      <c r="H38" s="103"/>
      <c r="I38" s="103"/>
      <c r="J38" s="130"/>
      <c r="K38" s="130"/>
      <c r="L38" s="130"/>
      <c r="M38" s="130"/>
      <c r="N38" s="130"/>
      <c r="O38" s="130"/>
      <c r="P38" s="130"/>
      <c r="Q38" s="130"/>
    </row>
    <row r="39" spans="2:17" x14ac:dyDescent="0.2">
      <c r="B39" s="103"/>
      <c r="C39" s="103"/>
      <c r="D39" s="220"/>
      <c r="E39" s="103"/>
      <c r="F39" s="103"/>
      <c r="G39" s="220"/>
      <c r="H39" s="103"/>
      <c r="I39" s="103"/>
      <c r="J39" s="130"/>
      <c r="K39" s="130"/>
      <c r="L39" s="130"/>
      <c r="M39" s="130"/>
      <c r="N39" s="130"/>
      <c r="O39" s="130"/>
      <c r="P39" s="130"/>
      <c r="Q39" s="130"/>
    </row>
    <row r="40" spans="2:17" x14ac:dyDescent="0.2">
      <c r="B40" s="103"/>
      <c r="C40" s="103"/>
      <c r="D40" s="220"/>
      <c r="E40" s="103"/>
      <c r="F40" s="103"/>
      <c r="G40" s="220"/>
      <c r="H40" s="103"/>
      <c r="I40" s="103"/>
      <c r="J40" s="130"/>
      <c r="K40" s="130"/>
      <c r="L40" s="130"/>
      <c r="M40" s="130"/>
      <c r="N40" s="130"/>
      <c r="O40" s="130"/>
      <c r="P40" s="130"/>
      <c r="Q40" s="130"/>
    </row>
    <row r="41" spans="2:17" x14ac:dyDescent="0.2">
      <c r="B41" s="103"/>
      <c r="C41" s="103"/>
      <c r="D41" s="220"/>
      <c r="E41" s="103"/>
      <c r="F41" s="103"/>
      <c r="G41" s="220"/>
      <c r="H41" s="103"/>
      <c r="I41" s="103"/>
      <c r="J41" s="130"/>
      <c r="K41" s="130"/>
      <c r="L41" s="130"/>
      <c r="M41" s="130"/>
      <c r="N41" s="130"/>
      <c r="O41" s="130"/>
      <c r="P41" s="130"/>
      <c r="Q41" s="130"/>
    </row>
    <row r="42" spans="2:17" x14ac:dyDescent="0.2">
      <c r="B42" s="103"/>
      <c r="C42" s="103"/>
      <c r="D42" s="220"/>
      <c r="E42" s="103"/>
      <c r="F42" s="103"/>
      <c r="G42" s="220"/>
      <c r="H42" s="103"/>
      <c r="I42" s="103"/>
      <c r="J42" s="130"/>
      <c r="K42" s="130"/>
      <c r="L42" s="130"/>
      <c r="M42" s="130"/>
      <c r="N42" s="130"/>
      <c r="O42" s="130"/>
      <c r="P42" s="130"/>
      <c r="Q42" s="130"/>
    </row>
    <row r="43" spans="2:17" x14ac:dyDescent="0.2">
      <c r="B43" s="103"/>
      <c r="C43" s="103"/>
      <c r="D43" s="220"/>
      <c r="E43" s="103"/>
      <c r="F43" s="103"/>
      <c r="G43" s="220"/>
      <c r="H43" s="103"/>
      <c r="I43" s="103"/>
      <c r="J43" s="130"/>
      <c r="K43" s="130"/>
      <c r="L43" s="130"/>
      <c r="M43" s="130"/>
      <c r="N43" s="130"/>
      <c r="O43" s="130"/>
      <c r="P43" s="130"/>
      <c r="Q43" s="130"/>
    </row>
    <row r="44" spans="2:17" x14ac:dyDescent="0.2">
      <c r="B44" s="103"/>
      <c r="C44" s="103"/>
      <c r="D44" s="220"/>
      <c r="E44" s="103"/>
      <c r="F44" s="103"/>
      <c r="G44" s="220"/>
      <c r="H44" s="103"/>
      <c r="I44" s="103"/>
      <c r="J44" s="130"/>
      <c r="K44" s="130"/>
      <c r="L44" s="130"/>
      <c r="M44" s="130"/>
      <c r="N44" s="130"/>
      <c r="O44" s="130"/>
      <c r="P44" s="130"/>
      <c r="Q44" s="130"/>
    </row>
    <row r="45" spans="2:17" x14ac:dyDescent="0.2">
      <c r="B45" s="103"/>
      <c r="C45" s="103"/>
      <c r="D45" s="220"/>
      <c r="E45" s="103"/>
      <c r="F45" s="103"/>
      <c r="G45" s="220"/>
      <c r="H45" s="103"/>
      <c r="I45" s="103"/>
      <c r="J45" s="130"/>
      <c r="K45" s="130"/>
      <c r="L45" s="130"/>
      <c r="M45" s="130"/>
      <c r="N45" s="130"/>
      <c r="O45" s="130"/>
      <c r="P45" s="130"/>
      <c r="Q45" s="130"/>
    </row>
    <row r="46" spans="2:17" x14ac:dyDescent="0.2">
      <c r="B46" s="103"/>
      <c r="C46" s="103"/>
      <c r="D46" s="220"/>
      <c r="E46" s="103"/>
      <c r="F46" s="103"/>
      <c r="G46" s="220"/>
      <c r="H46" s="103"/>
      <c r="I46" s="103"/>
      <c r="J46" s="130"/>
      <c r="K46" s="130"/>
      <c r="L46" s="130"/>
      <c r="M46" s="130"/>
      <c r="N46" s="130"/>
      <c r="O46" s="130"/>
      <c r="P46" s="130"/>
      <c r="Q46" s="130"/>
    </row>
    <row r="47" spans="2:17" x14ac:dyDescent="0.2">
      <c r="B47" s="103"/>
      <c r="C47" s="103"/>
      <c r="D47" s="220"/>
      <c r="E47" s="103"/>
      <c r="F47" s="103"/>
      <c r="G47" s="220"/>
      <c r="H47" s="103"/>
      <c r="I47" s="103"/>
      <c r="J47" s="130"/>
      <c r="K47" s="130"/>
      <c r="L47" s="130"/>
      <c r="M47" s="130"/>
      <c r="N47" s="130"/>
      <c r="O47" s="130"/>
      <c r="P47" s="130"/>
      <c r="Q47" s="130"/>
    </row>
    <row r="48" spans="2:17" x14ac:dyDescent="0.2">
      <c r="B48" s="103"/>
      <c r="C48" s="103"/>
      <c r="D48" s="220"/>
      <c r="E48" s="103"/>
      <c r="F48" s="103"/>
      <c r="G48" s="220"/>
      <c r="H48" s="103"/>
      <c r="I48" s="103"/>
      <c r="J48" s="130"/>
      <c r="K48" s="130"/>
      <c r="L48" s="130"/>
      <c r="M48" s="130"/>
      <c r="N48" s="130"/>
      <c r="O48" s="130"/>
      <c r="P48" s="130"/>
      <c r="Q48" s="130"/>
    </row>
    <row r="49" spans="2:17" x14ac:dyDescent="0.2">
      <c r="B49" s="103"/>
      <c r="C49" s="103"/>
      <c r="D49" s="220"/>
      <c r="E49" s="103"/>
      <c r="F49" s="103"/>
      <c r="G49" s="220"/>
      <c r="H49" s="103"/>
      <c r="I49" s="103"/>
      <c r="J49" s="130"/>
      <c r="K49" s="130"/>
      <c r="L49" s="130"/>
      <c r="M49" s="130"/>
      <c r="N49" s="130"/>
      <c r="O49" s="130"/>
      <c r="P49" s="130"/>
      <c r="Q49" s="130"/>
    </row>
    <row r="50" spans="2:17" x14ac:dyDescent="0.2">
      <c r="B50" s="103"/>
      <c r="C50" s="103"/>
      <c r="D50" s="220"/>
      <c r="E50" s="103"/>
      <c r="F50" s="103"/>
      <c r="G50" s="220"/>
      <c r="H50" s="103"/>
      <c r="I50" s="103"/>
      <c r="J50" s="130"/>
      <c r="K50" s="130"/>
      <c r="L50" s="130"/>
      <c r="M50" s="130"/>
      <c r="N50" s="130"/>
      <c r="O50" s="130"/>
      <c r="P50" s="130"/>
      <c r="Q50" s="130"/>
    </row>
    <row r="51" spans="2:17" x14ac:dyDescent="0.2">
      <c r="B51" s="103"/>
      <c r="C51" s="103"/>
      <c r="D51" s="220"/>
      <c r="E51" s="103"/>
      <c r="F51" s="103"/>
      <c r="G51" s="220"/>
      <c r="H51" s="103"/>
      <c r="I51" s="103"/>
      <c r="J51" s="130"/>
      <c r="K51" s="130"/>
      <c r="L51" s="130"/>
      <c r="M51" s="130"/>
      <c r="N51" s="130"/>
      <c r="O51" s="130"/>
      <c r="P51" s="130"/>
      <c r="Q51" s="130"/>
    </row>
    <row r="52" spans="2:17" x14ac:dyDescent="0.2">
      <c r="B52" s="103"/>
      <c r="C52" s="103"/>
      <c r="D52" s="220"/>
      <c r="E52" s="103"/>
      <c r="F52" s="103"/>
      <c r="G52" s="220"/>
      <c r="H52" s="103"/>
      <c r="I52" s="103"/>
      <c r="J52" s="130"/>
      <c r="K52" s="130"/>
      <c r="L52" s="130"/>
      <c r="M52" s="130"/>
      <c r="N52" s="130"/>
      <c r="O52" s="130"/>
      <c r="P52" s="130"/>
      <c r="Q52" s="130"/>
    </row>
    <row r="53" spans="2:17" x14ac:dyDescent="0.2">
      <c r="B53" s="103"/>
      <c r="C53" s="103"/>
      <c r="D53" s="220"/>
      <c r="E53" s="103"/>
      <c r="F53" s="103"/>
      <c r="G53" s="220"/>
      <c r="H53" s="103"/>
      <c r="I53" s="103"/>
      <c r="J53" s="130"/>
      <c r="K53" s="130"/>
      <c r="L53" s="130"/>
      <c r="M53" s="130"/>
      <c r="N53" s="130"/>
      <c r="O53" s="130"/>
      <c r="P53" s="130"/>
      <c r="Q53" s="130"/>
    </row>
    <row r="54" spans="2:17" x14ac:dyDescent="0.2">
      <c r="B54" s="103"/>
      <c r="C54" s="103"/>
      <c r="D54" s="220"/>
      <c r="E54" s="103"/>
      <c r="F54" s="103"/>
      <c r="G54" s="220"/>
      <c r="H54" s="103"/>
      <c r="I54" s="103"/>
      <c r="J54" s="130"/>
      <c r="K54" s="130"/>
      <c r="L54" s="130"/>
      <c r="M54" s="130"/>
      <c r="N54" s="130"/>
      <c r="O54" s="130"/>
      <c r="P54" s="130"/>
      <c r="Q54" s="130"/>
    </row>
    <row r="55" spans="2:17" x14ac:dyDescent="0.2">
      <c r="B55" s="103"/>
      <c r="C55" s="103"/>
      <c r="D55" s="220"/>
      <c r="E55" s="103"/>
      <c r="F55" s="103"/>
      <c r="G55" s="220"/>
      <c r="H55" s="103"/>
      <c r="I55" s="103"/>
      <c r="J55" s="130"/>
      <c r="K55" s="130"/>
      <c r="L55" s="130"/>
      <c r="M55" s="130"/>
      <c r="N55" s="130"/>
      <c r="O55" s="130"/>
      <c r="P55" s="130"/>
      <c r="Q55" s="130"/>
    </row>
    <row r="56" spans="2:17" x14ac:dyDescent="0.2">
      <c r="B56" s="103"/>
      <c r="C56" s="103"/>
      <c r="D56" s="220"/>
      <c r="E56" s="103"/>
      <c r="F56" s="103"/>
      <c r="G56" s="220"/>
      <c r="H56" s="103"/>
      <c r="I56" s="103"/>
      <c r="J56" s="130"/>
      <c r="K56" s="130"/>
      <c r="L56" s="130"/>
      <c r="M56" s="130"/>
      <c r="N56" s="130"/>
      <c r="O56" s="130"/>
      <c r="P56" s="130"/>
      <c r="Q56" s="130"/>
    </row>
    <row r="57" spans="2:17" x14ac:dyDescent="0.2">
      <c r="B57" s="103"/>
      <c r="C57" s="103"/>
      <c r="D57" s="220"/>
      <c r="E57" s="103"/>
      <c r="F57" s="103"/>
      <c r="G57" s="220"/>
      <c r="H57" s="103"/>
      <c r="I57" s="103"/>
      <c r="J57" s="130"/>
      <c r="K57" s="130"/>
      <c r="L57" s="130"/>
      <c r="M57" s="130"/>
      <c r="N57" s="130"/>
      <c r="O57" s="130"/>
      <c r="P57" s="130"/>
      <c r="Q57" s="130"/>
    </row>
    <row r="58" spans="2:17" x14ac:dyDescent="0.2">
      <c r="B58" s="103"/>
      <c r="C58" s="103"/>
      <c r="D58" s="220"/>
      <c r="E58" s="103"/>
      <c r="F58" s="103"/>
      <c r="G58" s="220"/>
      <c r="H58" s="103"/>
      <c r="I58" s="103"/>
      <c r="J58" s="130"/>
      <c r="K58" s="130"/>
      <c r="L58" s="130"/>
      <c r="M58" s="130"/>
      <c r="N58" s="130"/>
      <c r="O58" s="130"/>
      <c r="P58" s="130"/>
      <c r="Q58" s="130"/>
    </row>
    <row r="59" spans="2:17" x14ac:dyDescent="0.2">
      <c r="B59" s="103"/>
      <c r="C59" s="103"/>
      <c r="D59" s="220"/>
      <c r="E59" s="103"/>
      <c r="F59" s="103"/>
      <c r="G59" s="220"/>
      <c r="H59" s="103"/>
      <c r="I59" s="103"/>
      <c r="J59" s="130"/>
      <c r="K59" s="130"/>
      <c r="L59" s="130"/>
      <c r="M59" s="130"/>
      <c r="N59" s="130"/>
      <c r="O59" s="130"/>
      <c r="P59" s="130"/>
      <c r="Q59" s="130"/>
    </row>
    <row r="60" spans="2:17" x14ac:dyDescent="0.2">
      <c r="B60" s="103"/>
      <c r="C60" s="103"/>
      <c r="D60" s="220"/>
      <c r="E60" s="103"/>
      <c r="F60" s="103"/>
      <c r="G60" s="220"/>
      <c r="H60" s="103"/>
      <c r="I60" s="103"/>
      <c r="J60" s="130"/>
      <c r="K60" s="130"/>
      <c r="L60" s="130"/>
      <c r="M60" s="130"/>
      <c r="N60" s="130"/>
      <c r="O60" s="130"/>
      <c r="P60" s="130"/>
      <c r="Q60" s="130"/>
    </row>
    <row r="61" spans="2:17" x14ac:dyDescent="0.2">
      <c r="B61" s="103"/>
      <c r="C61" s="103"/>
      <c r="D61" s="220"/>
      <c r="E61" s="103"/>
      <c r="F61" s="103"/>
      <c r="G61" s="220"/>
      <c r="H61" s="103"/>
      <c r="I61" s="103"/>
      <c r="J61" s="130"/>
      <c r="K61" s="130"/>
      <c r="L61" s="130"/>
      <c r="M61" s="130"/>
      <c r="N61" s="130"/>
      <c r="O61" s="130"/>
      <c r="P61" s="130"/>
      <c r="Q61" s="130"/>
    </row>
    <row r="62" spans="2:17" x14ac:dyDescent="0.2">
      <c r="B62" s="103"/>
      <c r="C62" s="103"/>
      <c r="D62" s="220"/>
      <c r="E62" s="103"/>
      <c r="F62" s="103"/>
      <c r="G62" s="220"/>
      <c r="H62" s="103"/>
      <c r="I62" s="103"/>
      <c r="J62" s="130"/>
      <c r="K62" s="130"/>
      <c r="L62" s="130"/>
      <c r="M62" s="130"/>
      <c r="N62" s="130"/>
      <c r="O62" s="130"/>
      <c r="P62" s="130"/>
      <c r="Q62" s="130"/>
    </row>
    <row r="63" spans="2:17" x14ac:dyDescent="0.2">
      <c r="B63" s="103"/>
      <c r="C63" s="103"/>
      <c r="D63" s="220"/>
      <c r="E63" s="103"/>
      <c r="F63" s="103"/>
      <c r="G63" s="220"/>
      <c r="H63" s="103"/>
      <c r="I63" s="103"/>
      <c r="J63" s="130"/>
      <c r="K63" s="130"/>
      <c r="L63" s="130"/>
      <c r="M63" s="130"/>
      <c r="N63" s="130"/>
      <c r="O63" s="130"/>
      <c r="P63" s="130"/>
      <c r="Q63" s="130"/>
    </row>
    <row r="64" spans="2:17" x14ac:dyDescent="0.2">
      <c r="B64" s="103"/>
      <c r="C64" s="103"/>
      <c r="D64" s="220"/>
      <c r="E64" s="103"/>
      <c r="F64" s="103"/>
      <c r="G64" s="220"/>
      <c r="H64" s="103"/>
      <c r="I64" s="103"/>
      <c r="J64" s="130"/>
      <c r="K64" s="130"/>
      <c r="L64" s="130"/>
      <c r="M64" s="130"/>
      <c r="N64" s="130"/>
      <c r="O64" s="130"/>
      <c r="P64" s="130"/>
      <c r="Q64" s="130"/>
    </row>
    <row r="65" spans="2:17" x14ac:dyDescent="0.2">
      <c r="B65" s="103"/>
      <c r="C65" s="103"/>
      <c r="D65" s="220"/>
      <c r="E65" s="103"/>
      <c r="F65" s="103"/>
      <c r="G65" s="220"/>
      <c r="H65" s="103"/>
      <c r="I65" s="103"/>
      <c r="J65" s="130"/>
      <c r="K65" s="130"/>
      <c r="L65" s="130"/>
      <c r="M65" s="130"/>
      <c r="N65" s="130"/>
      <c r="O65" s="130"/>
      <c r="P65" s="130"/>
      <c r="Q65" s="130"/>
    </row>
    <row r="66" spans="2:17" x14ac:dyDescent="0.2">
      <c r="B66" s="103"/>
      <c r="C66" s="103"/>
      <c r="D66" s="220"/>
      <c r="E66" s="103"/>
      <c r="F66" s="103"/>
      <c r="G66" s="220"/>
      <c r="H66" s="103"/>
      <c r="I66" s="103"/>
      <c r="J66" s="130"/>
      <c r="K66" s="130"/>
      <c r="L66" s="130"/>
      <c r="M66" s="130"/>
      <c r="N66" s="130"/>
      <c r="O66" s="130"/>
      <c r="P66" s="130"/>
      <c r="Q66" s="130"/>
    </row>
    <row r="67" spans="2:17" x14ac:dyDescent="0.2">
      <c r="B67" s="103"/>
      <c r="C67" s="103"/>
      <c r="D67" s="220"/>
      <c r="E67" s="103"/>
      <c r="F67" s="103"/>
      <c r="G67" s="220"/>
      <c r="H67" s="103"/>
      <c r="I67" s="103"/>
      <c r="J67" s="130"/>
      <c r="K67" s="130"/>
      <c r="L67" s="130"/>
      <c r="M67" s="130"/>
      <c r="N67" s="130"/>
      <c r="O67" s="130"/>
      <c r="P67" s="130"/>
      <c r="Q67" s="130"/>
    </row>
    <row r="68" spans="2:17" x14ac:dyDescent="0.2">
      <c r="B68" s="103"/>
      <c r="C68" s="103"/>
      <c r="D68" s="220"/>
      <c r="E68" s="103"/>
      <c r="F68" s="103"/>
      <c r="G68" s="220"/>
      <c r="H68" s="103"/>
      <c r="I68" s="103"/>
      <c r="J68" s="130"/>
      <c r="K68" s="130"/>
      <c r="L68" s="130"/>
      <c r="M68" s="130"/>
      <c r="N68" s="130"/>
      <c r="O68" s="130"/>
      <c r="P68" s="130"/>
      <c r="Q68" s="130"/>
    </row>
    <row r="69" spans="2:17" x14ac:dyDescent="0.2">
      <c r="B69" s="103"/>
      <c r="C69" s="103"/>
      <c r="D69" s="220"/>
      <c r="E69" s="103"/>
      <c r="F69" s="103"/>
      <c r="G69" s="220"/>
      <c r="H69" s="103"/>
      <c r="I69" s="103"/>
      <c r="J69" s="130"/>
      <c r="K69" s="130"/>
      <c r="L69" s="130"/>
      <c r="M69" s="130"/>
      <c r="N69" s="130"/>
      <c r="O69" s="130"/>
      <c r="P69" s="130"/>
      <c r="Q69" s="130"/>
    </row>
    <row r="70" spans="2:17" x14ac:dyDescent="0.2">
      <c r="B70" s="103"/>
      <c r="C70" s="103"/>
      <c r="D70" s="220"/>
      <c r="E70" s="103"/>
      <c r="F70" s="103"/>
      <c r="G70" s="220"/>
      <c r="H70" s="103"/>
      <c r="I70" s="103"/>
      <c r="J70" s="130"/>
      <c r="K70" s="130"/>
      <c r="L70" s="130"/>
      <c r="M70" s="130"/>
      <c r="N70" s="130"/>
      <c r="O70" s="130"/>
      <c r="P70" s="130"/>
      <c r="Q70" s="130"/>
    </row>
    <row r="71" spans="2:17" x14ac:dyDescent="0.2">
      <c r="B71" s="103"/>
      <c r="C71" s="103"/>
      <c r="D71" s="220"/>
      <c r="E71" s="103"/>
      <c r="F71" s="103"/>
      <c r="G71" s="220"/>
      <c r="H71" s="103"/>
      <c r="I71" s="103"/>
      <c r="J71" s="130"/>
      <c r="K71" s="130"/>
      <c r="L71" s="130"/>
      <c r="M71" s="130"/>
      <c r="N71" s="130"/>
      <c r="O71" s="130"/>
      <c r="P71" s="130"/>
      <c r="Q71" s="130"/>
    </row>
    <row r="72" spans="2:17" x14ac:dyDescent="0.2">
      <c r="B72" s="103"/>
      <c r="C72" s="103"/>
      <c r="D72" s="220"/>
      <c r="E72" s="103"/>
      <c r="F72" s="103"/>
      <c r="G72" s="220"/>
      <c r="H72" s="103"/>
      <c r="I72" s="103"/>
      <c r="J72" s="130"/>
      <c r="K72" s="130"/>
      <c r="L72" s="130"/>
      <c r="M72" s="130"/>
      <c r="N72" s="130"/>
      <c r="O72" s="130"/>
      <c r="P72" s="130"/>
      <c r="Q72" s="130"/>
    </row>
    <row r="73" spans="2:17" x14ac:dyDescent="0.2">
      <c r="B73" s="103"/>
      <c r="C73" s="103"/>
      <c r="D73" s="220"/>
      <c r="E73" s="103"/>
      <c r="F73" s="103"/>
      <c r="G73" s="220"/>
      <c r="H73" s="103"/>
      <c r="I73" s="103"/>
      <c r="J73" s="130"/>
      <c r="K73" s="130"/>
      <c r="L73" s="130"/>
      <c r="M73" s="130"/>
      <c r="N73" s="130"/>
      <c r="O73" s="130"/>
      <c r="P73" s="130"/>
      <c r="Q73" s="130"/>
    </row>
    <row r="74" spans="2:17" x14ac:dyDescent="0.2">
      <c r="B74" s="103"/>
      <c r="C74" s="103"/>
      <c r="D74" s="220"/>
      <c r="E74" s="103"/>
      <c r="F74" s="103"/>
      <c r="G74" s="220"/>
      <c r="H74" s="103"/>
      <c r="I74" s="103"/>
      <c r="J74" s="130"/>
      <c r="K74" s="130"/>
      <c r="L74" s="130"/>
      <c r="M74" s="130"/>
      <c r="N74" s="130"/>
      <c r="O74" s="130"/>
      <c r="P74" s="130"/>
      <c r="Q74" s="130"/>
    </row>
    <row r="75" spans="2:17" x14ac:dyDescent="0.2">
      <c r="B75" s="103"/>
      <c r="C75" s="103"/>
      <c r="D75" s="220"/>
      <c r="E75" s="103"/>
      <c r="F75" s="103"/>
      <c r="G75" s="220"/>
      <c r="H75" s="103"/>
      <c r="I75" s="103"/>
      <c r="J75" s="130"/>
      <c r="K75" s="130"/>
      <c r="L75" s="130"/>
      <c r="M75" s="130"/>
      <c r="N75" s="130"/>
      <c r="O75" s="130"/>
      <c r="P75" s="130"/>
      <c r="Q75" s="130"/>
    </row>
    <row r="76" spans="2:17" x14ac:dyDescent="0.2">
      <c r="B76" s="103"/>
      <c r="C76" s="103"/>
      <c r="D76" s="220"/>
      <c r="E76" s="103"/>
      <c r="F76" s="103"/>
      <c r="G76" s="220"/>
      <c r="H76" s="103"/>
      <c r="I76" s="103"/>
      <c r="J76" s="130"/>
      <c r="K76" s="130"/>
      <c r="L76" s="130"/>
      <c r="M76" s="130"/>
      <c r="N76" s="130"/>
      <c r="O76" s="130"/>
      <c r="P76" s="130"/>
      <c r="Q76" s="130"/>
    </row>
    <row r="77" spans="2:17" x14ac:dyDescent="0.2">
      <c r="B77" s="103"/>
      <c r="C77" s="103"/>
      <c r="D77" s="220"/>
      <c r="E77" s="103"/>
      <c r="F77" s="103"/>
      <c r="G77" s="220"/>
      <c r="H77" s="103"/>
      <c r="I77" s="103"/>
      <c r="J77" s="130"/>
      <c r="K77" s="130"/>
      <c r="L77" s="130"/>
      <c r="M77" s="130"/>
      <c r="N77" s="130"/>
      <c r="O77" s="130"/>
      <c r="P77" s="130"/>
      <c r="Q77" s="130"/>
    </row>
    <row r="78" spans="2:17" x14ac:dyDescent="0.2">
      <c r="B78" s="103"/>
      <c r="C78" s="103"/>
      <c r="D78" s="220"/>
      <c r="E78" s="103"/>
      <c r="F78" s="103"/>
      <c r="G78" s="220"/>
      <c r="H78" s="103"/>
      <c r="I78" s="103"/>
      <c r="J78" s="130"/>
      <c r="K78" s="130"/>
      <c r="L78" s="130"/>
      <c r="M78" s="130"/>
      <c r="N78" s="130"/>
      <c r="O78" s="130"/>
      <c r="P78" s="130"/>
      <c r="Q78" s="130"/>
    </row>
    <row r="79" spans="2:17" x14ac:dyDescent="0.2">
      <c r="B79" s="103"/>
      <c r="C79" s="103"/>
      <c r="D79" s="220"/>
      <c r="E79" s="103"/>
      <c r="F79" s="103"/>
      <c r="G79" s="220"/>
      <c r="H79" s="103"/>
      <c r="I79" s="103"/>
      <c r="J79" s="130"/>
      <c r="K79" s="130"/>
      <c r="L79" s="130"/>
      <c r="M79" s="130"/>
      <c r="N79" s="130"/>
      <c r="O79" s="130"/>
      <c r="P79" s="130"/>
      <c r="Q79" s="130"/>
    </row>
    <row r="80" spans="2:17" x14ac:dyDescent="0.2">
      <c r="B80" s="103"/>
      <c r="C80" s="103"/>
      <c r="D80" s="220"/>
      <c r="E80" s="103"/>
      <c r="F80" s="103"/>
      <c r="G80" s="220"/>
      <c r="H80" s="103"/>
      <c r="I80" s="103"/>
      <c r="J80" s="130"/>
      <c r="K80" s="130"/>
      <c r="L80" s="130"/>
      <c r="M80" s="130"/>
      <c r="N80" s="130"/>
      <c r="O80" s="130"/>
      <c r="P80" s="130"/>
      <c r="Q80" s="130"/>
    </row>
    <row r="81" spans="2:17" x14ac:dyDescent="0.2">
      <c r="B81" s="103"/>
      <c r="C81" s="103"/>
      <c r="D81" s="220"/>
      <c r="E81" s="103"/>
      <c r="F81" s="103"/>
      <c r="G81" s="220"/>
      <c r="H81" s="103"/>
      <c r="I81" s="103"/>
      <c r="J81" s="130"/>
      <c r="K81" s="130"/>
      <c r="L81" s="130"/>
      <c r="M81" s="130"/>
      <c r="N81" s="130"/>
      <c r="O81" s="130"/>
      <c r="P81" s="130"/>
      <c r="Q81" s="130"/>
    </row>
    <row r="82" spans="2:17" x14ac:dyDescent="0.2">
      <c r="B82" s="103"/>
      <c r="C82" s="103"/>
      <c r="D82" s="220"/>
      <c r="E82" s="103"/>
      <c r="F82" s="103"/>
      <c r="G82" s="220"/>
      <c r="H82" s="103"/>
      <c r="I82" s="103"/>
      <c r="J82" s="130"/>
      <c r="K82" s="130"/>
      <c r="L82" s="130"/>
      <c r="M82" s="130"/>
      <c r="N82" s="130"/>
      <c r="O82" s="130"/>
      <c r="P82" s="130"/>
      <c r="Q82" s="130"/>
    </row>
    <row r="83" spans="2:17" x14ac:dyDescent="0.2">
      <c r="B83" s="103"/>
      <c r="C83" s="103"/>
      <c r="D83" s="220"/>
      <c r="E83" s="103"/>
      <c r="F83" s="103"/>
      <c r="G83" s="220"/>
      <c r="H83" s="103"/>
      <c r="I83" s="103"/>
      <c r="J83" s="130"/>
      <c r="K83" s="130"/>
      <c r="L83" s="130"/>
      <c r="M83" s="130"/>
      <c r="N83" s="130"/>
      <c r="O83" s="130"/>
      <c r="P83" s="130"/>
      <c r="Q83" s="130"/>
    </row>
    <row r="84" spans="2:17" x14ac:dyDescent="0.2">
      <c r="B84" s="103"/>
      <c r="C84" s="103"/>
      <c r="D84" s="220"/>
      <c r="E84" s="103"/>
      <c r="F84" s="103"/>
      <c r="G84" s="220"/>
      <c r="H84" s="103"/>
      <c r="I84" s="103"/>
      <c r="J84" s="130"/>
      <c r="K84" s="130"/>
      <c r="L84" s="130"/>
      <c r="M84" s="130"/>
      <c r="N84" s="130"/>
      <c r="O84" s="130"/>
      <c r="P84" s="130"/>
      <c r="Q84" s="130"/>
    </row>
    <row r="85" spans="2:17" x14ac:dyDescent="0.2">
      <c r="B85" s="103"/>
      <c r="C85" s="103"/>
      <c r="D85" s="220"/>
      <c r="E85" s="103"/>
      <c r="F85" s="103"/>
      <c r="G85" s="220"/>
      <c r="H85" s="103"/>
      <c r="I85" s="103"/>
      <c r="J85" s="130"/>
      <c r="K85" s="130"/>
      <c r="L85" s="130"/>
      <c r="M85" s="130"/>
      <c r="N85" s="130"/>
      <c r="O85" s="130"/>
      <c r="P85" s="130"/>
      <c r="Q85" s="130"/>
    </row>
    <row r="86" spans="2:17" x14ac:dyDescent="0.2">
      <c r="B86" s="103"/>
      <c r="C86" s="103"/>
      <c r="D86" s="220"/>
      <c r="E86" s="103"/>
      <c r="F86" s="103"/>
      <c r="G86" s="220"/>
      <c r="H86" s="103"/>
      <c r="I86" s="103"/>
      <c r="J86" s="130"/>
      <c r="K86" s="130"/>
      <c r="L86" s="130"/>
      <c r="M86" s="130"/>
      <c r="N86" s="130"/>
      <c r="O86" s="130"/>
      <c r="P86" s="130"/>
      <c r="Q86" s="130"/>
    </row>
    <row r="87" spans="2:17" x14ac:dyDescent="0.2">
      <c r="B87" s="103"/>
      <c r="C87" s="103"/>
      <c r="D87" s="220"/>
      <c r="E87" s="103"/>
      <c r="F87" s="103"/>
      <c r="G87" s="220"/>
      <c r="H87" s="103"/>
      <c r="I87" s="103"/>
      <c r="J87" s="130"/>
      <c r="K87" s="130"/>
      <c r="L87" s="130"/>
      <c r="M87" s="130"/>
      <c r="N87" s="130"/>
      <c r="O87" s="130"/>
      <c r="P87" s="130"/>
      <c r="Q87" s="130"/>
    </row>
    <row r="88" spans="2:17" x14ac:dyDescent="0.2">
      <c r="B88" s="103"/>
      <c r="C88" s="103"/>
      <c r="D88" s="220"/>
      <c r="E88" s="103"/>
      <c r="F88" s="103"/>
      <c r="G88" s="220"/>
      <c r="H88" s="103"/>
      <c r="I88" s="103"/>
      <c r="J88" s="130"/>
      <c r="K88" s="130"/>
      <c r="L88" s="130"/>
      <c r="M88" s="130"/>
      <c r="N88" s="130"/>
      <c r="O88" s="130"/>
      <c r="P88" s="130"/>
      <c r="Q88" s="130"/>
    </row>
    <row r="89" spans="2:17" x14ac:dyDescent="0.2">
      <c r="B89" s="103"/>
      <c r="C89" s="103"/>
      <c r="D89" s="220"/>
      <c r="E89" s="103"/>
      <c r="F89" s="103"/>
      <c r="G89" s="220"/>
      <c r="H89" s="103"/>
      <c r="I89" s="103"/>
      <c r="J89" s="130"/>
      <c r="K89" s="130"/>
      <c r="L89" s="130"/>
      <c r="M89" s="130"/>
      <c r="N89" s="130"/>
      <c r="O89" s="130"/>
      <c r="P89" s="130"/>
      <c r="Q89" s="130"/>
    </row>
    <row r="90" spans="2:17" x14ac:dyDescent="0.2">
      <c r="B90" s="103"/>
      <c r="C90" s="103"/>
      <c r="D90" s="220"/>
      <c r="E90" s="103"/>
      <c r="F90" s="103"/>
      <c r="G90" s="220"/>
      <c r="H90" s="103"/>
      <c r="I90" s="103"/>
      <c r="J90" s="130"/>
      <c r="K90" s="130"/>
      <c r="L90" s="130"/>
      <c r="M90" s="130"/>
      <c r="N90" s="130"/>
      <c r="O90" s="130"/>
      <c r="P90" s="130"/>
      <c r="Q90" s="130"/>
    </row>
    <row r="91" spans="2:17" x14ac:dyDescent="0.2">
      <c r="B91" s="103"/>
      <c r="C91" s="103"/>
      <c r="D91" s="220"/>
      <c r="E91" s="103"/>
      <c r="F91" s="103"/>
      <c r="G91" s="220"/>
      <c r="H91" s="103"/>
      <c r="I91" s="103"/>
      <c r="J91" s="130"/>
      <c r="K91" s="130"/>
      <c r="L91" s="130"/>
      <c r="M91" s="130"/>
      <c r="N91" s="130"/>
      <c r="O91" s="130"/>
      <c r="P91" s="130"/>
      <c r="Q91" s="130"/>
    </row>
    <row r="92" spans="2:17" x14ac:dyDescent="0.2">
      <c r="B92" s="103"/>
      <c r="C92" s="103"/>
      <c r="D92" s="220"/>
      <c r="E92" s="103"/>
      <c r="F92" s="103"/>
      <c r="G92" s="220"/>
      <c r="H92" s="103"/>
      <c r="I92" s="103"/>
      <c r="J92" s="130"/>
      <c r="K92" s="130"/>
      <c r="L92" s="130"/>
      <c r="M92" s="130"/>
      <c r="N92" s="130"/>
      <c r="O92" s="130"/>
      <c r="P92" s="130"/>
      <c r="Q92" s="130"/>
    </row>
    <row r="93" spans="2:17" x14ac:dyDescent="0.2">
      <c r="B93" s="103"/>
      <c r="C93" s="103"/>
      <c r="D93" s="220"/>
      <c r="E93" s="103"/>
      <c r="F93" s="103"/>
      <c r="G93" s="220"/>
      <c r="H93" s="103"/>
      <c r="I93" s="103"/>
      <c r="J93" s="130"/>
      <c r="K93" s="130"/>
      <c r="L93" s="130"/>
      <c r="M93" s="130"/>
      <c r="N93" s="130"/>
      <c r="O93" s="130"/>
      <c r="P93" s="130"/>
      <c r="Q93" s="130"/>
    </row>
    <row r="94" spans="2:17" x14ac:dyDescent="0.2">
      <c r="B94" s="103"/>
      <c r="C94" s="103"/>
      <c r="D94" s="220"/>
      <c r="E94" s="103"/>
      <c r="F94" s="103"/>
      <c r="G94" s="220"/>
      <c r="H94" s="103"/>
      <c r="I94" s="103"/>
      <c r="J94" s="130"/>
      <c r="K94" s="130"/>
      <c r="L94" s="130"/>
      <c r="M94" s="130"/>
      <c r="N94" s="130"/>
      <c r="O94" s="130"/>
      <c r="P94" s="130"/>
      <c r="Q94" s="130"/>
    </row>
    <row r="95" spans="2:17" x14ac:dyDescent="0.2">
      <c r="B95" s="103"/>
      <c r="C95" s="103"/>
      <c r="D95" s="220"/>
      <c r="E95" s="103"/>
      <c r="F95" s="103"/>
      <c r="G95" s="220"/>
      <c r="H95" s="103"/>
      <c r="I95" s="103"/>
      <c r="J95" s="130"/>
      <c r="K95" s="130"/>
      <c r="L95" s="130"/>
      <c r="M95" s="130"/>
      <c r="N95" s="130"/>
      <c r="O95" s="130"/>
      <c r="P95" s="130"/>
      <c r="Q95" s="130"/>
    </row>
    <row r="96" spans="2:17" x14ac:dyDescent="0.2">
      <c r="B96" s="103"/>
      <c r="C96" s="103"/>
      <c r="D96" s="220"/>
      <c r="E96" s="103"/>
      <c r="F96" s="103"/>
      <c r="G96" s="220"/>
      <c r="H96" s="103"/>
      <c r="I96" s="103"/>
      <c r="J96" s="130"/>
      <c r="K96" s="130"/>
      <c r="L96" s="130"/>
      <c r="M96" s="130"/>
      <c r="N96" s="130"/>
      <c r="O96" s="130"/>
      <c r="P96" s="130"/>
      <c r="Q96" s="130"/>
    </row>
    <row r="97" spans="2:17" x14ac:dyDescent="0.2">
      <c r="B97" s="103"/>
      <c r="C97" s="103"/>
      <c r="D97" s="220"/>
      <c r="E97" s="103"/>
      <c r="F97" s="103"/>
      <c r="G97" s="220"/>
      <c r="H97" s="103"/>
      <c r="I97" s="103"/>
      <c r="J97" s="130"/>
      <c r="K97" s="130"/>
      <c r="L97" s="130"/>
      <c r="M97" s="130"/>
      <c r="N97" s="130"/>
      <c r="O97" s="130"/>
      <c r="P97" s="130"/>
      <c r="Q97" s="130"/>
    </row>
    <row r="98" spans="2:17" x14ac:dyDescent="0.2">
      <c r="B98" s="103"/>
      <c r="C98" s="103"/>
      <c r="D98" s="220"/>
      <c r="E98" s="103"/>
      <c r="F98" s="103"/>
      <c r="G98" s="220"/>
      <c r="H98" s="103"/>
      <c r="I98" s="103"/>
      <c r="J98" s="130"/>
      <c r="K98" s="130"/>
      <c r="L98" s="130"/>
      <c r="M98" s="130"/>
      <c r="N98" s="130"/>
      <c r="O98" s="130"/>
      <c r="P98" s="130"/>
      <c r="Q98" s="130"/>
    </row>
    <row r="99" spans="2:17" x14ac:dyDescent="0.2">
      <c r="B99" s="103"/>
      <c r="C99" s="103"/>
      <c r="D99" s="220"/>
      <c r="E99" s="103"/>
      <c r="F99" s="103"/>
      <c r="G99" s="220"/>
      <c r="H99" s="103"/>
      <c r="I99" s="103"/>
      <c r="J99" s="130"/>
      <c r="K99" s="130"/>
      <c r="L99" s="130"/>
      <c r="M99" s="130"/>
      <c r="N99" s="130"/>
      <c r="O99" s="130"/>
      <c r="P99" s="130"/>
      <c r="Q99" s="130"/>
    </row>
    <row r="100" spans="2:17" x14ac:dyDescent="0.2">
      <c r="B100" s="103"/>
      <c r="C100" s="103"/>
      <c r="D100" s="220"/>
      <c r="E100" s="103"/>
      <c r="F100" s="103"/>
      <c r="G100" s="220"/>
      <c r="H100" s="103"/>
      <c r="I100" s="103"/>
      <c r="J100" s="130"/>
      <c r="K100" s="130"/>
      <c r="L100" s="130"/>
      <c r="M100" s="130"/>
      <c r="N100" s="130"/>
      <c r="O100" s="130"/>
      <c r="P100" s="130"/>
      <c r="Q100" s="130"/>
    </row>
    <row r="101" spans="2:17" x14ac:dyDescent="0.2">
      <c r="B101" s="103"/>
      <c r="C101" s="103"/>
      <c r="D101" s="220"/>
      <c r="E101" s="103"/>
      <c r="F101" s="103"/>
      <c r="G101" s="220"/>
      <c r="H101" s="103"/>
      <c r="I101" s="103"/>
      <c r="J101" s="130"/>
      <c r="K101" s="130"/>
      <c r="L101" s="130"/>
      <c r="M101" s="130"/>
      <c r="N101" s="130"/>
      <c r="O101" s="130"/>
      <c r="P101" s="130"/>
      <c r="Q101" s="130"/>
    </row>
    <row r="102" spans="2:17" x14ac:dyDescent="0.2">
      <c r="B102" s="103"/>
      <c r="C102" s="103"/>
      <c r="D102" s="220"/>
      <c r="E102" s="103"/>
      <c r="F102" s="103"/>
      <c r="G102" s="220"/>
      <c r="H102" s="103"/>
      <c r="I102" s="103"/>
      <c r="J102" s="130"/>
      <c r="K102" s="130"/>
      <c r="L102" s="130"/>
      <c r="M102" s="130"/>
      <c r="N102" s="130"/>
      <c r="O102" s="130"/>
      <c r="P102" s="130"/>
      <c r="Q102" s="130"/>
    </row>
    <row r="103" spans="2:17" x14ac:dyDescent="0.2">
      <c r="B103" s="103"/>
      <c r="C103" s="103"/>
      <c r="D103" s="220"/>
      <c r="E103" s="103"/>
      <c r="F103" s="103"/>
      <c r="G103" s="220"/>
      <c r="H103" s="103"/>
      <c r="I103" s="103"/>
      <c r="J103" s="130"/>
      <c r="K103" s="130"/>
      <c r="L103" s="130"/>
      <c r="M103" s="130"/>
      <c r="N103" s="130"/>
      <c r="O103" s="130"/>
      <c r="P103" s="130"/>
      <c r="Q103" s="130"/>
    </row>
    <row r="104" spans="2:17" x14ac:dyDescent="0.2">
      <c r="B104" s="103"/>
      <c r="C104" s="103"/>
      <c r="D104" s="220"/>
      <c r="E104" s="103"/>
      <c r="F104" s="103"/>
      <c r="G104" s="220"/>
      <c r="H104" s="103"/>
      <c r="I104" s="103"/>
      <c r="J104" s="130"/>
      <c r="K104" s="130"/>
      <c r="L104" s="130"/>
      <c r="M104" s="130"/>
      <c r="N104" s="130"/>
      <c r="O104" s="130"/>
      <c r="P104" s="130"/>
      <c r="Q104" s="130"/>
    </row>
    <row r="105" spans="2:17" x14ac:dyDescent="0.2">
      <c r="B105" s="103"/>
      <c r="C105" s="103"/>
      <c r="D105" s="220"/>
      <c r="E105" s="103"/>
      <c r="F105" s="103"/>
      <c r="G105" s="220"/>
      <c r="H105" s="103"/>
      <c r="I105" s="103"/>
      <c r="J105" s="130"/>
      <c r="K105" s="130"/>
      <c r="L105" s="130"/>
      <c r="M105" s="130"/>
      <c r="N105" s="130"/>
      <c r="O105" s="130"/>
      <c r="P105" s="130"/>
      <c r="Q105" s="130"/>
    </row>
    <row r="106" spans="2:17" x14ac:dyDescent="0.2">
      <c r="B106" s="103"/>
      <c r="C106" s="103"/>
      <c r="D106" s="220"/>
      <c r="E106" s="103"/>
      <c r="F106" s="103"/>
      <c r="G106" s="220"/>
      <c r="H106" s="103"/>
      <c r="I106" s="103"/>
      <c r="J106" s="130"/>
      <c r="K106" s="130"/>
      <c r="L106" s="130"/>
      <c r="M106" s="130"/>
      <c r="N106" s="130"/>
      <c r="O106" s="130"/>
      <c r="P106" s="130"/>
      <c r="Q106" s="130"/>
    </row>
    <row r="107" spans="2:17" x14ac:dyDescent="0.2">
      <c r="B107" s="103"/>
      <c r="C107" s="103"/>
      <c r="D107" s="220"/>
      <c r="E107" s="103"/>
      <c r="F107" s="103"/>
      <c r="G107" s="220"/>
      <c r="H107" s="103"/>
      <c r="I107" s="103"/>
      <c r="J107" s="130"/>
      <c r="K107" s="130"/>
      <c r="L107" s="130"/>
      <c r="M107" s="130"/>
      <c r="N107" s="130"/>
      <c r="O107" s="130"/>
      <c r="P107" s="130"/>
      <c r="Q107" s="130"/>
    </row>
    <row r="108" spans="2:17" x14ac:dyDescent="0.2">
      <c r="B108" s="103"/>
      <c r="C108" s="103"/>
      <c r="D108" s="220"/>
      <c r="E108" s="103"/>
      <c r="F108" s="103"/>
      <c r="G108" s="220"/>
      <c r="H108" s="103"/>
      <c r="I108" s="103"/>
      <c r="J108" s="130"/>
      <c r="K108" s="130"/>
      <c r="L108" s="130"/>
      <c r="M108" s="130"/>
      <c r="N108" s="130"/>
      <c r="O108" s="130"/>
      <c r="P108" s="130"/>
      <c r="Q108" s="130"/>
    </row>
    <row r="109" spans="2:17" x14ac:dyDescent="0.2">
      <c r="B109" s="103"/>
      <c r="C109" s="103"/>
      <c r="D109" s="220"/>
      <c r="E109" s="103"/>
      <c r="F109" s="103"/>
      <c r="G109" s="220"/>
      <c r="H109" s="103"/>
      <c r="I109" s="103"/>
      <c r="J109" s="130"/>
      <c r="K109" s="130"/>
      <c r="L109" s="130"/>
      <c r="M109" s="130"/>
      <c r="N109" s="130"/>
      <c r="O109" s="130"/>
      <c r="P109" s="130"/>
      <c r="Q109" s="130"/>
    </row>
    <row r="110" spans="2:17" x14ac:dyDescent="0.2">
      <c r="B110" s="103"/>
      <c r="C110" s="103"/>
      <c r="D110" s="220"/>
      <c r="E110" s="103"/>
      <c r="F110" s="103"/>
      <c r="G110" s="220"/>
      <c r="H110" s="103"/>
      <c r="I110" s="103"/>
      <c r="J110" s="130"/>
      <c r="K110" s="130"/>
      <c r="L110" s="130"/>
      <c r="M110" s="130"/>
      <c r="N110" s="130"/>
      <c r="O110" s="130"/>
      <c r="P110" s="130"/>
      <c r="Q110" s="130"/>
    </row>
    <row r="111" spans="2:17" x14ac:dyDescent="0.2">
      <c r="B111" s="103"/>
      <c r="C111" s="103"/>
      <c r="D111" s="220"/>
      <c r="E111" s="103"/>
      <c r="F111" s="103"/>
      <c r="G111" s="220"/>
      <c r="H111" s="103"/>
      <c r="I111" s="103"/>
      <c r="J111" s="130"/>
      <c r="K111" s="130"/>
      <c r="L111" s="130"/>
      <c r="M111" s="130"/>
      <c r="N111" s="130"/>
      <c r="O111" s="130"/>
      <c r="P111" s="130"/>
      <c r="Q111" s="130"/>
    </row>
    <row r="112" spans="2:17" x14ac:dyDescent="0.2">
      <c r="B112" s="103"/>
      <c r="C112" s="103"/>
      <c r="D112" s="220"/>
      <c r="E112" s="103"/>
      <c r="F112" s="103"/>
      <c r="G112" s="220"/>
      <c r="H112" s="103"/>
      <c r="I112" s="103"/>
      <c r="J112" s="130"/>
      <c r="K112" s="130"/>
      <c r="L112" s="130"/>
      <c r="M112" s="130"/>
      <c r="N112" s="130"/>
      <c r="O112" s="130"/>
      <c r="P112" s="130"/>
      <c r="Q112" s="130"/>
    </row>
    <row r="113" spans="2:17" x14ac:dyDescent="0.2">
      <c r="B113" s="103"/>
      <c r="C113" s="103"/>
      <c r="D113" s="220"/>
      <c r="E113" s="103"/>
      <c r="F113" s="103"/>
      <c r="G113" s="220"/>
      <c r="H113" s="103"/>
      <c r="I113" s="103"/>
      <c r="J113" s="130"/>
      <c r="K113" s="130"/>
      <c r="L113" s="130"/>
      <c r="M113" s="130"/>
      <c r="N113" s="130"/>
      <c r="O113" s="130"/>
      <c r="P113" s="130"/>
      <c r="Q113" s="130"/>
    </row>
    <row r="114" spans="2:17" x14ac:dyDescent="0.2">
      <c r="B114" s="103"/>
      <c r="C114" s="103"/>
      <c r="D114" s="220"/>
      <c r="E114" s="103"/>
      <c r="F114" s="103"/>
      <c r="G114" s="220"/>
      <c r="H114" s="103"/>
      <c r="I114" s="103"/>
      <c r="J114" s="130"/>
      <c r="K114" s="130"/>
      <c r="L114" s="130"/>
      <c r="M114" s="130"/>
      <c r="N114" s="130"/>
      <c r="O114" s="130"/>
      <c r="P114" s="130"/>
      <c r="Q114" s="130"/>
    </row>
    <row r="115" spans="2:17" x14ac:dyDescent="0.2">
      <c r="B115" s="103"/>
      <c r="C115" s="103"/>
      <c r="D115" s="220"/>
      <c r="E115" s="103"/>
      <c r="F115" s="103"/>
      <c r="G115" s="220"/>
      <c r="H115" s="103"/>
      <c r="I115" s="103"/>
      <c r="J115" s="130"/>
      <c r="K115" s="130"/>
      <c r="L115" s="130"/>
      <c r="M115" s="130"/>
      <c r="N115" s="130"/>
      <c r="O115" s="130"/>
      <c r="P115" s="130"/>
      <c r="Q115" s="130"/>
    </row>
    <row r="116" spans="2:17" x14ac:dyDescent="0.2">
      <c r="B116" s="103"/>
      <c r="C116" s="103"/>
      <c r="D116" s="220"/>
      <c r="E116" s="103"/>
      <c r="F116" s="103"/>
      <c r="G116" s="220"/>
      <c r="H116" s="103"/>
      <c r="I116" s="103"/>
      <c r="J116" s="130"/>
      <c r="K116" s="130"/>
      <c r="L116" s="130"/>
      <c r="M116" s="130"/>
      <c r="N116" s="130"/>
      <c r="O116" s="130"/>
      <c r="P116" s="130"/>
      <c r="Q116" s="130"/>
    </row>
    <row r="117" spans="2:17" x14ac:dyDescent="0.2">
      <c r="B117" s="103"/>
      <c r="C117" s="103"/>
      <c r="D117" s="220"/>
      <c r="E117" s="103"/>
      <c r="F117" s="103"/>
      <c r="G117" s="220"/>
      <c r="H117" s="103"/>
      <c r="I117" s="103"/>
      <c r="J117" s="130"/>
      <c r="K117" s="130"/>
      <c r="L117" s="130"/>
      <c r="M117" s="130"/>
      <c r="N117" s="130"/>
      <c r="O117" s="130"/>
      <c r="P117" s="130"/>
      <c r="Q117" s="130"/>
    </row>
    <row r="118" spans="2:17" x14ac:dyDescent="0.2">
      <c r="B118" s="103"/>
      <c r="C118" s="103"/>
      <c r="D118" s="220"/>
      <c r="E118" s="103"/>
      <c r="F118" s="103"/>
      <c r="G118" s="220"/>
      <c r="H118" s="103"/>
      <c r="I118" s="103"/>
      <c r="J118" s="130"/>
      <c r="K118" s="130"/>
      <c r="L118" s="130"/>
      <c r="M118" s="130"/>
      <c r="N118" s="130"/>
      <c r="O118" s="130"/>
      <c r="P118" s="130"/>
      <c r="Q118" s="130"/>
    </row>
    <row r="119" spans="2:17" x14ac:dyDescent="0.2">
      <c r="B119" s="103"/>
      <c r="C119" s="103"/>
      <c r="D119" s="220"/>
      <c r="E119" s="103"/>
      <c r="F119" s="103"/>
      <c r="G119" s="220"/>
      <c r="H119" s="103"/>
      <c r="I119" s="103"/>
      <c r="J119" s="130"/>
      <c r="K119" s="130"/>
      <c r="L119" s="130"/>
      <c r="M119" s="130"/>
      <c r="N119" s="130"/>
      <c r="O119" s="130"/>
      <c r="P119" s="130"/>
      <c r="Q119" s="130"/>
    </row>
    <row r="120" spans="2:17" x14ac:dyDescent="0.2">
      <c r="B120" s="103"/>
      <c r="C120" s="103"/>
      <c r="D120" s="220"/>
      <c r="E120" s="103"/>
      <c r="F120" s="103"/>
      <c r="G120" s="220"/>
      <c r="H120" s="103"/>
      <c r="I120" s="103"/>
      <c r="J120" s="130"/>
      <c r="K120" s="130"/>
      <c r="L120" s="130"/>
      <c r="M120" s="130"/>
      <c r="N120" s="130"/>
      <c r="O120" s="130"/>
      <c r="P120" s="130"/>
      <c r="Q120" s="130"/>
    </row>
    <row r="121" spans="2:17" x14ac:dyDescent="0.2">
      <c r="B121" s="103"/>
      <c r="C121" s="103"/>
      <c r="D121" s="220"/>
      <c r="E121" s="103"/>
      <c r="F121" s="103"/>
      <c r="G121" s="220"/>
      <c r="H121" s="103"/>
      <c r="I121" s="103"/>
      <c r="J121" s="130"/>
      <c r="K121" s="130"/>
      <c r="L121" s="130"/>
      <c r="M121" s="130"/>
      <c r="N121" s="130"/>
      <c r="O121" s="130"/>
      <c r="P121" s="130"/>
      <c r="Q121" s="130"/>
    </row>
    <row r="122" spans="2:17" x14ac:dyDescent="0.2">
      <c r="B122" s="103"/>
      <c r="C122" s="103"/>
      <c r="D122" s="220"/>
      <c r="E122" s="103"/>
      <c r="F122" s="103"/>
      <c r="G122" s="220"/>
      <c r="H122" s="103"/>
      <c r="I122" s="103"/>
      <c r="J122" s="130"/>
      <c r="K122" s="130"/>
      <c r="L122" s="130"/>
      <c r="M122" s="130"/>
      <c r="N122" s="130"/>
      <c r="O122" s="130"/>
      <c r="P122" s="130"/>
      <c r="Q122" s="130"/>
    </row>
    <row r="123" spans="2:17" x14ac:dyDescent="0.2">
      <c r="B123" s="103"/>
      <c r="C123" s="103"/>
      <c r="D123" s="220"/>
      <c r="E123" s="103"/>
      <c r="F123" s="103"/>
      <c r="G123" s="220"/>
      <c r="H123" s="103"/>
      <c r="I123" s="103"/>
      <c r="J123" s="130"/>
      <c r="K123" s="130"/>
      <c r="L123" s="130"/>
      <c r="M123" s="130"/>
      <c r="N123" s="130"/>
      <c r="O123" s="130"/>
      <c r="P123" s="130"/>
      <c r="Q123" s="130"/>
    </row>
    <row r="124" spans="2:17" x14ac:dyDescent="0.2">
      <c r="B124" s="103"/>
      <c r="C124" s="103"/>
      <c r="D124" s="220"/>
      <c r="E124" s="103"/>
      <c r="F124" s="103"/>
      <c r="G124" s="220"/>
      <c r="H124" s="103"/>
      <c r="I124" s="103"/>
      <c r="J124" s="130"/>
      <c r="K124" s="130"/>
      <c r="L124" s="130"/>
      <c r="M124" s="130"/>
      <c r="N124" s="130"/>
      <c r="O124" s="130"/>
      <c r="P124" s="130"/>
      <c r="Q124" s="130"/>
    </row>
    <row r="125" spans="2:17" x14ac:dyDescent="0.2">
      <c r="B125" s="103"/>
      <c r="C125" s="103"/>
      <c r="D125" s="220"/>
      <c r="E125" s="103"/>
      <c r="F125" s="103"/>
      <c r="G125" s="220"/>
      <c r="H125" s="103"/>
      <c r="I125" s="103"/>
      <c r="J125" s="130"/>
      <c r="K125" s="130"/>
      <c r="L125" s="130"/>
      <c r="M125" s="130"/>
      <c r="N125" s="130"/>
      <c r="O125" s="130"/>
      <c r="P125" s="130"/>
      <c r="Q125" s="130"/>
    </row>
    <row r="126" spans="2:17" x14ac:dyDescent="0.2">
      <c r="B126" s="103"/>
      <c r="C126" s="103"/>
      <c r="D126" s="220"/>
      <c r="E126" s="103"/>
      <c r="F126" s="103"/>
      <c r="G126" s="220"/>
      <c r="H126" s="103"/>
      <c r="I126" s="103"/>
      <c r="J126" s="130"/>
      <c r="K126" s="130"/>
      <c r="L126" s="130"/>
      <c r="M126" s="130"/>
      <c r="N126" s="130"/>
      <c r="O126" s="130"/>
      <c r="P126" s="130"/>
      <c r="Q126" s="130"/>
    </row>
    <row r="127" spans="2:17" x14ac:dyDescent="0.2">
      <c r="B127" s="103"/>
      <c r="C127" s="103"/>
      <c r="D127" s="220"/>
      <c r="E127" s="103"/>
      <c r="F127" s="103"/>
      <c r="G127" s="220"/>
      <c r="H127" s="103"/>
      <c r="I127" s="103"/>
      <c r="J127" s="130"/>
      <c r="K127" s="130"/>
      <c r="L127" s="130"/>
      <c r="M127" s="130"/>
      <c r="N127" s="130"/>
      <c r="O127" s="130"/>
      <c r="P127" s="130"/>
      <c r="Q127" s="130"/>
    </row>
    <row r="128" spans="2:17" x14ac:dyDescent="0.2">
      <c r="B128" s="103"/>
      <c r="C128" s="103"/>
      <c r="D128" s="220"/>
      <c r="E128" s="103"/>
      <c r="F128" s="103"/>
      <c r="G128" s="220"/>
      <c r="H128" s="103"/>
      <c r="I128" s="103"/>
      <c r="J128" s="130"/>
      <c r="K128" s="130"/>
      <c r="L128" s="130"/>
      <c r="M128" s="130"/>
      <c r="N128" s="130"/>
      <c r="O128" s="130"/>
      <c r="P128" s="130"/>
      <c r="Q128" s="130"/>
    </row>
    <row r="129" spans="2:17" x14ac:dyDescent="0.2">
      <c r="B129" s="103"/>
      <c r="C129" s="103"/>
      <c r="D129" s="220"/>
      <c r="E129" s="103"/>
      <c r="F129" s="103"/>
      <c r="G129" s="220"/>
      <c r="H129" s="103"/>
      <c r="I129" s="103"/>
      <c r="J129" s="130"/>
      <c r="K129" s="130"/>
      <c r="L129" s="130"/>
      <c r="M129" s="130"/>
      <c r="N129" s="130"/>
      <c r="O129" s="130"/>
      <c r="P129" s="130"/>
      <c r="Q129" s="130"/>
    </row>
    <row r="130" spans="2:17" x14ac:dyDescent="0.2">
      <c r="B130" s="103"/>
      <c r="C130" s="103"/>
      <c r="D130" s="220"/>
      <c r="E130" s="103"/>
      <c r="F130" s="103"/>
      <c r="G130" s="220"/>
      <c r="H130" s="103"/>
      <c r="I130" s="103"/>
      <c r="J130" s="130"/>
      <c r="K130" s="130"/>
      <c r="L130" s="130"/>
      <c r="M130" s="130"/>
      <c r="N130" s="130"/>
      <c r="O130" s="130"/>
      <c r="P130" s="130"/>
      <c r="Q130" s="130"/>
    </row>
    <row r="131" spans="2:17" x14ac:dyDescent="0.2">
      <c r="B131" s="103"/>
      <c r="C131" s="103"/>
      <c r="D131" s="220"/>
      <c r="E131" s="103"/>
      <c r="F131" s="103"/>
      <c r="G131" s="220"/>
      <c r="H131" s="103"/>
      <c r="I131" s="103"/>
      <c r="J131" s="130"/>
      <c r="K131" s="130"/>
      <c r="L131" s="130"/>
      <c r="M131" s="130"/>
      <c r="N131" s="130"/>
      <c r="O131" s="130"/>
      <c r="P131" s="130"/>
      <c r="Q131" s="130"/>
    </row>
    <row r="132" spans="2:17" x14ac:dyDescent="0.2">
      <c r="B132" s="103"/>
      <c r="C132" s="103"/>
      <c r="D132" s="220"/>
      <c r="E132" s="103"/>
      <c r="F132" s="103"/>
      <c r="G132" s="220"/>
      <c r="H132" s="103"/>
      <c r="I132" s="103"/>
      <c r="J132" s="130"/>
      <c r="K132" s="130"/>
      <c r="L132" s="130"/>
      <c r="M132" s="130"/>
      <c r="N132" s="130"/>
      <c r="O132" s="130"/>
      <c r="P132" s="130"/>
      <c r="Q132" s="130"/>
    </row>
    <row r="133" spans="2:17" x14ac:dyDescent="0.2">
      <c r="B133" s="103"/>
      <c r="C133" s="103"/>
      <c r="D133" s="220"/>
      <c r="E133" s="103"/>
      <c r="F133" s="103"/>
      <c r="G133" s="220"/>
      <c r="H133" s="103"/>
      <c r="I133" s="103"/>
      <c r="J133" s="130"/>
      <c r="K133" s="130"/>
      <c r="L133" s="130"/>
      <c r="M133" s="130"/>
      <c r="N133" s="130"/>
      <c r="O133" s="130"/>
      <c r="P133" s="130"/>
      <c r="Q133" s="130"/>
    </row>
    <row r="134" spans="2:17" x14ac:dyDescent="0.2">
      <c r="B134" s="103"/>
      <c r="C134" s="103"/>
      <c r="D134" s="220"/>
      <c r="E134" s="103"/>
      <c r="F134" s="103"/>
      <c r="G134" s="220"/>
      <c r="H134" s="103"/>
      <c r="I134" s="103"/>
      <c r="J134" s="130"/>
      <c r="K134" s="130"/>
      <c r="L134" s="130"/>
      <c r="M134" s="130"/>
      <c r="N134" s="130"/>
      <c r="O134" s="130"/>
      <c r="P134" s="130"/>
      <c r="Q134" s="130"/>
    </row>
    <row r="135" spans="2:17" x14ac:dyDescent="0.2">
      <c r="B135" s="103"/>
      <c r="C135" s="103"/>
      <c r="D135" s="220"/>
      <c r="E135" s="103"/>
      <c r="F135" s="103"/>
      <c r="G135" s="220"/>
      <c r="H135" s="103"/>
      <c r="I135" s="103"/>
      <c r="J135" s="130"/>
      <c r="K135" s="130"/>
      <c r="L135" s="130"/>
      <c r="M135" s="130"/>
      <c r="N135" s="130"/>
      <c r="O135" s="130"/>
      <c r="P135" s="130"/>
      <c r="Q135" s="130"/>
    </row>
    <row r="136" spans="2:17" x14ac:dyDescent="0.2">
      <c r="B136" s="103"/>
      <c r="C136" s="103"/>
      <c r="D136" s="220"/>
      <c r="E136" s="103"/>
      <c r="F136" s="103"/>
      <c r="G136" s="220"/>
      <c r="H136" s="103"/>
      <c r="I136" s="103"/>
      <c r="J136" s="130"/>
      <c r="K136" s="130"/>
      <c r="L136" s="130"/>
      <c r="M136" s="130"/>
      <c r="N136" s="130"/>
      <c r="O136" s="130"/>
      <c r="P136" s="130"/>
      <c r="Q136" s="130"/>
    </row>
    <row r="137" spans="2:17" x14ac:dyDescent="0.2">
      <c r="B137" s="103"/>
      <c r="C137" s="103"/>
      <c r="D137" s="220"/>
      <c r="E137" s="103"/>
      <c r="F137" s="103"/>
      <c r="G137" s="220"/>
      <c r="H137" s="103"/>
      <c r="I137" s="103"/>
      <c r="J137" s="130"/>
      <c r="K137" s="130"/>
      <c r="L137" s="130"/>
      <c r="M137" s="130"/>
      <c r="N137" s="130"/>
      <c r="O137" s="130"/>
      <c r="P137" s="130"/>
      <c r="Q137" s="130"/>
    </row>
    <row r="138" spans="2:17" x14ac:dyDescent="0.2">
      <c r="B138" s="103"/>
      <c r="C138" s="103"/>
      <c r="D138" s="220"/>
      <c r="E138" s="103"/>
      <c r="F138" s="103"/>
      <c r="G138" s="220"/>
      <c r="H138" s="103"/>
      <c r="I138" s="103"/>
      <c r="J138" s="130"/>
      <c r="K138" s="130"/>
      <c r="L138" s="130"/>
      <c r="M138" s="130"/>
      <c r="N138" s="130"/>
      <c r="O138" s="130"/>
      <c r="P138" s="130"/>
      <c r="Q138" s="130"/>
    </row>
    <row r="139" spans="2:17" x14ac:dyDescent="0.2">
      <c r="B139" s="103"/>
      <c r="C139" s="103"/>
      <c r="D139" s="220"/>
      <c r="E139" s="103"/>
      <c r="F139" s="103"/>
      <c r="G139" s="220"/>
      <c r="H139" s="103"/>
      <c r="I139" s="103"/>
      <c r="J139" s="130"/>
      <c r="K139" s="130"/>
      <c r="L139" s="130"/>
      <c r="M139" s="130"/>
      <c r="N139" s="130"/>
      <c r="O139" s="130"/>
      <c r="P139" s="130"/>
      <c r="Q139" s="130"/>
    </row>
    <row r="140" spans="2:17" x14ac:dyDescent="0.2">
      <c r="B140" s="103"/>
      <c r="C140" s="103"/>
      <c r="D140" s="220"/>
      <c r="E140" s="103"/>
      <c r="F140" s="103"/>
      <c r="G140" s="220"/>
      <c r="H140" s="103"/>
      <c r="I140" s="103"/>
      <c r="J140" s="130"/>
      <c r="K140" s="130"/>
      <c r="L140" s="130"/>
      <c r="M140" s="130"/>
      <c r="N140" s="130"/>
      <c r="O140" s="130"/>
      <c r="P140" s="130"/>
      <c r="Q140" s="130"/>
    </row>
    <row r="141" spans="2:17" x14ac:dyDescent="0.2">
      <c r="B141" s="103"/>
      <c r="C141" s="103"/>
      <c r="D141" s="220"/>
      <c r="E141" s="103"/>
      <c r="F141" s="103"/>
      <c r="G141" s="220"/>
      <c r="H141" s="103"/>
      <c r="I141" s="103"/>
      <c r="J141" s="130"/>
      <c r="K141" s="130"/>
      <c r="L141" s="130"/>
      <c r="M141" s="130"/>
      <c r="N141" s="130"/>
      <c r="O141" s="130"/>
      <c r="P141" s="130"/>
      <c r="Q141" s="130"/>
    </row>
    <row r="142" spans="2:17" x14ac:dyDescent="0.2">
      <c r="B142" s="103"/>
      <c r="C142" s="103"/>
      <c r="D142" s="220"/>
      <c r="E142" s="103"/>
      <c r="F142" s="103"/>
      <c r="G142" s="220"/>
      <c r="H142" s="103"/>
      <c r="I142" s="103"/>
      <c r="J142" s="130"/>
      <c r="K142" s="130"/>
      <c r="L142" s="130"/>
      <c r="M142" s="130"/>
      <c r="N142" s="130"/>
      <c r="O142" s="130"/>
      <c r="P142" s="130"/>
      <c r="Q142" s="130"/>
    </row>
    <row r="143" spans="2:17" x14ac:dyDescent="0.2">
      <c r="B143" s="103"/>
      <c r="C143" s="103"/>
      <c r="D143" s="220"/>
      <c r="E143" s="103"/>
      <c r="F143" s="103"/>
      <c r="G143" s="220"/>
      <c r="H143" s="103"/>
      <c r="I143" s="103"/>
      <c r="J143" s="130"/>
      <c r="K143" s="130"/>
      <c r="L143" s="130"/>
      <c r="M143" s="130"/>
      <c r="N143" s="130"/>
      <c r="O143" s="130"/>
      <c r="P143" s="130"/>
      <c r="Q143" s="130"/>
    </row>
    <row r="144" spans="2:17" x14ac:dyDescent="0.2">
      <c r="B144" s="103"/>
      <c r="C144" s="103"/>
      <c r="D144" s="220"/>
      <c r="E144" s="103"/>
      <c r="F144" s="103"/>
      <c r="G144" s="220"/>
      <c r="H144" s="103"/>
      <c r="I144" s="103"/>
      <c r="J144" s="130"/>
      <c r="K144" s="130"/>
      <c r="L144" s="130"/>
      <c r="M144" s="130"/>
      <c r="N144" s="130"/>
      <c r="O144" s="130"/>
      <c r="P144" s="130"/>
      <c r="Q144" s="130"/>
    </row>
    <row r="145" spans="2:17" x14ac:dyDescent="0.2">
      <c r="B145" s="103"/>
      <c r="C145" s="103"/>
      <c r="D145" s="220"/>
      <c r="E145" s="103"/>
      <c r="F145" s="103"/>
      <c r="G145" s="220"/>
      <c r="H145" s="103"/>
      <c r="I145" s="103"/>
      <c r="J145" s="130"/>
      <c r="K145" s="130"/>
      <c r="L145" s="130"/>
      <c r="M145" s="130"/>
      <c r="N145" s="130"/>
      <c r="O145" s="130"/>
      <c r="P145" s="130"/>
      <c r="Q145" s="130"/>
    </row>
    <row r="146" spans="2:17" x14ac:dyDescent="0.2">
      <c r="B146" s="103"/>
      <c r="C146" s="103"/>
      <c r="D146" s="220"/>
      <c r="E146" s="103"/>
      <c r="F146" s="103"/>
      <c r="G146" s="220"/>
      <c r="H146" s="103"/>
      <c r="I146" s="103"/>
      <c r="J146" s="130"/>
      <c r="K146" s="130"/>
      <c r="L146" s="130"/>
      <c r="M146" s="130"/>
      <c r="N146" s="130"/>
      <c r="O146" s="130"/>
      <c r="P146" s="130"/>
      <c r="Q146" s="130"/>
    </row>
    <row r="147" spans="2:17" x14ac:dyDescent="0.2">
      <c r="B147" s="103"/>
      <c r="C147" s="103"/>
      <c r="D147" s="220"/>
      <c r="E147" s="103"/>
      <c r="F147" s="103"/>
      <c r="G147" s="220"/>
      <c r="H147" s="103"/>
      <c r="I147" s="103"/>
      <c r="J147" s="130"/>
      <c r="K147" s="130"/>
      <c r="L147" s="130"/>
      <c r="M147" s="130"/>
      <c r="N147" s="130"/>
      <c r="O147" s="130"/>
      <c r="P147" s="130"/>
      <c r="Q147" s="130"/>
    </row>
    <row r="148" spans="2:17" x14ac:dyDescent="0.2">
      <c r="B148" s="103"/>
      <c r="C148" s="103"/>
      <c r="D148" s="220"/>
      <c r="E148" s="103"/>
      <c r="F148" s="103"/>
      <c r="G148" s="220"/>
      <c r="H148" s="103"/>
      <c r="I148" s="103"/>
      <c r="J148" s="130"/>
      <c r="K148" s="130"/>
      <c r="L148" s="130"/>
      <c r="M148" s="130"/>
      <c r="N148" s="130"/>
      <c r="O148" s="130"/>
      <c r="P148" s="130"/>
      <c r="Q148" s="130"/>
    </row>
    <row r="149" spans="2:17" x14ac:dyDescent="0.2">
      <c r="B149" s="103"/>
      <c r="C149" s="103"/>
      <c r="D149" s="220"/>
      <c r="E149" s="103"/>
      <c r="F149" s="103"/>
      <c r="G149" s="220"/>
      <c r="H149" s="103"/>
      <c r="I149" s="103"/>
      <c r="J149" s="130"/>
      <c r="K149" s="130"/>
      <c r="L149" s="130"/>
      <c r="M149" s="130"/>
      <c r="N149" s="130"/>
      <c r="O149" s="130"/>
      <c r="P149" s="130"/>
      <c r="Q149" s="130"/>
    </row>
    <row r="150" spans="2:17" x14ac:dyDescent="0.2">
      <c r="B150" s="103"/>
      <c r="C150" s="103"/>
      <c r="D150" s="220"/>
      <c r="E150" s="103"/>
      <c r="F150" s="103"/>
      <c r="G150" s="220"/>
      <c r="H150" s="103"/>
      <c r="I150" s="103"/>
      <c r="J150" s="130"/>
      <c r="K150" s="130"/>
      <c r="L150" s="130"/>
      <c r="M150" s="130"/>
      <c r="N150" s="130"/>
      <c r="O150" s="130"/>
      <c r="P150" s="130"/>
      <c r="Q150" s="130"/>
    </row>
    <row r="151" spans="2:17" x14ac:dyDescent="0.2">
      <c r="B151" s="103"/>
      <c r="C151" s="103"/>
      <c r="D151" s="220"/>
      <c r="E151" s="103"/>
      <c r="F151" s="103"/>
      <c r="G151" s="220"/>
      <c r="H151" s="103"/>
      <c r="I151" s="103"/>
      <c r="J151" s="130"/>
      <c r="K151" s="130"/>
      <c r="L151" s="130"/>
      <c r="M151" s="130"/>
      <c r="N151" s="130"/>
      <c r="O151" s="130"/>
      <c r="P151" s="130"/>
      <c r="Q151" s="130"/>
    </row>
    <row r="152" spans="2:17" x14ac:dyDescent="0.2">
      <c r="B152" s="103"/>
      <c r="C152" s="103"/>
      <c r="D152" s="220"/>
      <c r="E152" s="103"/>
      <c r="F152" s="103"/>
      <c r="G152" s="220"/>
      <c r="H152" s="103"/>
      <c r="I152" s="103"/>
      <c r="J152" s="130"/>
      <c r="K152" s="130"/>
      <c r="L152" s="130"/>
      <c r="M152" s="130"/>
      <c r="N152" s="130"/>
      <c r="O152" s="130"/>
      <c r="P152" s="130"/>
      <c r="Q152" s="130"/>
    </row>
    <row r="153" spans="2:17" x14ac:dyDescent="0.2">
      <c r="B153" s="103"/>
      <c r="C153" s="103"/>
      <c r="D153" s="220"/>
      <c r="E153" s="103"/>
      <c r="F153" s="103"/>
      <c r="G153" s="220"/>
      <c r="H153" s="103"/>
      <c r="I153" s="103"/>
      <c r="J153" s="130"/>
      <c r="K153" s="130"/>
      <c r="L153" s="130"/>
      <c r="M153" s="130"/>
      <c r="N153" s="130"/>
      <c r="O153" s="130"/>
      <c r="P153" s="130"/>
      <c r="Q153" s="130"/>
    </row>
    <row r="154" spans="2:17" x14ac:dyDescent="0.2">
      <c r="B154" s="103"/>
      <c r="C154" s="103"/>
      <c r="D154" s="220"/>
      <c r="E154" s="103"/>
      <c r="F154" s="103"/>
      <c r="G154" s="220"/>
      <c r="H154" s="103"/>
      <c r="I154" s="103"/>
      <c r="J154" s="130"/>
      <c r="K154" s="130"/>
      <c r="L154" s="130"/>
      <c r="M154" s="130"/>
      <c r="N154" s="130"/>
      <c r="O154" s="130"/>
      <c r="P154" s="130"/>
      <c r="Q154" s="130"/>
    </row>
    <row r="155" spans="2:17" x14ac:dyDescent="0.2">
      <c r="B155" s="103"/>
      <c r="C155" s="103"/>
      <c r="D155" s="220"/>
      <c r="E155" s="103"/>
      <c r="F155" s="103"/>
      <c r="G155" s="220"/>
      <c r="H155" s="103"/>
      <c r="I155" s="103"/>
      <c r="J155" s="130"/>
      <c r="K155" s="130"/>
      <c r="L155" s="130"/>
      <c r="M155" s="130"/>
      <c r="N155" s="130"/>
      <c r="O155" s="130"/>
      <c r="P155" s="130"/>
      <c r="Q155" s="130"/>
    </row>
    <row r="156" spans="2:17" x14ac:dyDescent="0.2">
      <c r="B156" s="103"/>
      <c r="C156" s="103"/>
      <c r="D156" s="220"/>
      <c r="E156" s="103"/>
      <c r="F156" s="103"/>
      <c r="G156" s="220"/>
      <c r="H156" s="103"/>
      <c r="I156" s="103"/>
      <c r="J156" s="130"/>
      <c r="K156" s="130"/>
      <c r="L156" s="130"/>
      <c r="M156" s="130"/>
      <c r="N156" s="130"/>
      <c r="O156" s="130"/>
      <c r="P156" s="130"/>
      <c r="Q156" s="130"/>
    </row>
    <row r="157" spans="2:17" x14ac:dyDescent="0.2">
      <c r="B157" s="103"/>
      <c r="C157" s="103"/>
      <c r="D157" s="220"/>
      <c r="E157" s="103"/>
      <c r="F157" s="103"/>
      <c r="G157" s="220"/>
      <c r="H157" s="103"/>
      <c r="I157" s="103"/>
      <c r="J157" s="130"/>
      <c r="K157" s="130"/>
      <c r="L157" s="130"/>
      <c r="M157" s="130"/>
      <c r="N157" s="130"/>
      <c r="O157" s="130"/>
      <c r="P157" s="130"/>
      <c r="Q157" s="130"/>
    </row>
    <row r="158" spans="2:17" x14ac:dyDescent="0.2">
      <c r="B158" s="103"/>
      <c r="C158" s="103"/>
      <c r="D158" s="220"/>
      <c r="E158" s="103"/>
      <c r="F158" s="103"/>
      <c r="G158" s="220"/>
      <c r="H158" s="103"/>
      <c r="I158" s="103"/>
      <c r="J158" s="130"/>
      <c r="K158" s="130"/>
      <c r="L158" s="130"/>
      <c r="M158" s="130"/>
      <c r="N158" s="130"/>
      <c r="O158" s="130"/>
      <c r="P158" s="130"/>
      <c r="Q158" s="130"/>
    </row>
    <row r="159" spans="2:17" x14ac:dyDescent="0.2">
      <c r="B159" s="103"/>
      <c r="C159" s="103"/>
      <c r="D159" s="220"/>
      <c r="E159" s="103"/>
      <c r="F159" s="103"/>
      <c r="G159" s="220"/>
      <c r="H159" s="103"/>
      <c r="I159" s="103"/>
      <c r="J159" s="130"/>
      <c r="K159" s="130"/>
      <c r="L159" s="130"/>
      <c r="M159" s="130"/>
      <c r="N159" s="130"/>
      <c r="O159" s="130"/>
      <c r="P159" s="130"/>
      <c r="Q159" s="130"/>
    </row>
    <row r="160" spans="2:17" x14ac:dyDescent="0.2">
      <c r="B160" s="103"/>
      <c r="C160" s="103"/>
      <c r="D160" s="220"/>
      <c r="E160" s="103"/>
      <c r="F160" s="103"/>
      <c r="G160" s="220"/>
      <c r="H160" s="103"/>
      <c r="I160" s="103"/>
      <c r="J160" s="130"/>
      <c r="K160" s="130"/>
      <c r="L160" s="130"/>
      <c r="M160" s="130"/>
      <c r="N160" s="130"/>
      <c r="O160" s="130"/>
      <c r="P160" s="130"/>
      <c r="Q160" s="130"/>
    </row>
    <row r="161" spans="2:17" x14ac:dyDescent="0.2">
      <c r="B161" s="103"/>
      <c r="C161" s="103"/>
      <c r="D161" s="220"/>
      <c r="E161" s="103"/>
      <c r="F161" s="103"/>
      <c r="G161" s="220"/>
      <c r="H161" s="103"/>
      <c r="I161" s="103"/>
      <c r="J161" s="130"/>
      <c r="K161" s="130"/>
      <c r="L161" s="130"/>
      <c r="M161" s="130"/>
      <c r="N161" s="130"/>
      <c r="O161" s="130"/>
      <c r="P161" s="130"/>
      <c r="Q161" s="130"/>
    </row>
    <row r="162" spans="2:17" x14ac:dyDescent="0.2">
      <c r="B162" s="103"/>
      <c r="C162" s="103"/>
      <c r="D162" s="220"/>
      <c r="E162" s="103"/>
      <c r="F162" s="103"/>
      <c r="G162" s="220"/>
      <c r="H162" s="103"/>
      <c r="I162" s="103"/>
      <c r="J162" s="130"/>
      <c r="K162" s="130"/>
      <c r="L162" s="130"/>
      <c r="M162" s="130"/>
      <c r="N162" s="130"/>
      <c r="O162" s="130"/>
      <c r="P162" s="130"/>
      <c r="Q162" s="130"/>
    </row>
    <row r="163" spans="2:17" x14ac:dyDescent="0.2">
      <c r="B163" s="103"/>
      <c r="C163" s="103"/>
      <c r="D163" s="220"/>
      <c r="E163" s="103"/>
      <c r="F163" s="103"/>
      <c r="G163" s="220"/>
      <c r="H163" s="103"/>
      <c r="I163" s="103"/>
      <c r="J163" s="130"/>
      <c r="K163" s="130"/>
      <c r="L163" s="130"/>
      <c r="M163" s="130"/>
      <c r="N163" s="130"/>
      <c r="O163" s="130"/>
      <c r="P163" s="130"/>
      <c r="Q163" s="130"/>
    </row>
    <row r="164" spans="2:17" x14ac:dyDescent="0.2">
      <c r="B164" s="103"/>
      <c r="C164" s="103"/>
      <c r="D164" s="220"/>
      <c r="E164" s="103"/>
      <c r="F164" s="103"/>
      <c r="G164" s="220"/>
      <c r="H164" s="103"/>
      <c r="I164" s="103"/>
      <c r="J164" s="130"/>
      <c r="K164" s="130"/>
      <c r="L164" s="130"/>
      <c r="M164" s="130"/>
      <c r="N164" s="130"/>
      <c r="O164" s="130"/>
      <c r="P164" s="130"/>
      <c r="Q164" s="130"/>
    </row>
    <row r="165" spans="2:17" x14ac:dyDescent="0.2">
      <c r="B165" s="103"/>
      <c r="C165" s="103"/>
      <c r="D165" s="220"/>
      <c r="E165" s="103"/>
      <c r="F165" s="103"/>
      <c r="G165" s="220"/>
      <c r="H165" s="103"/>
      <c r="I165" s="103"/>
      <c r="J165" s="130"/>
      <c r="K165" s="130"/>
      <c r="L165" s="130"/>
      <c r="M165" s="130"/>
      <c r="N165" s="130"/>
      <c r="O165" s="130"/>
      <c r="P165" s="130"/>
      <c r="Q165" s="130"/>
    </row>
    <row r="166" spans="2:17" x14ac:dyDescent="0.2">
      <c r="B166" s="103"/>
      <c r="C166" s="103"/>
      <c r="D166" s="220"/>
      <c r="E166" s="103"/>
      <c r="F166" s="103"/>
      <c r="G166" s="220"/>
      <c r="H166" s="103"/>
      <c r="I166" s="103"/>
      <c r="J166" s="130"/>
      <c r="K166" s="130"/>
      <c r="L166" s="130"/>
      <c r="M166" s="130"/>
      <c r="N166" s="130"/>
      <c r="O166" s="130"/>
      <c r="P166" s="130"/>
      <c r="Q166" s="130"/>
    </row>
    <row r="167" spans="2:17" x14ac:dyDescent="0.2">
      <c r="B167" s="103"/>
      <c r="C167" s="103"/>
      <c r="D167" s="220"/>
      <c r="E167" s="103"/>
      <c r="F167" s="103"/>
      <c r="G167" s="220"/>
      <c r="H167" s="103"/>
      <c r="I167" s="103"/>
      <c r="J167" s="130"/>
      <c r="K167" s="130"/>
      <c r="L167" s="130"/>
      <c r="M167" s="130"/>
      <c r="N167" s="130"/>
      <c r="O167" s="130"/>
      <c r="P167" s="130"/>
      <c r="Q167" s="130"/>
    </row>
    <row r="168" spans="2:17" x14ac:dyDescent="0.2">
      <c r="B168" s="103"/>
      <c r="C168" s="103"/>
      <c r="D168" s="220"/>
      <c r="E168" s="103"/>
      <c r="F168" s="103"/>
      <c r="G168" s="220"/>
      <c r="H168" s="103"/>
      <c r="I168" s="103"/>
      <c r="J168" s="130"/>
      <c r="K168" s="130"/>
      <c r="L168" s="130"/>
      <c r="M168" s="130"/>
      <c r="N168" s="130"/>
      <c r="O168" s="130"/>
      <c r="P168" s="130"/>
      <c r="Q168" s="130"/>
    </row>
    <row r="169" spans="2:17" x14ac:dyDescent="0.2">
      <c r="B169" s="103"/>
      <c r="C169" s="103"/>
      <c r="D169" s="220"/>
      <c r="E169" s="103"/>
      <c r="F169" s="103"/>
      <c r="G169" s="220"/>
      <c r="H169" s="103"/>
      <c r="I169" s="103"/>
      <c r="J169" s="130"/>
      <c r="K169" s="130"/>
      <c r="L169" s="130"/>
      <c r="M169" s="130"/>
      <c r="N169" s="130"/>
      <c r="O169" s="130"/>
      <c r="P169" s="130"/>
      <c r="Q169" s="130"/>
    </row>
    <row r="170" spans="2:17" x14ac:dyDescent="0.2">
      <c r="B170" s="103"/>
      <c r="C170" s="103"/>
      <c r="D170" s="220"/>
      <c r="E170" s="103"/>
      <c r="F170" s="103"/>
      <c r="G170" s="220"/>
      <c r="H170" s="103"/>
      <c r="I170" s="103"/>
      <c r="J170" s="130"/>
      <c r="K170" s="130"/>
      <c r="L170" s="130"/>
      <c r="M170" s="130"/>
      <c r="N170" s="130"/>
      <c r="O170" s="130"/>
      <c r="P170" s="130"/>
      <c r="Q170" s="130"/>
    </row>
    <row r="171" spans="2:17" x14ac:dyDescent="0.2">
      <c r="B171" s="103"/>
      <c r="C171" s="103"/>
      <c r="D171" s="220"/>
      <c r="E171" s="103"/>
      <c r="F171" s="103"/>
      <c r="G171" s="220"/>
      <c r="H171" s="103"/>
      <c r="I171" s="103"/>
      <c r="J171" s="130"/>
      <c r="K171" s="130"/>
      <c r="L171" s="130"/>
      <c r="M171" s="130"/>
      <c r="N171" s="130"/>
      <c r="O171" s="130"/>
      <c r="P171" s="130"/>
      <c r="Q171" s="130"/>
    </row>
    <row r="172" spans="2:17" x14ac:dyDescent="0.2">
      <c r="B172" s="103"/>
      <c r="C172" s="103"/>
      <c r="D172" s="220"/>
      <c r="E172" s="103"/>
      <c r="F172" s="103"/>
      <c r="G172" s="220"/>
      <c r="H172" s="103"/>
      <c r="I172" s="103"/>
      <c r="J172" s="130"/>
      <c r="K172" s="130"/>
      <c r="L172" s="130"/>
      <c r="M172" s="130"/>
      <c r="N172" s="130"/>
      <c r="O172" s="130"/>
      <c r="P172" s="130"/>
      <c r="Q172" s="130"/>
    </row>
    <row r="173" spans="2:17" x14ac:dyDescent="0.2">
      <c r="B173" s="103"/>
      <c r="C173" s="103"/>
      <c r="D173" s="220"/>
      <c r="E173" s="103"/>
      <c r="F173" s="103"/>
      <c r="G173" s="220"/>
      <c r="H173" s="103"/>
      <c r="I173" s="103"/>
      <c r="J173" s="130"/>
      <c r="K173" s="130"/>
      <c r="L173" s="130"/>
      <c r="M173" s="130"/>
      <c r="N173" s="130"/>
      <c r="O173" s="130"/>
      <c r="P173" s="130"/>
      <c r="Q173" s="130"/>
    </row>
    <row r="174" spans="2:17" x14ac:dyDescent="0.2">
      <c r="B174" s="103"/>
      <c r="C174" s="103"/>
      <c r="D174" s="220"/>
      <c r="E174" s="103"/>
      <c r="F174" s="103"/>
      <c r="G174" s="220"/>
      <c r="H174" s="103"/>
      <c r="I174" s="103"/>
      <c r="J174" s="130"/>
      <c r="K174" s="130"/>
      <c r="L174" s="130"/>
      <c r="M174" s="130"/>
      <c r="N174" s="130"/>
      <c r="O174" s="130"/>
      <c r="P174" s="130"/>
      <c r="Q174" s="130"/>
    </row>
    <row r="175" spans="2:17" x14ac:dyDescent="0.2">
      <c r="B175" s="103"/>
      <c r="C175" s="103"/>
      <c r="D175" s="220"/>
      <c r="E175" s="103"/>
      <c r="F175" s="103"/>
      <c r="G175" s="220"/>
      <c r="H175" s="103"/>
      <c r="I175" s="103"/>
      <c r="J175" s="130"/>
      <c r="K175" s="130"/>
      <c r="L175" s="130"/>
      <c r="M175" s="130"/>
      <c r="N175" s="130"/>
      <c r="O175" s="130"/>
      <c r="P175" s="130"/>
      <c r="Q175" s="130"/>
    </row>
    <row r="176" spans="2:17" x14ac:dyDescent="0.2">
      <c r="B176" s="103"/>
      <c r="C176" s="103"/>
      <c r="D176" s="220"/>
      <c r="E176" s="103"/>
      <c r="F176" s="103"/>
      <c r="G176" s="220"/>
      <c r="H176" s="103"/>
      <c r="I176" s="103"/>
      <c r="J176" s="130"/>
      <c r="K176" s="130"/>
      <c r="L176" s="130"/>
      <c r="M176" s="130"/>
      <c r="N176" s="130"/>
      <c r="O176" s="130"/>
      <c r="P176" s="130"/>
      <c r="Q176" s="130"/>
    </row>
    <row r="177" spans="2:17" x14ac:dyDescent="0.2">
      <c r="B177" s="103"/>
      <c r="C177" s="103"/>
      <c r="D177" s="220"/>
      <c r="E177" s="103"/>
      <c r="F177" s="103"/>
      <c r="G177" s="220"/>
      <c r="H177" s="103"/>
      <c r="I177" s="103"/>
      <c r="J177" s="130"/>
      <c r="K177" s="130"/>
      <c r="L177" s="130"/>
      <c r="M177" s="130"/>
      <c r="N177" s="130"/>
      <c r="O177" s="130"/>
      <c r="P177" s="130"/>
      <c r="Q177" s="130"/>
    </row>
    <row r="178" spans="2:17" x14ac:dyDescent="0.2">
      <c r="B178" s="103"/>
      <c r="C178" s="103"/>
      <c r="D178" s="220"/>
      <c r="E178" s="103"/>
      <c r="F178" s="103"/>
      <c r="G178" s="220"/>
      <c r="H178" s="103"/>
      <c r="I178" s="103"/>
      <c r="J178" s="130"/>
      <c r="K178" s="130"/>
      <c r="L178" s="130"/>
      <c r="M178" s="130"/>
      <c r="N178" s="130"/>
      <c r="O178" s="130"/>
      <c r="P178" s="130"/>
      <c r="Q178" s="130"/>
    </row>
    <row r="179" spans="2:17" x14ac:dyDescent="0.2">
      <c r="B179" s="103"/>
      <c r="C179" s="103"/>
      <c r="D179" s="220"/>
      <c r="E179" s="103"/>
      <c r="F179" s="103"/>
      <c r="G179" s="220"/>
      <c r="H179" s="103"/>
      <c r="I179" s="103"/>
      <c r="J179" s="130"/>
      <c r="K179" s="130"/>
      <c r="L179" s="130"/>
      <c r="M179" s="130"/>
      <c r="N179" s="130"/>
      <c r="O179" s="130"/>
      <c r="P179" s="130"/>
      <c r="Q179" s="130"/>
    </row>
    <row r="180" spans="2:17" x14ac:dyDescent="0.2">
      <c r="B180" s="103"/>
      <c r="C180" s="103"/>
      <c r="D180" s="220"/>
      <c r="E180" s="103"/>
      <c r="F180" s="103"/>
      <c r="G180" s="220"/>
      <c r="H180" s="103"/>
      <c r="I180" s="103"/>
      <c r="J180" s="130"/>
      <c r="K180" s="130"/>
      <c r="L180" s="130"/>
      <c r="M180" s="130"/>
      <c r="N180" s="130"/>
      <c r="O180" s="130"/>
      <c r="P180" s="130"/>
      <c r="Q180" s="130"/>
    </row>
    <row r="181" spans="2:17" x14ac:dyDescent="0.2">
      <c r="B181" s="103"/>
      <c r="C181" s="103"/>
      <c r="D181" s="220"/>
      <c r="E181" s="103"/>
      <c r="F181" s="103"/>
      <c r="G181" s="220"/>
      <c r="H181" s="103"/>
      <c r="I181" s="103"/>
      <c r="J181" s="130"/>
      <c r="K181" s="130"/>
      <c r="L181" s="130"/>
      <c r="M181" s="130"/>
      <c r="N181" s="130"/>
      <c r="O181" s="130"/>
      <c r="P181" s="130"/>
      <c r="Q181" s="130"/>
    </row>
    <row r="182" spans="2:17" x14ac:dyDescent="0.2">
      <c r="B182" s="103"/>
      <c r="C182" s="103"/>
      <c r="D182" s="220"/>
      <c r="E182" s="103"/>
      <c r="F182" s="103"/>
      <c r="G182" s="220"/>
      <c r="H182" s="103"/>
      <c r="I182" s="103"/>
      <c r="J182" s="130"/>
      <c r="K182" s="130"/>
      <c r="L182" s="130"/>
      <c r="M182" s="130"/>
      <c r="N182" s="130"/>
      <c r="O182" s="130"/>
      <c r="P182" s="130"/>
      <c r="Q182" s="130"/>
    </row>
    <row r="183" spans="2:17" x14ac:dyDescent="0.2">
      <c r="B183" s="103"/>
      <c r="C183" s="103"/>
      <c r="D183" s="220"/>
      <c r="E183" s="103"/>
      <c r="F183" s="103"/>
      <c r="G183" s="220"/>
      <c r="H183" s="103"/>
      <c r="I183" s="103"/>
      <c r="J183" s="130"/>
      <c r="K183" s="130"/>
      <c r="L183" s="130"/>
      <c r="M183" s="130"/>
      <c r="N183" s="130"/>
      <c r="O183" s="130"/>
      <c r="P183" s="130"/>
      <c r="Q183" s="130"/>
    </row>
    <row r="184" spans="2:17" x14ac:dyDescent="0.2">
      <c r="B184" s="103"/>
      <c r="C184" s="103"/>
      <c r="D184" s="220"/>
      <c r="E184" s="103"/>
      <c r="F184" s="103"/>
      <c r="G184" s="220"/>
      <c r="H184" s="103"/>
      <c r="I184" s="103"/>
      <c r="J184" s="130"/>
      <c r="K184" s="130"/>
      <c r="L184" s="130"/>
      <c r="M184" s="130"/>
      <c r="N184" s="130"/>
      <c r="O184" s="130"/>
      <c r="P184" s="130"/>
      <c r="Q184" s="130"/>
    </row>
    <row r="185" spans="2:17" x14ac:dyDescent="0.2">
      <c r="B185" s="103"/>
      <c r="C185" s="103"/>
      <c r="D185" s="220"/>
      <c r="E185" s="103"/>
      <c r="F185" s="103"/>
      <c r="G185" s="220"/>
      <c r="H185" s="103"/>
      <c r="I185" s="103"/>
      <c r="J185" s="130"/>
      <c r="K185" s="130"/>
      <c r="L185" s="130"/>
      <c r="M185" s="130"/>
      <c r="N185" s="130"/>
      <c r="O185" s="130"/>
      <c r="P185" s="130"/>
      <c r="Q185" s="130"/>
    </row>
    <row r="186" spans="2:17" x14ac:dyDescent="0.2">
      <c r="B186" s="103"/>
      <c r="C186" s="103"/>
      <c r="D186" s="220"/>
      <c r="E186" s="103"/>
      <c r="F186" s="103"/>
      <c r="G186" s="220"/>
      <c r="H186" s="103"/>
      <c r="I186" s="103"/>
      <c r="J186" s="130"/>
      <c r="K186" s="130"/>
      <c r="L186" s="130"/>
      <c r="M186" s="130"/>
      <c r="N186" s="130"/>
      <c r="O186" s="130"/>
      <c r="P186" s="130"/>
      <c r="Q186" s="130"/>
    </row>
    <row r="187" spans="2:17" x14ac:dyDescent="0.2">
      <c r="B187" s="103"/>
      <c r="C187" s="103"/>
      <c r="D187" s="220"/>
      <c r="E187" s="103"/>
      <c r="F187" s="103"/>
      <c r="G187" s="220"/>
      <c r="H187" s="103"/>
      <c r="I187" s="103"/>
      <c r="J187" s="130"/>
      <c r="K187" s="130"/>
      <c r="L187" s="130"/>
      <c r="M187" s="130"/>
      <c r="N187" s="130"/>
      <c r="O187" s="130"/>
      <c r="P187" s="130"/>
      <c r="Q187" s="130"/>
    </row>
    <row r="188" spans="2:17" x14ac:dyDescent="0.2">
      <c r="B188" s="103"/>
      <c r="C188" s="103"/>
      <c r="D188" s="220"/>
      <c r="E188" s="103"/>
      <c r="F188" s="103"/>
      <c r="G188" s="220"/>
      <c r="H188" s="103"/>
      <c r="I188" s="103"/>
      <c r="J188" s="130"/>
      <c r="K188" s="130"/>
      <c r="L188" s="130"/>
      <c r="M188" s="130"/>
      <c r="N188" s="130"/>
      <c r="O188" s="130"/>
      <c r="P188" s="130"/>
      <c r="Q188" s="130"/>
    </row>
    <row r="189" spans="2:17" x14ac:dyDescent="0.2">
      <c r="B189" s="103"/>
      <c r="C189" s="103"/>
      <c r="D189" s="220"/>
      <c r="E189" s="103"/>
      <c r="F189" s="103"/>
      <c r="G189" s="220"/>
      <c r="H189" s="103"/>
      <c r="I189" s="103"/>
      <c r="J189" s="130"/>
      <c r="K189" s="130"/>
      <c r="L189" s="130"/>
      <c r="M189" s="130"/>
      <c r="N189" s="130"/>
      <c r="O189" s="130"/>
      <c r="P189" s="130"/>
      <c r="Q189" s="130"/>
    </row>
    <row r="190" spans="2:17" x14ac:dyDescent="0.2">
      <c r="B190" s="103"/>
      <c r="C190" s="103"/>
      <c r="D190" s="220"/>
      <c r="E190" s="103"/>
      <c r="F190" s="103"/>
      <c r="G190" s="220"/>
      <c r="H190" s="103"/>
      <c r="I190" s="103"/>
      <c r="J190" s="130"/>
      <c r="K190" s="130"/>
      <c r="L190" s="130"/>
      <c r="M190" s="130"/>
      <c r="N190" s="130"/>
      <c r="O190" s="130"/>
      <c r="P190" s="130"/>
      <c r="Q190" s="130"/>
    </row>
    <row r="191" spans="2:17" x14ac:dyDescent="0.2">
      <c r="B191" s="103"/>
      <c r="C191" s="103"/>
      <c r="D191" s="220"/>
      <c r="E191" s="103"/>
      <c r="F191" s="103"/>
      <c r="G191" s="220"/>
      <c r="H191" s="103"/>
      <c r="I191" s="103"/>
      <c r="J191" s="130"/>
      <c r="K191" s="130"/>
      <c r="L191" s="130"/>
      <c r="M191" s="130"/>
      <c r="N191" s="130"/>
      <c r="O191" s="130"/>
      <c r="P191" s="130"/>
      <c r="Q191" s="130"/>
    </row>
    <row r="192" spans="2:17" x14ac:dyDescent="0.2">
      <c r="B192" s="103"/>
      <c r="C192" s="103"/>
      <c r="D192" s="220"/>
      <c r="E192" s="103"/>
      <c r="F192" s="103"/>
      <c r="G192" s="220"/>
      <c r="H192" s="103"/>
      <c r="I192" s="103"/>
      <c r="J192" s="130"/>
      <c r="K192" s="130"/>
      <c r="L192" s="130"/>
      <c r="M192" s="130"/>
      <c r="N192" s="130"/>
      <c r="O192" s="130"/>
      <c r="P192" s="130"/>
      <c r="Q192" s="130"/>
    </row>
    <row r="193" spans="2:17" x14ac:dyDescent="0.2">
      <c r="B193" s="103"/>
      <c r="C193" s="103"/>
      <c r="D193" s="220"/>
      <c r="E193" s="103"/>
      <c r="F193" s="103"/>
      <c r="G193" s="220"/>
      <c r="H193" s="103"/>
      <c r="I193" s="103"/>
      <c r="J193" s="130"/>
      <c r="K193" s="130"/>
      <c r="L193" s="130"/>
      <c r="M193" s="130"/>
      <c r="N193" s="130"/>
      <c r="O193" s="130"/>
      <c r="P193" s="130"/>
      <c r="Q193" s="130"/>
    </row>
    <row r="194" spans="2:17" x14ac:dyDescent="0.2">
      <c r="B194" s="103"/>
      <c r="C194" s="103"/>
      <c r="D194" s="220"/>
      <c r="E194" s="103"/>
      <c r="F194" s="103"/>
      <c r="G194" s="220"/>
      <c r="H194" s="103"/>
      <c r="I194" s="103"/>
      <c r="J194" s="130"/>
      <c r="K194" s="130"/>
      <c r="L194" s="130"/>
      <c r="M194" s="130"/>
      <c r="N194" s="130"/>
      <c r="O194" s="130"/>
      <c r="P194" s="130"/>
      <c r="Q194" s="130"/>
    </row>
    <row r="195" spans="2:17" x14ac:dyDescent="0.2">
      <c r="B195" s="103"/>
      <c r="C195" s="103"/>
      <c r="D195" s="220"/>
      <c r="E195" s="103"/>
      <c r="F195" s="103"/>
      <c r="G195" s="220"/>
      <c r="H195" s="103"/>
      <c r="I195" s="103"/>
      <c r="J195" s="130"/>
      <c r="K195" s="130"/>
      <c r="L195" s="130"/>
      <c r="M195" s="130"/>
      <c r="N195" s="130"/>
      <c r="O195" s="130"/>
      <c r="P195" s="130"/>
      <c r="Q195" s="130"/>
    </row>
    <row r="196" spans="2:17" x14ac:dyDescent="0.2">
      <c r="B196" s="103"/>
      <c r="C196" s="103"/>
      <c r="D196" s="220"/>
      <c r="E196" s="103"/>
      <c r="F196" s="103"/>
      <c r="G196" s="220"/>
      <c r="H196" s="103"/>
      <c r="I196" s="103"/>
      <c r="J196" s="130"/>
      <c r="K196" s="130"/>
      <c r="L196" s="130"/>
      <c r="M196" s="130"/>
      <c r="N196" s="130"/>
      <c r="O196" s="130"/>
      <c r="P196" s="130"/>
      <c r="Q196" s="130"/>
    </row>
    <row r="197" spans="2:17" x14ac:dyDescent="0.2">
      <c r="B197" s="103"/>
      <c r="C197" s="103"/>
      <c r="D197" s="220"/>
      <c r="E197" s="103"/>
      <c r="F197" s="103"/>
      <c r="G197" s="220"/>
      <c r="H197" s="103"/>
      <c r="I197" s="103"/>
      <c r="J197" s="130"/>
      <c r="K197" s="130"/>
      <c r="L197" s="130"/>
      <c r="M197" s="130"/>
      <c r="N197" s="130"/>
      <c r="O197" s="130"/>
      <c r="P197" s="130"/>
      <c r="Q197" s="130"/>
    </row>
    <row r="198" spans="2:17" x14ac:dyDescent="0.2">
      <c r="B198" s="103"/>
      <c r="C198" s="103"/>
      <c r="D198" s="220"/>
      <c r="E198" s="103"/>
      <c r="F198" s="103"/>
      <c r="G198" s="220"/>
      <c r="H198" s="103"/>
      <c r="I198" s="103"/>
      <c r="J198" s="130"/>
      <c r="K198" s="130"/>
      <c r="L198" s="130"/>
      <c r="M198" s="130"/>
      <c r="N198" s="130"/>
      <c r="O198" s="130"/>
      <c r="P198" s="130"/>
      <c r="Q198" s="130"/>
    </row>
    <row r="199" spans="2:17" x14ac:dyDescent="0.2">
      <c r="B199" s="103"/>
      <c r="C199" s="103"/>
      <c r="D199" s="220"/>
      <c r="E199" s="103"/>
      <c r="F199" s="103"/>
      <c r="G199" s="220"/>
      <c r="H199" s="103"/>
      <c r="I199" s="103"/>
      <c r="J199" s="130"/>
      <c r="K199" s="130"/>
      <c r="L199" s="130"/>
      <c r="M199" s="130"/>
      <c r="N199" s="130"/>
      <c r="O199" s="130"/>
      <c r="P199" s="130"/>
      <c r="Q199" s="130"/>
    </row>
    <row r="200" spans="2:17" x14ac:dyDescent="0.2">
      <c r="B200" s="103"/>
      <c r="C200" s="103"/>
      <c r="D200" s="220"/>
      <c r="E200" s="103"/>
      <c r="F200" s="103"/>
      <c r="G200" s="220"/>
      <c r="H200" s="103"/>
      <c r="I200" s="103"/>
      <c r="J200" s="130"/>
      <c r="K200" s="130"/>
      <c r="L200" s="130"/>
      <c r="M200" s="130"/>
      <c r="N200" s="130"/>
      <c r="O200" s="130"/>
      <c r="P200" s="130"/>
      <c r="Q200" s="130"/>
    </row>
    <row r="201" spans="2:17" x14ac:dyDescent="0.2">
      <c r="B201" s="103"/>
      <c r="C201" s="103"/>
      <c r="D201" s="220"/>
      <c r="E201" s="103"/>
      <c r="F201" s="103"/>
      <c r="G201" s="220"/>
      <c r="H201" s="103"/>
      <c r="I201" s="103"/>
      <c r="J201" s="130"/>
      <c r="K201" s="130"/>
      <c r="L201" s="130"/>
      <c r="M201" s="130"/>
      <c r="N201" s="130"/>
      <c r="O201" s="130"/>
      <c r="P201" s="130"/>
      <c r="Q201" s="130"/>
    </row>
    <row r="202" spans="2:17" x14ac:dyDescent="0.2">
      <c r="B202" s="103"/>
      <c r="C202" s="103"/>
      <c r="D202" s="220"/>
      <c r="E202" s="103"/>
      <c r="F202" s="103"/>
      <c r="G202" s="220"/>
      <c r="H202" s="103"/>
      <c r="I202" s="103"/>
      <c r="J202" s="130"/>
      <c r="K202" s="130"/>
      <c r="L202" s="130"/>
      <c r="M202" s="130"/>
      <c r="N202" s="130"/>
      <c r="O202" s="130"/>
      <c r="P202" s="130"/>
      <c r="Q202" s="130"/>
    </row>
    <row r="203" spans="2:17" x14ac:dyDescent="0.2">
      <c r="B203" s="103"/>
      <c r="C203" s="103"/>
      <c r="D203" s="220"/>
      <c r="E203" s="103"/>
      <c r="F203" s="103"/>
      <c r="G203" s="220"/>
      <c r="H203" s="103"/>
      <c r="I203" s="103"/>
      <c r="J203" s="130"/>
      <c r="K203" s="130"/>
      <c r="L203" s="130"/>
      <c r="M203" s="130"/>
      <c r="N203" s="130"/>
      <c r="O203" s="130"/>
      <c r="P203" s="130"/>
      <c r="Q203" s="130"/>
    </row>
    <row r="204" spans="2:17" x14ac:dyDescent="0.2">
      <c r="B204" s="103"/>
      <c r="C204" s="103"/>
      <c r="D204" s="220"/>
      <c r="E204" s="103"/>
      <c r="F204" s="103"/>
      <c r="G204" s="220"/>
      <c r="H204" s="103"/>
      <c r="I204" s="103"/>
      <c r="J204" s="130"/>
      <c r="K204" s="130"/>
      <c r="L204" s="130"/>
      <c r="M204" s="130"/>
      <c r="N204" s="130"/>
      <c r="O204" s="130"/>
      <c r="P204" s="130"/>
      <c r="Q204" s="130"/>
    </row>
    <row r="205" spans="2:17" x14ac:dyDescent="0.2">
      <c r="B205" s="103"/>
      <c r="C205" s="103"/>
      <c r="D205" s="220"/>
      <c r="E205" s="103"/>
      <c r="F205" s="103"/>
      <c r="G205" s="220"/>
      <c r="H205" s="103"/>
      <c r="I205" s="103"/>
      <c r="J205" s="130"/>
      <c r="K205" s="130"/>
      <c r="L205" s="130"/>
      <c r="M205" s="130"/>
      <c r="N205" s="130"/>
      <c r="O205" s="130"/>
      <c r="P205" s="130"/>
      <c r="Q205" s="130"/>
    </row>
    <row r="206" spans="2:17" x14ac:dyDescent="0.2">
      <c r="B206" s="103"/>
      <c r="C206" s="103"/>
      <c r="D206" s="220"/>
      <c r="E206" s="103"/>
      <c r="F206" s="103"/>
      <c r="G206" s="220"/>
      <c r="H206" s="103"/>
      <c r="I206" s="103"/>
      <c r="J206" s="130"/>
      <c r="K206" s="130"/>
      <c r="L206" s="130"/>
      <c r="M206" s="130"/>
      <c r="N206" s="130"/>
      <c r="O206" s="130"/>
      <c r="P206" s="130"/>
      <c r="Q206" s="130"/>
    </row>
    <row r="207" spans="2:17" x14ac:dyDescent="0.2">
      <c r="B207" s="103"/>
      <c r="C207" s="103"/>
      <c r="D207" s="220"/>
      <c r="E207" s="103"/>
      <c r="F207" s="103"/>
      <c r="G207" s="220"/>
      <c r="H207" s="103"/>
      <c r="I207" s="103"/>
      <c r="J207" s="130"/>
      <c r="K207" s="130"/>
      <c r="L207" s="130"/>
      <c r="M207" s="130"/>
      <c r="N207" s="130"/>
      <c r="O207" s="130"/>
      <c r="P207" s="130"/>
      <c r="Q207" s="130"/>
    </row>
    <row r="208" spans="2:17" x14ac:dyDescent="0.2">
      <c r="B208" s="103"/>
      <c r="C208" s="103"/>
      <c r="D208" s="220"/>
      <c r="E208" s="103"/>
      <c r="F208" s="103"/>
      <c r="G208" s="220"/>
      <c r="H208" s="103"/>
      <c r="I208" s="103"/>
      <c r="J208" s="130"/>
      <c r="K208" s="130"/>
      <c r="L208" s="130"/>
      <c r="M208" s="130"/>
      <c r="N208" s="130"/>
      <c r="O208" s="130"/>
      <c r="P208" s="130"/>
      <c r="Q208" s="130"/>
    </row>
    <row r="209" spans="2:17" x14ac:dyDescent="0.2">
      <c r="B209" s="103"/>
      <c r="C209" s="103"/>
      <c r="D209" s="220"/>
      <c r="E209" s="103"/>
      <c r="F209" s="103"/>
      <c r="G209" s="220"/>
      <c r="H209" s="103"/>
      <c r="I209" s="103"/>
      <c r="J209" s="130"/>
      <c r="K209" s="130"/>
      <c r="L209" s="130"/>
      <c r="M209" s="130"/>
      <c r="N209" s="130"/>
      <c r="O209" s="130"/>
      <c r="P209" s="130"/>
      <c r="Q209" s="130"/>
    </row>
    <row r="210" spans="2:17" x14ac:dyDescent="0.2">
      <c r="B210" s="103"/>
      <c r="C210" s="103"/>
      <c r="D210" s="220"/>
      <c r="E210" s="103"/>
      <c r="F210" s="103"/>
      <c r="G210" s="220"/>
      <c r="H210" s="103"/>
      <c r="I210" s="103"/>
      <c r="J210" s="130"/>
      <c r="K210" s="130"/>
      <c r="L210" s="130"/>
      <c r="M210" s="130"/>
      <c r="N210" s="130"/>
      <c r="O210" s="130"/>
      <c r="P210" s="130"/>
      <c r="Q210" s="130"/>
    </row>
    <row r="211" spans="2:17" x14ac:dyDescent="0.2">
      <c r="B211" s="103"/>
      <c r="C211" s="103"/>
      <c r="D211" s="220"/>
      <c r="E211" s="103"/>
      <c r="F211" s="103"/>
      <c r="G211" s="220"/>
      <c r="H211" s="103"/>
      <c r="I211" s="103"/>
      <c r="J211" s="130"/>
      <c r="K211" s="130"/>
      <c r="L211" s="130"/>
      <c r="M211" s="130"/>
      <c r="N211" s="130"/>
      <c r="O211" s="130"/>
      <c r="P211" s="130"/>
      <c r="Q211" s="130"/>
    </row>
    <row r="212" spans="2:17" x14ac:dyDescent="0.2">
      <c r="B212" s="103"/>
      <c r="C212" s="103"/>
      <c r="D212" s="220"/>
      <c r="E212" s="103"/>
      <c r="F212" s="103"/>
      <c r="G212" s="220"/>
      <c r="H212" s="103"/>
      <c r="I212" s="103"/>
      <c r="J212" s="130"/>
      <c r="K212" s="130"/>
      <c r="L212" s="130"/>
      <c r="M212" s="130"/>
      <c r="N212" s="130"/>
      <c r="O212" s="130"/>
      <c r="P212" s="130"/>
      <c r="Q212" s="130"/>
    </row>
    <row r="213" spans="2:17" x14ac:dyDescent="0.2">
      <c r="B213" s="103"/>
      <c r="C213" s="103"/>
      <c r="D213" s="220"/>
      <c r="E213" s="103"/>
      <c r="F213" s="103"/>
      <c r="G213" s="220"/>
      <c r="H213" s="103"/>
      <c r="I213" s="103"/>
      <c r="J213" s="130"/>
      <c r="K213" s="130"/>
      <c r="L213" s="130"/>
      <c r="M213" s="130"/>
      <c r="N213" s="130"/>
      <c r="O213" s="130"/>
      <c r="P213" s="130"/>
      <c r="Q213" s="130"/>
    </row>
    <row r="214" spans="2:17" x14ac:dyDescent="0.2">
      <c r="B214" s="103"/>
      <c r="C214" s="103"/>
      <c r="D214" s="220"/>
      <c r="E214" s="103"/>
      <c r="F214" s="103"/>
      <c r="G214" s="220"/>
      <c r="H214" s="103"/>
      <c r="I214" s="103"/>
      <c r="J214" s="130"/>
      <c r="K214" s="130"/>
      <c r="L214" s="130"/>
      <c r="M214" s="130"/>
      <c r="N214" s="130"/>
      <c r="O214" s="130"/>
      <c r="P214" s="130"/>
      <c r="Q214" s="130"/>
    </row>
    <row r="215" spans="2:17" x14ac:dyDescent="0.2">
      <c r="B215" s="103"/>
      <c r="C215" s="103"/>
      <c r="D215" s="220"/>
      <c r="E215" s="103"/>
      <c r="F215" s="103"/>
      <c r="G215" s="220"/>
      <c r="H215" s="103"/>
      <c r="I215" s="103"/>
      <c r="J215" s="130"/>
      <c r="K215" s="130"/>
      <c r="L215" s="130"/>
      <c r="M215" s="130"/>
      <c r="N215" s="130"/>
      <c r="O215" s="130"/>
      <c r="P215" s="130"/>
      <c r="Q215" s="130"/>
    </row>
    <row r="216" spans="2:17" x14ac:dyDescent="0.2">
      <c r="B216" s="103"/>
      <c r="C216" s="103"/>
      <c r="D216" s="220"/>
      <c r="E216" s="103"/>
      <c r="F216" s="103"/>
      <c r="G216" s="220"/>
      <c r="H216" s="103"/>
      <c r="I216" s="103"/>
      <c r="J216" s="130"/>
      <c r="K216" s="130"/>
      <c r="L216" s="130"/>
      <c r="M216" s="130"/>
      <c r="N216" s="130"/>
      <c r="O216" s="130"/>
      <c r="P216" s="130"/>
      <c r="Q216" s="130"/>
    </row>
    <row r="217" spans="2:17" x14ac:dyDescent="0.2">
      <c r="B217" s="103"/>
      <c r="C217" s="103"/>
      <c r="D217" s="220"/>
      <c r="E217" s="103"/>
      <c r="F217" s="103"/>
      <c r="G217" s="220"/>
      <c r="H217" s="103"/>
      <c r="I217" s="103"/>
      <c r="J217" s="130"/>
      <c r="K217" s="130"/>
      <c r="L217" s="130"/>
      <c r="M217" s="130"/>
      <c r="N217" s="130"/>
      <c r="O217" s="130"/>
      <c r="P217" s="130"/>
      <c r="Q217" s="130"/>
    </row>
    <row r="218" spans="2:17" x14ac:dyDescent="0.2">
      <c r="B218" s="103"/>
      <c r="C218" s="103"/>
      <c r="D218" s="220"/>
      <c r="E218" s="103"/>
      <c r="F218" s="103"/>
      <c r="G218" s="220"/>
      <c r="H218" s="103"/>
      <c r="I218" s="103"/>
      <c r="J218" s="130"/>
      <c r="K218" s="130"/>
      <c r="L218" s="130"/>
      <c r="M218" s="130"/>
      <c r="N218" s="130"/>
      <c r="O218" s="130"/>
      <c r="P218" s="130"/>
      <c r="Q218" s="130"/>
    </row>
    <row r="219" spans="2:17" x14ac:dyDescent="0.2">
      <c r="B219" s="103"/>
      <c r="C219" s="103"/>
      <c r="D219" s="220"/>
      <c r="E219" s="103"/>
      <c r="F219" s="103"/>
      <c r="G219" s="220"/>
      <c r="H219" s="103"/>
      <c r="I219" s="103"/>
      <c r="J219" s="130"/>
      <c r="K219" s="130"/>
      <c r="L219" s="130"/>
      <c r="M219" s="130"/>
      <c r="N219" s="130"/>
      <c r="O219" s="130"/>
      <c r="P219" s="130"/>
      <c r="Q219" s="130"/>
    </row>
    <row r="220" spans="2:17" x14ac:dyDescent="0.2">
      <c r="B220" s="103"/>
      <c r="C220" s="103"/>
      <c r="D220" s="220"/>
      <c r="E220" s="103"/>
      <c r="F220" s="103"/>
      <c r="G220" s="220"/>
      <c r="H220" s="103"/>
      <c r="I220" s="103"/>
      <c r="J220" s="130"/>
      <c r="K220" s="130"/>
      <c r="L220" s="130"/>
      <c r="M220" s="130"/>
      <c r="N220" s="130"/>
      <c r="O220" s="130"/>
      <c r="P220" s="130"/>
      <c r="Q220" s="130"/>
    </row>
    <row r="221" spans="2:17" x14ac:dyDescent="0.2">
      <c r="B221" s="103"/>
      <c r="C221" s="103"/>
      <c r="D221" s="220"/>
      <c r="E221" s="103"/>
      <c r="F221" s="103"/>
      <c r="G221" s="220"/>
      <c r="H221" s="103"/>
      <c r="I221" s="103"/>
      <c r="J221" s="130"/>
      <c r="K221" s="130"/>
      <c r="L221" s="130"/>
      <c r="M221" s="130"/>
      <c r="N221" s="130"/>
      <c r="O221" s="130"/>
      <c r="P221" s="130"/>
      <c r="Q221" s="130"/>
    </row>
    <row r="222" spans="2:17" x14ac:dyDescent="0.2">
      <c r="B222" s="103"/>
      <c r="C222" s="103"/>
      <c r="D222" s="220"/>
      <c r="E222" s="103"/>
      <c r="F222" s="103"/>
      <c r="G222" s="220"/>
      <c r="H222" s="103"/>
      <c r="I222" s="103"/>
      <c r="J222" s="130"/>
      <c r="K222" s="130"/>
      <c r="L222" s="130"/>
      <c r="M222" s="130"/>
      <c r="N222" s="130"/>
      <c r="O222" s="130"/>
      <c r="P222" s="130"/>
      <c r="Q222" s="130"/>
    </row>
    <row r="223" spans="2:17" x14ac:dyDescent="0.2">
      <c r="B223" s="103"/>
      <c r="C223" s="103"/>
      <c r="D223" s="220"/>
      <c r="E223" s="103"/>
      <c r="F223" s="103"/>
      <c r="G223" s="220"/>
      <c r="H223" s="103"/>
      <c r="I223" s="103"/>
      <c r="J223" s="130"/>
      <c r="K223" s="130"/>
      <c r="L223" s="130"/>
      <c r="M223" s="130"/>
      <c r="N223" s="130"/>
      <c r="O223" s="130"/>
      <c r="P223" s="130"/>
      <c r="Q223" s="130"/>
    </row>
    <row r="224" spans="2:17" x14ac:dyDescent="0.2">
      <c r="B224" s="103"/>
      <c r="C224" s="103"/>
      <c r="D224" s="220"/>
      <c r="E224" s="103"/>
      <c r="F224" s="103"/>
      <c r="G224" s="220"/>
      <c r="H224" s="103"/>
      <c r="I224" s="103"/>
      <c r="J224" s="130"/>
      <c r="K224" s="130"/>
      <c r="L224" s="130"/>
      <c r="M224" s="130"/>
      <c r="N224" s="130"/>
      <c r="O224" s="130"/>
      <c r="P224" s="130"/>
      <c r="Q224" s="130"/>
    </row>
    <row r="225" spans="2:17" x14ac:dyDescent="0.2">
      <c r="B225" s="103"/>
      <c r="C225" s="103"/>
      <c r="D225" s="220"/>
      <c r="E225" s="103"/>
      <c r="F225" s="103"/>
      <c r="G225" s="220"/>
      <c r="H225" s="103"/>
      <c r="I225" s="103"/>
      <c r="J225" s="130"/>
      <c r="K225" s="130"/>
      <c r="L225" s="130"/>
      <c r="M225" s="130"/>
      <c r="N225" s="130"/>
      <c r="O225" s="130"/>
      <c r="P225" s="130"/>
      <c r="Q225" s="130"/>
    </row>
    <row r="226" spans="2:17" x14ac:dyDescent="0.2">
      <c r="B226" s="103"/>
      <c r="C226" s="103"/>
      <c r="D226" s="220"/>
      <c r="E226" s="103"/>
      <c r="F226" s="103"/>
      <c r="G226" s="220"/>
      <c r="H226" s="103"/>
      <c r="I226" s="103"/>
      <c r="J226" s="130"/>
      <c r="K226" s="130"/>
      <c r="L226" s="130"/>
      <c r="M226" s="130"/>
      <c r="N226" s="130"/>
      <c r="O226" s="130"/>
      <c r="P226" s="130"/>
      <c r="Q226" s="130"/>
    </row>
    <row r="227" spans="2:17" x14ac:dyDescent="0.2">
      <c r="B227" s="103"/>
      <c r="C227" s="103"/>
      <c r="D227" s="220"/>
      <c r="E227" s="103"/>
      <c r="F227" s="103"/>
      <c r="G227" s="220"/>
      <c r="H227" s="103"/>
      <c r="I227" s="103"/>
      <c r="J227" s="130"/>
      <c r="K227" s="130"/>
      <c r="L227" s="130"/>
      <c r="M227" s="130"/>
      <c r="N227" s="130"/>
      <c r="O227" s="130"/>
      <c r="P227" s="130"/>
      <c r="Q227" s="130"/>
    </row>
    <row r="228" spans="2:17" x14ac:dyDescent="0.2">
      <c r="B228" s="103"/>
      <c r="C228" s="103"/>
      <c r="D228" s="220"/>
      <c r="E228" s="103"/>
      <c r="F228" s="103"/>
      <c r="G228" s="220"/>
      <c r="H228" s="103"/>
      <c r="I228" s="103"/>
      <c r="J228" s="130"/>
      <c r="K228" s="130"/>
      <c r="L228" s="130"/>
      <c r="M228" s="130"/>
      <c r="N228" s="130"/>
      <c r="O228" s="130"/>
      <c r="P228" s="130"/>
      <c r="Q228" s="130"/>
    </row>
    <row r="229" spans="2:17" x14ac:dyDescent="0.2">
      <c r="B229" s="103"/>
      <c r="C229" s="103"/>
      <c r="D229" s="220"/>
      <c r="E229" s="103"/>
      <c r="F229" s="103"/>
      <c r="G229" s="220"/>
      <c r="H229" s="103"/>
      <c r="I229" s="103"/>
      <c r="J229" s="130"/>
      <c r="K229" s="130"/>
      <c r="L229" s="130"/>
      <c r="M229" s="130"/>
      <c r="N229" s="130"/>
      <c r="O229" s="130"/>
      <c r="P229" s="130"/>
      <c r="Q229" s="130"/>
    </row>
    <row r="230" spans="2:17" x14ac:dyDescent="0.2">
      <c r="B230" s="103"/>
      <c r="C230" s="103"/>
      <c r="D230" s="220"/>
      <c r="E230" s="103"/>
      <c r="F230" s="103"/>
      <c r="G230" s="220"/>
      <c r="H230" s="103"/>
      <c r="I230" s="103"/>
      <c r="J230" s="130"/>
      <c r="K230" s="130"/>
      <c r="L230" s="130"/>
      <c r="M230" s="130"/>
      <c r="N230" s="130"/>
      <c r="O230" s="130"/>
      <c r="P230" s="130"/>
      <c r="Q230" s="130"/>
    </row>
    <row r="231" spans="2:17" x14ac:dyDescent="0.2">
      <c r="B231" s="103"/>
      <c r="C231" s="103"/>
      <c r="D231" s="220"/>
      <c r="E231" s="103"/>
      <c r="F231" s="103"/>
      <c r="G231" s="220"/>
      <c r="H231" s="103"/>
      <c r="I231" s="103"/>
      <c r="J231" s="130"/>
      <c r="K231" s="130"/>
      <c r="L231" s="130"/>
      <c r="M231" s="130"/>
      <c r="N231" s="130"/>
      <c r="O231" s="130"/>
      <c r="P231" s="130"/>
      <c r="Q231" s="130"/>
    </row>
    <row r="232" spans="2:17" x14ac:dyDescent="0.2">
      <c r="B232" s="103"/>
      <c r="C232" s="103"/>
      <c r="D232" s="220"/>
      <c r="E232" s="103"/>
      <c r="F232" s="103"/>
      <c r="G232" s="220"/>
      <c r="H232" s="103"/>
      <c r="I232" s="103"/>
      <c r="J232" s="130"/>
      <c r="K232" s="130"/>
      <c r="L232" s="130"/>
      <c r="M232" s="130"/>
      <c r="N232" s="130"/>
      <c r="O232" s="130"/>
      <c r="P232" s="130"/>
      <c r="Q232" s="130"/>
    </row>
    <row r="233" spans="2:17" x14ac:dyDescent="0.2">
      <c r="B233" s="103"/>
      <c r="C233" s="103"/>
      <c r="D233" s="220"/>
      <c r="E233" s="103"/>
      <c r="F233" s="103"/>
      <c r="G233" s="220"/>
      <c r="H233" s="103"/>
      <c r="I233" s="103"/>
      <c r="J233" s="130"/>
      <c r="K233" s="130"/>
      <c r="L233" s="130"/>
      <c r="M233" s="130"/>
      <c r="N233" s="130"/>
      <c r="O233" s="130"/>
      <c r="P233" s="130"/>
      <c r="Q233" s="130"/>
    </row>
    <row r="234" spans="2:17" x14ac:dyDescent="0.2">
      <c r="B234" s="103"/>
      <c r="C234" s="103"/>
      <c r="D234" s="220"/>
      <c r="E234" s="103"/>
      <c r="F234" s="103"/>
      <c r="G234" s="220"/>
      <c r="H234" s="103"/>
      <c r="I234" s="103"/>
      <c r="J234" s="130"/>
      <c r="K234" s="130"/>
      <c r="L234" s="130"/>
      <c r="M234" s="130"/>
      <c r="N234" s="130"/>
      <c r="O234" s="130"/>
      <c r="P234" s="130"/>
      <c r="Q234" s="130"/>
    </row>
    <row r="235" spans="2:17" x14ac:dyDescent="0.2">
      <c r="B235" s="103"/>
      <c r="C235" s="103"/>
      <c r="D235" s="220"/>
      <c r="E235" s="103"/>
      <c r="F235" s="103"/>
      <c r="G235" s="220"/>
      <c r="H235" s="103"/>
      <c r="I235" s="103"/>
      <c r="J235" s="130"/>
      <c r="K235" s="130"/>
      <c r="L235" s="130"/>
      <c r="M235" s="130"/>
      <c r="N235" s="130"/>
      <c r="O235" s="130"/>
      <c r="P235" s="130"/>
      <c r="Q235" s="130"/>
    </row>
    <row r="236" spans="2:17" x14ac:dyDescent="0.2">
      <c r="B236" s="103"/>
      <c r="C236" s="103"/>
      <c r="D236" s="220"/>
      <c r="E236" s="103"/>
      <c r="F236" s="103"/>
      <c r="G236" s="220"/>
      <c r="H236" s="103"/>
      <c r="I236" s="103"/>
      <c r="J236" s="130"/>
      <c r="K236" s="130"/>
      <c r="L236" s="130"/>
      <c r="M236" s="130"/>
      <c r="N236" s="130"/>
      <c r="O236" s="130"/>
      <c r="P236" s="130"/>
      <c r="Q236" s="130"/>
    </row>
    <row r="237" spans="2:17" x14ac:dyDescent="0.2">
      <c r="B237" s="103"/>
      <c r="C237" s="103"/>
      <c r="D237" s="220"/>
      <c r="E237" s="103"/>
      <c r="F237" s="103"/>
      <c r="G237" s="220"/>
      <c r="H237" s="103"/>
      <c r="I237" s="103"/>
      <c r="J237" s="130"/>
      <c r="K237" s="130"/>
      <c r="L237" s="130"/>
      <c r="M237" s="130"/>
      <c r="N237" s="130"/>
      <c r="O237" s="130"/>
      <c r="P237" s="130"/>
      <c r="Q237" s="130"/>
    </row>
    <row r="238" spans="2:17" x14ac:dyDescent="0.2">
      <c r="B238" s="103"/>
      <c r="C238" s="103"/>
      <c r="D238" s="220"/>
      <c r="E238" s="103"/>
      <c r="F238" s="103"/>
      <c r="G238" s="220"/>
      <c r="H238" s="103"/>
      <c r="I238" s="103"/>
      <c r="J238" s="130"/>
      <c r="K238" s="130"/>
      <c r="L238" s="130"/>
      <c r="M238" s="130"/>
      <c r="N238" s="130"/>
      <c r="O238" s="130"/>
      <c r="P238" s="130"/>
      <c r="Q238" s="130"/>
    </row>
    <row r="239" spans="2:17" x14ac:dyDescent="0.2">
      <c r="B239" s="103"/>
      <c r="C239" s="103"/>
      <c r="D239" s="220"/>
      <c r="E239" s="103"/>
      <c r="F239" s="103"/>
      <c r="G239" s="220"/>
      <c r="H239" s="103"/>
      <c r="I239" s="103"/>
      <c r="J239" s="130"/>
      <c r="K239" s="130"/>
      <c r="L239" s="130"/>
      <c r="M239" s="130"/>
      <c r="N239" s="130"/>
      <c r="O239" s="130"/>
      <c r="P239" s="130"/>
      <c r="Q239" s="130"/>
    </row>
    <row r="240" spans="2:17" x14ac:dyDescent="0.2">
      <c r="B240" s="103"/>
      <c r="C240" s="103"/>
      <c r="D240" s="220"/>
      <c r="E240" s="103"/>
      <c r="F240" s="103"/>
      <c r="G240" s="220"/>
      <c r="H240" s="103"/>
      <c r="I240" s="103"/>
      <c r="J240" s="130"/>
      <c r="K240" s="130"/>
      <c r="L240" s="130"/>
      <c r="M240" s="130"/>
      <c r="N240" s="130"/>
      <c r="O240" s="130"/>
      <c r="P240" s="130"/>
      <c r="Q240" s="130"/>
    </row>
    <row r="241" spans="2:17" x14ac:dyDescent="0.2">
      <c r="B241" s="103"/>
      <c r="C241" s="103"/>
      <c r="D241" s="220"/>
      <c r="E241" s="103"/>
      <c r="F241" s="103"/>
      <c r="G241" s="220"/>
      <c r="H241" s="103"/>
      <c r="I241" s="103"/>
      <c r="J241" s="130"/>
      <c r="K241" s="130"/>
      <c r="L241" s="130"/>
      <c r="M241" s="130"/>
      <c r="N241" s="130"/>
      <c r="O241" s="130"/>
      <c r="P241" s="130"/>
      <c r="Q241" s="130"/>
    </row>
    <row r="242" spans="2:17" x14ac:dyDescent="0.2">
      <c r="B242" s="103"/>
      <c r="C242" s="103"/>
      <c r="D242" s="220"/>
      <c r="E242" s="103"/>
      <c r="F242" s="103"/>
      <c r="G242" s="220"/>
      <c r="H242" s="103"/>
      <c r="I242" s="103"/>
      <c r="J242" s="130"/>
      <c r="K242" s="130"/>
      <c r="L242" s="130"/>
      <c r="M242" s="130"/>
      <c r="N242" s="130"/>
      <c r="O242" s="130"/>
      <c r="P242" s="130"/>
      <c r="Q242" s="130"/>
    </row>
    <row r="243" spans="2:17" x14ac:dyDescent="0.2">
      <c r="B243" s="103"/>
      <c r="C243" s="103"/>
      <c r="D243" s="220"/>
      <c r="E243" s="103"/>
      <c r="F243" s="103"/>
      <c r="G243" s="220"/>
      <c r="H243" s="103"/>
      <c r="I243" s="103"/>
      <c r="J243" s="130"/>
      <c r="K243" s="130"/>
      <c r="L243" s="130"/>
      <c r="M243" s="130"/>
      <c r="N243" s="130"/>
      <c r="O243" s="130"/>
      <c r="P243" s="130"/>
      <c r="Q243" s="130"/>
    </row>
    <row r="244" spans="2:17" x14ac:dyDescent="0.2">
      <c r="B244" s="103"/>
      <c r="C244" s="103"/>
      <c r="D244" s="220"/>
      <c r="E244" s="103"/>
      <c r="F244" s="103"/>
      <c r="G244" s="220"/>
      <c r="H244" s="103"/>
      <c r="I244" s="103"/>
      <c r="J244" s="130"/>
      <c r="K244" s="130"/>
      <c r="L244" s="130"/>
      <c r="M244" s="130"/>
      <c r="N244" s="130"/>
      <c r="O244" s="130"/>
      <c r="P244" s="130"/>
      <c r="Q244" s="130"/>
    </row>
    <row r="245" spans="2:17" x14ac:dyDescent="0.2">
      <c r="B245" s="103"/>
      <c r="C245" s="103"/>
      <c r="D245" s="220"/>
      <c r="E245" s="103"/>
      <c r="F245" s="103"/>
      <c r="G245" s="220"/>
      <c r="H245" s="103"/>
      <c r="I245" s="103"/>
      <c r="J245" s="130"/>
      <c r="K245" s="130"/>
      <c r="L245" s="130"/>
      <c r="M245" s="130"/>
      <c r="N245" s="130"/>
      <c r="O245" s="130"/>
      <c r="P245" s="130"/>
      <c r="Q245" s="130"/>
    </row>
    <row r="246" spans="2:17" x14ac:dyDescent="0.2">
      <c r="B246" s="103"/>
      <c r="C246" s="103"/>
      <c r="D246" s="220"/>
      <c r="E246" s="103"/>
      <c r="F246" s="103"/>
      <c r="G246" s="220"/>
      <c r="H246" s="103"/>
      <c r="I246" s="103"/>
      <c r="J246" s="130"/>
      <c r="K246" s="130"/>
      <c r="L246" s="130"/>
      <c r="M246" s="130"/>
      <c r="N246" s="130"/>
      <c r="O246" s="130"/>
      <c r="P246" s="130"/>
      <c r="Q246" s="130"/>
    </row>
    <row r="247" spans="2:17" x14ac:dyDescent="0.2">
      <c r="B247" s="103"/>
      <c r="C247" s="103"/>
      <c r="D247" s="220"/>
      <c r="E247" s="103"/>
      <c r="F247" s="103"/>
      <c r="G247" s="220"/>
      <c r="H247" s="103"/>
      <c r="I247" s="103"/>
      <c r="J247" s="130"/>
      <c r="K247" s="130"/>
      <c r="L247" s="130"/>
      <c r="M247" s="130"/>
      <c r="N247" s="130"/>
      <c r="O247" s="130"/>
      <c r="P247" s="130"/>
      <c r="Q247" s="130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158" bestFit="1" customWidth="1"/>
    <col min="2" max="2" width="14.28515625" style="89" customWidth="1"/>
    <col min="3" max="3" width="15.140625" style="89" customWidth="1"/>
    <col min="4" max="4" width="10.28515625" style="198" customWidth="1"/>
    <col min="5" max="5" width="8.85546875" style="158" hidden="1" customWidth="1"/>
    <col min="6" max="16384" width="9.140625" style="158"/>
  </cols>
  <sheetData>
    <row r="2" spans="1:20" ht="39" customHeight="1" x14ac:dyDescent="0.3">
      <c r="A2" s="274" t="s">
        <v>23</v>
      </c>
      <c r="B2" s="3"/>
      <c r="C2" s="3"/>
      <c r="D2" s="3"/>
      <c r="E2" s="3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</row>
    <row r="3" spans="1:20" x14ac:dyDescent="0.2">
      <c r="A3" s="241"/>
    </row>
    <row r="4" spans="1:20" s="136" customFormat="1" x14ac:dyDescent="0.2">
      <c r="B4" s="70"/>
      <c r="C4" s="70"/>
      <c r="D4" s="226" t="str">
        <f>VALVAL</f>
        <v>млрд. одиниць</v>
      </c>
    </row>
    <row r="5" spans="1:20" s="47" customFormat="1" x14ac:dyDescent="0.2">
      <c r="A5" s="110"/>
      <c r="B5" s="141" t="s">
        <v>202</v>
      </c>
      <c r="C5" s="141" t="s">
        <v>9</v>
      </c>
      <c r="D5" s="247" t="s">
        <v>78</v>
      </c>
      <c r="E5" s="244" t="s">
        <v>186</v>
      </c>
    </row>
    <row r="6" spans="1:20" s="173" customFormat="1" ht="15" x14ac:dyDescent="0.2">
      <c r="A6" s="224" t="s">
        <v>201</v>
      </c>
      <c r="B6" s="156">
        <f t="shared" ref="B6:D6" si="0">SUM(B$7+ B$8+ B$9)</f>
        <v>76.762659424779997</v>
      </c>
      <c r="C6" s="156">
        <f t="shared" si="0"/>
        <v>2068.6143472716399</v>
      </c>
      <c r="D6" s="73">
        <f t="shared" si="0"/>
        <v>1</v>
      </c>
      <c r="E6" s="13" t="s">
        <v>12</v>
      </c>
    </row>
    <row r="7" spans="1:20" s="235" customFormat="1" x14ac:dyDescent="0.2">
      <c r="A7" s="60" t="s">
        <v>106</v>
      </c>
      <c r="B7" s="86">
        <v>3.92595376457</v>
      </c>
      <c r="C7" s="86">
        <v>105.79732834862</v>
      </c>
      <c r="D7" s="193">
        <v>5.1144000000000002E-2</v>
      </c>
      <c r="E7" s="139" t="s">
        <v>148</v>
      </c>
    </row>
    <row r="8" spans="1:20" s="235" customFormat="1" x14ac:dyDescent="0.2">
      <c r="A8" s="60" t="s">
        <v>163</v>
      </c>
      <c r="B8" s="86">
        <v>21.471386929089999</v>
      </c>
      <c r="C8" s="86">
        <v>578.61490717080005</v>
      </c>
      <c r="D8" s="193">
        <v>0.27971099999999999</v>
      </c>
      <c r="E8" s="139" t="s">
        <v>148</v>
      </c>
    </row>
    <row r="9" spans="1:20" s="235" customFormat="1" x14ac:dyDescent="0.2">
      <c r="A9" s="60" t="s">
        <v>97</v>
      </c>
      <c r="B9" s="86">
        <v>51.365318731119999</v>
      </c>
      <c r="C9" s="86">
        <v>1384.2021117522199</v>
      </c>
      <c r="D9" s="193">
        <v>0.66914499999999999</v>
      </c>
      <c r="E9" s="139" t="s">
        <v>148</v>
      </c>
    </row>
    <row r="10" spans="1:20" x14ac:dyDescent="0.2">
      <c r="B10" s="103"/>
      <c r="C10" s="103"/>
      <c r="D10" s="22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</row>
    <row r="11" spans="1:20" x14ac:dyDescent="0.2">
      <c r="B11" s="103"/>
      <c r="C11" s="103"/>
      <c r="D11" s="22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</row>
    <row r="12" spans="1:20" x14ac:dyDescent="0.2">
      <c r="B12" s="103"/>
      <c r="C12" s="103"/>
      <c r="D12" s="22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</row>
    <row r="13" spans="1:20" x14ac:dyDescent="0.2">
      <c r="B13" s="103"/>
      <c r="C13" s="103"/>
      <c r="D13" s="22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</row>
    <row r="14" spans="1:20" x14ac:dyDescent="0.2">
      <c r="B14" s="103"/>
      <c r="C14" s="103"/>
      <c r="D14" s="22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</row>
    <row r="15" spans="1:20" x14ac:dyDescent="0.2">
      <c r="B15" s="103"/>
      <c r="C15" s="103"/>
      <c r="D15" s="22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</row>
    <row r="16" spans="1:20" x14ac:dyDescent="0.2">
      <c r="B16" s="103"/>
      <c r="C16" s="103"/>
      <c r="D16" s="22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</row>
    <row r="17" spans="2:18" x14ac:dyDescent="0.2">
      <c r="B17" s="103"/>
      <c r="C17" s="103"/>
      <c r="D17" s="22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</row>
    <row r="18" spans="2:18" x14ac:dyDescent="0.2">
      <c r="B18" s="103"/>
      <c r="C18" s="103"/>
      <c r="D18" s="22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</row>
    <row r="19" spans="2:18" x14ac:dyDescent="0.2">
      <c r="B19" s="103"/>
      <c r="C19" s="103"/>
      <c r="D19" s="22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</row>
    <row r="20" spans="2:18" x14ac:dyDescent="0.2">
      <c r="B20" s="103"/>
      <c r="C20" s="103"/>
      <c r="D20" s="22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</row>
    <row r="21" spans="2:18" x14ac:dyDescent="0.2">
      <c r="B21" s="103"/>
      <c r="C21" s="103"/>
      <c r="D21" s="22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</row>
    <row r="22" spans="2:18" x14ac:dyDescent="0.2">
      <c r="B22" s="103"/>
      <c r="C22" s="103"/>
      <c r="D22" s="22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</row>
    <row r="23" spans="2:18" x14ac:dyDescent="0.2">
      <c r="B23" s="103"/>
      <c r="C23" s="103"/>
      <c r="D23" s="22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</row>
    <row r="24" spans="2:18" x14ac:dyDescent="0.2">
      <c r="B24" s="103"/>
      <c r="C24" s="103"/>
      <c r="D24" s="22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</row>
    <row r="25" spans="2:18" x14ac:dyDescent="0.2">
      <c r="B25" s="103"/>
      <c r="C25" s="103"/>
      <c r="D25" s="22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</row>
    <row r="26" spans="2:18" x14ac:dyDescent="0.2">
      <c r="B26" s="103"/>
      <c r="C26" s="103"/>
      <c r="D26" s="22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</row>
    <row r="27" spans="2:18" x14ac:dyDescent="0.2">
      <c r="B27" s="103"/>
      <c r="C27" s="103"/>
      <c r="D27" s="22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</row>
    <row r="28" spans="2:18" x14ac:dyDescent="0.2">
      <c r="B28" s="103"/>
      <c r="C28" s="103"/>
      <c r="D28" s="22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</row>
    <row r="29" spans="2:18" x14ac:dyDescent="0.2">
      <c r="B29" s="103"/>
      <c r="C29" s="103"/>
      <c r="D29" s="22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</row>
    <row r="30" spans="2:18" x14ac:dyDescent="0.2">
      <c r="B30" s="103"/>
      <c r="C30" s="103"/>
      <c r="D30" s="22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</row>
    <row r="31" spans="2:18" x14ac:dyDescent="0.2">
      <c r="B31" s="103"/>
      <c r="C31" s="103"/>
      <c r="D31" s="22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</row>
    <row r="32" spans="2:18" x14ac:dyDescent="0.2">
      <c r="B32" s="103"/>
      <c r="C32" s="103"/>
      <c r="D32" s="22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</row>
    <row r="33" spans="2:18" x14ac:dyDescent="0.2">
      <c r="B33" s="103"/>
      <c r="C33" s="103"/>
      <c r="D33" s="22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</row>
    <row r="34" spans="2:18" x14ac:dyDescent="0.2">
      <c r="B34" s="103"/>
      <c r="C34" s="103"/>
      <c r="D34" s="22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</row>
    <row r="35" spans="2:18" x14ac:dyDescent="0.2">
      <c r="B35" s="103"/>
      <c r="C35" s="103"/>
      <c r="D35" s="22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</row>
    <row r="36" spans="2:18" x14ac:dyDescent="0.2">
      <c r="B36" s="103"/>
      <c r="C36" s="103"/>
      <c r="D36" s="22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</row>
    <row r="37" spans="2:18" x14ac:dyDescent="0.2">
      <c r="B37" s="103"/>
      <c r="C37" s="103"/>
      <c r="D37" s="22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</row>
    <row r="38" spans="2:18" x14ac:dyDescent="0.2">
      <c r="B38" s="103"/>
      <c r="C38" s="103"/>
      <c r="D38" s="22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</row>
    <row r="39" spans="2:18" x14ac:dyDescent="0.2">
      <c r="B39" s="103"/>
      <c r="C39" s="103"/>
      <c r="D39" s="22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</row>
    <row r="40" spans="2:18" x14ac:dyDescent="0.2">
      <c r="B40" s="103"/>
      <c r="C40" s="103"/>
      <c r="D40" s="22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</row>
    <row r="41" spans="2:18" x14ac:dyDescent="0.2">
      <c r="B41" s="103"/>
      <c r="C41" s="103"/>
      <c r="D41" s="22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</row>
    <row r="42" spans="2:18" x14ac:dyDescent="0.2">
      <c r="B42" s="103"/>
      <c r="C42" s="103"/>
      <c r="D42" s="22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</row>
    <row r="43" spans="2:18" x14ac:dyDescent="0.2">
      <c r="B43" s="103"/>
      <c r="C43" s="103"/>
      <c r="D43" s="22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</row>
    <row r="44" spans="2:18" x14ac:dyDescent="0.2">
      <c r="B44" s="103"/>
      <c r="C44" s="103"/>
      <c r="D44" s="22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</row>
    <row r="45" spans="2:18" x14ac:dyDescent="0.2">
      <c r="B45" s="103"/>
      <c r="C45" s="103"/>
      <c r="D45" s="22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</row>
    <row r="46" spans="2:18" x14ac:dyDescent="0.2">
      <c r="B46" s="103"/>
      <c r="C46" s="103"/>
      <c r="D46" s="22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</row>
    <row r="47" spans="2:18" x14ac:dyDescent="0.2">
      <c r="B47" s="103"/>
      <c r="C47" s="103"/>
      <c r="D47" s="22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</row>
    <row r="48" spans="2:18" x14ac:dyDescent="0.2">
      <c r="B48" s="103"/>
      <c r="C48" s="103"/>
      <c r="D48" s="22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</row>
    <row r="49" spans="2:18" x14ac:dyDescent="0.2">
      <c r="B49" s="103"/>
      <c r="C49" s="103"/>
      <c r="D49" s="22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</row>
    <row r="50" spans="2:18" x14ac:dyDescent="0.2">
      <c r="B50" s="103"/>
      <c r="C50" s="103"/>
      <c r="D50" s="22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</row>
    <row r="51" spans="2:18" x14ac:dyDescent="0.2">
      <c r="B51" s="103"/>
      <c r="C51" s="103"/>
      <c r="D51" s="22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</row>
    <row r="52" spans="2:18" x14ac:dyDescent="0.2">
      <c r="B52" s="103"/>
      <c r="C52" s="103"/>
      <c r="D52" s="22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</row>
    <row r="53" spans="2:18" x14ac:dyDescent="0.2">
      <c r="B53" s="103"/>
      <c r="C53" s="103"/>
      <c r="D53" s="22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</row>
    <row r="54" spans="2:18" x14ac:dyDescent="0.2">
      <c r="B54" s="103"/>
      <c r="C54" s="103"/>
      <c r="D54" s="22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</row>
    <row r="55" spans="2:18" x14ac:dyDescent="0.2">
      <c r="B55" s="103"/>
      <c r="C55" s="103"/>
      <c r="D55" s="22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</row>
    <row r="56" spans="2:18" x14ac:dyDescent="0.2">
      <c r="B56" s="103"/>
      <c r="C56" s="103"/>
      <c r="D56" s="22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</row>
    <row r="57" spans="2:18" x14ac:dyDescent="0.2">
      <c r="B57" s="103"/>
      <c r="C57" s="103"/>
      <c r="D57" s="22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</row>
    <row r="58" spans="2:18" x14ac:dyDescent="0.2">
      <c r="B58" s="103"/>
      <c r="C58" s="103"/>
      <c r="D58" s="22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</row>
    <row r="59" spans="2:18" x14ac:dyDescent="0.2">
      <c r="B59" s="103"/>
      <c r="C59" s="103"/>
      <c r="D59" s="22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</row>
    <row r="60" spans="2:18" x14ac:dyDescent="0.2">
      <c r="B60" s="103"/>
      <c r="C60" s="103"/>
      <c r="D60" s="22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</row>
    <row r="61" spans="2:18" x14ac:dyDescent="0.2">
      <c r="B61" s="103"/>
      <c r="C61" s="103"/>
      <c r="D61" s="22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</row>
    <row r="62" spans="2:18" x14ac:dyDescent="0.2">
      <c r="B62" s="103"/>
      <c r="C62" s="103"/>
      <c r="D62" s="22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</row>
    <row r="63" spans="2:18" x14ac:dyDescent="0.2">
      <c r="B63" s="103"/>
      <c r="C63" s="103"/>
      <c r="D63" s="22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</row>
    <row r="64" spans="2:18" x14ac:dyDescent="0.2">
      <c r="B64" s="103"/>
      <c r="C64" s="103"/>
      <c r="D64" s="22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</row>
    <row r="65" spans="2:18" x14ac:dyDescent="0.2">
      <c r="B65" s="103"/>
      <c r="C65" s="103"/>
      <c r="D65" s="22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</row>
    <row r="66" spans="2:18" x14ac:dyDescent="0.2">
      <c r="B66" s="103"/>
      <c r="C66" s="103"/>
      <c r="D66" s="22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</row>
    <row r="67" spans="2:18" x14ac:dyDescent="0.2">
      <c r="B67" s="103"/>
      <c r="C67" s="103"/>
      <c r="D67" s="22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</row>
    <row r="68" spans="2:18" x14ac:dyDescent="0.2">
      <c r="B68" s="103"/>
      <c r="C68" s="103"/>
      <c r="D68" s="22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</row>
    <row r="69" spans="2:18" x14ac:dyDescent="0.2">
      <c r="B69" s="103"/>
      <c r="C69" s="103"/>
      <c r="D69" s="22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</row>
    <row r="70" spans="2:18" x14ac:dyDescent="0.2">
      <c r="B70" s="103"/>
      <c r="C70" s="103"/>
      <c r="D70" s="22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</row>
    <row r="71" spans="2:18" x14ac:dyDescent="0.2">
      <c r="B71" s="103"/>
      <c r="C71" s="103"/>
      <c r="D71" s="22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</row>
    <row r="72" spans="2:18" x14ac:dyDescent="0.2">
      <c r="B72" s="103"/>
      <c r="C72" s="103"/>
      <c r="D72" s="22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</row>
    <row r="73" spans="2:18" x14ac:dyDescent="0.2">
      <c r="B73" s="103"/>
      <c r="C73" s="103"/>
      <c r="D73" s="22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</row>
    <row r="74" spans="2:18" x14ac:dyDescent="0.2">
      <c r="B74" s="103"/>
      <c r="C74" s="103"/>
      <c r="D74" s="22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</row>
    <row r="75" spans="2:18" x14ac:dyDescent="0.2">
      <c r="B75" s="103"/>
      <c r="C75" s="103"/>
      <c r="D75" s="22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</row>
    <row r="76" spans="2:18" x14ac:dyDescent="0.2">
      <c r="B76" s="103"/>
      <c r="C76" s="103"/>
      <c r="D76" s="22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</row>
    <row r="77" spans="2:18" x14ac:dyDescent="0.2">
      <c r="B77" s="103"/>
      <c r="C77" s="103"/>
      <c r="D77" s="22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</row>
    <row r="78" spans="2:18" x14ac:dyDescent="0.2">
      <c r="B78" s="103"/>
      <c r="C78" s="103"/>
      <c r="D78" s="22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</row>
    <row r="79" spans="2:18" x14ac:dyDescent="0.2">
      <c r="B79" s="103"/>
      <c r="C79" s="103"/>
      <c r="D79" s="22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</row>
    <row r="80" spans="2:18" x14ac:dyDescent="0.2">
      <c r="B80" s="103"/>
      <c r="C80" s="103"/>
      <c r="D80" s="22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</row>
    <row r="81" spans="2:18" x14ac:dyDescent="0.2">
      <c r="B81" s="103"/>
      <c r="C81" s="103"/>
      <c r="D81" s="22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</row>
    <row r="82" spans="2:18" x14ac:dyDescent="0.2">
      <c r="B82" s="103"/>
      <c r="C82" s="103"/>
      <c r="D82" s="22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</row>
    <row r="83" spans="2:18" x14ac:dyDescent="0.2">
      <c r="B83" s="103"/>
      <c r="C83" s="103"/>
      <c r="D83" s="22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</row>
    <row r="84" spans="2:18" x14ac:dyDescent="0.2">
      <c r="B84" s="103"/>
      <c r="C84" s="103"/>
      <c r="D84" s="22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</row>
    <row r="85" spans="2:18" x14ac:dyDescent="0.2">
      <c r="B85" s="103"/>
      <c r="C85" s="103"/>
      <c r="D85" s="22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</row>
    <row r="86" spans="2:18" x14ac:dyDescent="0.2">
      <c r="B86" s="103"/>
      <c r="C86" s="103"/>
      <c r="D86" s="22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</row>
    <row r="87" spans="2:18" x14ac:dyDescent="0.2">
      <c r="B87" s="103"/>
      <c r="C87" s="103"/>
      <c r="D87" s="22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</row>
    <row r="88" spans="2:18" x14ac:dyDescent="0.2">
      <c r="B88" s="103"/>
      <c r="C88" s="103"/>
      <c r="D88" s="22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</row>
    <row r="89" spans="2:18" x14ac:dyDescent="0.2">
      <c r="B89" s="103"/>
      <c r="C89" s="103"/>
      <c r="D89" s="22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</row>
    <row r="90" spans="2:18" x14ac:dyDescent="0.2">
      <c r="B90" s="103"/>
      <c r="C90" s="103"/>
      <c r="D90" s="22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</row>
    <row r="91" spans="2:18" x14ac:dyDescent="0.2">
      <c r="B91" s="103"/>
      <c r="C91" s="103"/>
      <c r="D91" s="22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</row>
    <row r="92" spans="2:18" x14ac:dyDescent="0.2">
      <c r="B92" s="103"/>
      <c r="C92" s="103"/>
      <c r="D92" s="22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</row>
    <row r="93" spans="2:18" x14ac:dyDescent="0.2">
      <c r="B93" s="103"/>
      <c r="C93" s="103"/>
      <c r="D93" s="22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</row>
    <row r="94" spans="2:18" x14ac:dyDescent="0.2">
      <c r="B94" s="103"/>
      <c r="C94" s="103"/>
      <c r="D94" s="22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</row>
    <row r="95" spans="2:18" x14ac:dyDescent="0.2">
      <c r="B95" s="103"/>
      <c r="C95" s="103"/>
      <c r="D95" s="22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</row>
    <row r="96" spans="2:18" x14ac:dyDescent="0.2">
      <c r="B96" s="103"/>
      <c r="C96" s="103"/>
      <c r="D96" s="22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</row>
    <row r="97" spans="2:18" x14ac:dyDescent="0.2">
      <c r="B97" s="103"/>
      <c r="C97" s="103"/>
      <c r="D97" s="22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</row>
    <row r="98" spans="2:18" x14ac:dyDescent="0.2">
      <c r="B98" s="103"/>
      <c r="C98" s="103"/>
      <c r="D98" s="22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</row>
    <row r="99" spans="2:18" x14ac:dyDescent="0.2">
      <c r="B99" s="103"/>
      <c r="C99" s="103"/>
      <c r="D99" s="22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</row>
    <row r="100" spans="2:18" x14ac:dyDescent="0.2">
      <c r="B100" s="103"/>
      <c r="C100" s="103"/>
      <c r="D100" s="22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</row>
    <row r="101" spans="2:18" x14ac:dyDescent="0.2">
      <c r="B101" s="103"/>
      <c r="C101" s="103"/>
      <c r="D101" s="22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</row>
    <row r="102" spans="2:18" x14ac:dyDescent="0.2">
      <c r="B102" s="103"/>
      <c r="C102" s="103"/>
      <c r="D102" s="22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</row>
    <row r="103" spans="2:18" x14ac:dyDescent="0.2">
      <c r="B103" s="103"/>
      <c r="C103" s="103"/>
      <c r="D103" s="22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</row>
    <row r="104" spans="2:18" x14ac:dyDescent="0.2">
      <c r="B104" s="103"/>
      <c r="C104" s="103"/>
      <c r="D104" s="22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</row>
    <row r="105" spans="2:18" x14ac:dyDescent="0.2">
      <c r="B105" s="103"/>
      <c r="C105" s="103"/>
      <c r="D105" s="22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</row>
    <row r="106" spans="2:18" x14ac:dyDescent="0.2">
      <c r="B106" s="103"/>
      <c r="C106" s="103"/>
      <c r="D106" s="22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</row>
    <row r="107" spans="2:18" x14ac:dyDescent="0.2">
      <c r="B107" s="103"/>
      <c r="C107" s="103"/>
      <c r="D107" s="22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</row>
    <row r="108" spans="2:18" x14ac:dyDescent="0.2">
      <c r="B108" s="103"/>
      <c r="C108" s="103"/>
      <c r="D108" s="22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</row>
    <row r="109" spans="2:18" x14ac:dyDescent="0.2">
      <c r="B109" s="103"/>
      <c r="C109" s="103"/>
      <c r="D109" s="22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</row>
    <row r="110" spans="2:18" x14ac:dyDescent="0.2">
      <c r="B110" s="103"/>
      <c r="C110" s="103"/>
      <c r="D110" s="22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</row>
    <row r="111" spans="2:18" x14ac:dyDescent="0.2">
      <c r="B111" s="103"/>
      <c r="C111" s="103"/>
      <c r="D111" s="22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</row>
    <row r="112" spans="2:18" x14ac:dyDescent="0.2">
      <c r="B112" s="103"/>
      <c r="C112" s="103"/>
      <c r="D112" s="22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</row>
    <row r="113" spans="2:18" x14ac:dyDescent="0.2">
      <c r="B113" s="103"/>
      <c r="C113" s="103"/>
      <c r="D113" s="22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</row>
    <row r="114" spans="2:18" x14ac:dyDescent="0.2">
      <c r="B114" s="103"/>
      <c r="C114" s="103"/>
      <c r="D114" s="22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</row>
    <row r="115" spans="2:18" x14ac:dyDescent="0.2">
      <c r="B115" s="103"/>
      <c r="C115" s="103"/>
      <c r="D115" s="22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</row>
    <row r="116" spans="2:18" x14ac:dyDescent="0.2">
      <c r="B116" s="103"/>
      <c r="C116" s="103"/>
      <c r="D116" s="22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</row>
    <row r="117" spans="2:18" x14ac:dyDescent="0.2">
      <c r="B117" s="103"/>
      <c r="C117" s="103"/>
      <c r="D117" s="22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</row>
    <row r="118" spans="2:18" x14ac:dyDescent="0.2">
      <c r="B118" s="103"/>
      <c r="C118" s="103"/>
      <c r="D118" s="22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</row>
    <row r="119" spans="2:18" x14ac:dyDescent="0.2">
      <c r="B119" s="103"/>
      <c r="C119" s="103"/>
      <c r="D119" s="22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</row>
    <row r="120" spans="2:18" x14ac:dyDescent="0.2">
      <c r="B120" s="103"/>
      <c r="C120" s="103"/>
      <c r="D120" s="22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</row>
    <row r="121" spans="2:18" x14ac:dyDescent="0.2">
      <c r="B121" s="103"/>
      <c r="C121" s="103"/>
      <c r="D121" s="22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</row>
    <row r="122" spans="2:18" x14ac:dyDescent="0.2">
      <c r="B122" s="103"/>
      <c r="C122" s="103"/>
      <c r="D122" s="22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</row>
    <row r="123" spans="2:18" x14ac:dyDescent="0.2">
      <c r="B123" s="103"/>
      <c r="C123" s="103"/>
      <c r="D123" s="22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</row>
    <row r="124" spans="2:18" x14ac:dyDescent="0.2">
      <c r="B124" s="103"/>
      <c r="C124" s="103"/>
      <c r="D124" s="22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</row>
    <row r="125" spans="2:18" x14ac:dyDescent="0.2">
      <c r="B125" s="103"/>
      <c r="C125" s="103"/>
      <c r="D125" s="22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</row>
    <row r="126" spans="2:18" x14ac:dyDescent="0.2">
      <c r="B126" s="103"/>
      <c r="C126" s="103"/>
      <c r="D126" s="22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</row>
    <row r="127" spans="2:18" x14ac:dyDescent="0.2">
      <c r="B127" s="103"/>
      <c r="C127" s="103"/>
      <c r="D127" s="22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</row>
    <row r="128" spans="2:18" x14ac:dyDescent="0.2">
      <c r="B128" s="103"/>
      <c r="C128" s="103"/>
      <c r="D128" s="22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</row>
    <row r="129" spans="2:18" x14ac:dyDescent="0.2">
      <c r="B129" s="103"/>
      <c r="C129" s="103"/>
      <c r="D129" s="22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</row>
    <row r="130" spans="2:18" x14ac:dyDescent="0.2">
      <c r="B130" s="103"/>
      <c r="C130" s="103"/>
      <c r="D130" s="22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</row>
    <row r="131" spans="2:18" x14ac:dyDescent="0.2">
      <c r="B131" s="103"/>
      <c r="C131" s="103"/>
      <c r="D131" s="22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</row>
    <row r="132" spans="2:18" x14ac:dyDescent="0.2">
      <c r="B132" s="103"/>
      <c r="C132" s="103"/>
      <c r="D132" s="22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</row>
    <row r="133" spans="2:18" x14ac:dyDescent="0.2">
      <c r="B133" s="103"/>
      <c r="C133" s="103"/>
      <c r="D133" s="22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</row>
    <row r="134" spans="2:18" x14ac:dyDescent="0.2">
      <c r="B134" s="103"/>
      <c r="C134" s="103"/>
      <c r="D134" s="22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</row>
    <row r="135" spans="2:18" x14ac:dyDescent="0.2">
      <c r="B135" s="103"/>
      <c r="C135" s="103"/>
      <c r="D135" s="22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</row>
    <row r="136" spans="2:18" x14ac:dyDescent="0.2">
      <c r="B136" s="103"/>
      <c r="C136" s="103"/>
      <c r="D136" s="22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</row>
    <row r="137" spans="2:18" x14ac:dyDescent="0.2">
      <c r="B137" s="103"/>
      <c r="C137" s="103"/>
      <c r="D137" s="22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</row>
    <row r="138" spans="2:18" x14ac:dyDescent="0.2">
      <c r="B138" s="103"/>
      <c r="C138" s="103"/>
      <c r="D138" s="22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</row>
    <row r="139" spans="2:18" x14ac:dyDescent="0.2">
      <c r="B139" s="103"/>
      <c r="C139" s="103"/>
      <c r="D139" s="22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</row>
    <row r="140" spans="2:18" x14ac:dyDescent="0.2">
      <c r="B140" s="103"/>
      <c r="C140" s="103"/>
      <c r="D140" s="22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</row>
    <row r="141" spans="2:18" x14ac:dyDescent="0.2">
      <c r="B141" s="103"/>
      <c r="C141" s="103"/>
      <c r="D141" s="22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</row>
    <row r="142" spans="2:18" x14ac:dyDescent="0.2">
      <c r="B142" s="103"/>
      <c r="C142" s="103"/>
      <c r="D142" s="22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</row>
    <row r="143" spans="2:18" x14ac:dyDescent="0.2">
      <c r="B143" s="103"/>
      <c r="C143" s="103"/>
      <c r="D143" s="22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</row>
    <row r="144" spans="2:18" x14ac:dyDescent="0.2">
      <c r="B144" s="103"/>
      <c r="C144" s="103"/>
      <c r="D144" s="22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</row>
    <row r="145" spans="2:18" x14ac:dyDescent="0.2">
      <c r="B145" s="103"/>
      <c r="C145" s="103"/>
      <c r="D145" s="22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</row>
    <row r="146" spans="2:18" x14ac:dyDescent="0.2">
      <c r="B146" s="103"/>
      <c r="C146" s="103"/>
      <c r="D146" s="22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</row>
    <row r="147" spans="2:18" x14ac:dyDescent="0.2">
      <c r="B147" s="103"/>
      <c r="C147" s="103"/>
      <c r="D147" s="22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</row>
    <row r="148" spans="2:18" x14ac:dyDescent="0.2">
      <c r="B148" s="103"/>
      <c r="C148" s="103"/>
      <c r="D148" s="22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</row>
    <row r="149" spans="2:18" x14ac:dyDescent="0.2">
      <c r="B149" s="103"/>
      <c r="C149" s="103"/>
      <c r="D149" s="22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</row>
    <row r="150" spans="2:18" x14ac:dyDescent="0.2">
      <c r="B150" s="103"/>
      <c r="C150" s="103"/>
      <c r="D150" s="22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</row>
    <row r="151" spans="2:18" x14ac:dyDescent="0.2">
      <c r="B151" s="103"/>
      <c r="C151" s="103"/>
      <c r="D151" s="22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</row>
    <row r="152" spans="2:18" x14ac:dyDescent="0.2">
      <c r="B152" s="103"/>
      <c r="C152" s="103"/>
      <c r="D152" s="22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</row>
    <row r="153" spans="2:18" x14ac:dyDescent="0.2">
      <c r="B153" s="103"/>
      <c r="C153" s="103"/>
      <c r="D153" s="22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</row>
    <row r="154" spans="2:18" x14ac:dyDescent="0.2">
      <c r="B154" s="103"/>
      <c r="C154" s="103"/>
      <c r="D154" s="22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</row>
    <row r="155" spans="2:18" x14ac:dyDescent="0.2">
      <c r="B155" s="103"/>
      <c r="C155" s="103"/>
      <c r="D155" s="22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</row>
    <row r="156" spans="2:18" x14ac:dyDescent="0.2">
      <c r="B156" s="103"/>
      <c r="C156" s="103"/>
      <c r="D156" s="22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</row>
    <row r="157" spans="2:18" x14ac:dyDescent="0.2">
      <c r="B157" s="103"/>
      <c r="C157" s="103"/>
      <c r="D157" s="22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</row>
    <row r="158" spans="2:18" x14ac:dyDescent="0.2">
      <c r="B158" s="103"/>
      <c r="C158" s="103"/>
      <c r="D158" s="22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</row>
    <row r="159" spans="2:18" x14ac:dyDescent="0.2">
      <c r="B159" s="103"/>
      <c r="C159" s="103"/>
      <c r="D159" s="22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</row>
    <row r="160" spans="2:18" x14ac:dyDescent="0.2">
      <c r="B160" s="103"/>
      <c r="C160" s="103"/>
      <c r="D160" s="22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</row>
    <row r="161" spans="2:18" x14ac:dyDescent="0.2">
      <c r="B161" s="103"/>
      <c r="C161" s="103"/>
      <c r="D161" s="22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</row>
    <row r="162" spans="2:18" x14ac:dyDescent="0.2">
      <c r="B162" s="103"/>
      <c r="C162" s="103"/>
      <c r="D162" s="22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</row>
    <row r="163" spans="2:18" x14ac:dyDescent="0.2">
      <c r="B163" s="103"/>
      <c r="C163" s="103"/>
      <c r="D163" s="22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</row>
    <row r="164" spans="2:18" x14ac:dyDescent="0.2">
      <c r="B164" s="103"/>
      <c r="C164" s="103"/>
      <c r="D164" s="22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</row>
    <row r="165" spans="2:18" x14ac:dyDescent="0.2">
      <c r="B165" s="103"/>
      <c r="C165" s="103"/>
      <c r="D165" s="22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</row>
    <row r="166" spans="2:18" x14ac:dyDescent="0.2">
      <c r="B166" s="103"/>
      <c r="C166" s="103"/>
      <c r="D166" s="22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</row>
    <row r="167" spans="2:18" x14ac:dyDescent="0.2">
      <c r="B167" s="103"/>
      <c r="C167" s="103"/>
      <c r="D167" s="22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</row>
    <row r="168" spans="2:18" x14ac:dyDescent="0.2">
      <c r="B168" s="103"/>
      <c r="C168" s="103"/>
      <c r="D168" s="22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</row>
    <row r="169" spans="2:18" x14ac:dyDescent="0.2">
      <c r="B169" s="103"/>
      <c r="C169" s="103"/>
      <c r="D169" s="22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</row>
    <row r="170" spans="2:18" x14ac:dyDescent="0.2">
      <c r="B170" s="103"/>
      <c r="C170" s="103"/>
      <c r="D170" s="22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</row>
    <row r="171" spans="2:18" x14ac:dyDescent="0.2">
      <c r="B171" s="103"/>
      <c r="C171" s="103"/>
      <c r="D171" s="22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</row>
    <row r="172" spans="2:18" x14ac:dyDescent="0.2">
      <c r="B172" s="103"/>
      <c r="C172" s="103"/>
      <c r="D172" s="22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</row>
    <row r="173" spans="2:18" x14ac:dyDescent="0.2">
      <c r="B173" s="103"/>
      <c r="C173" s="103"/>
      <c r="D173" s="22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</row>
    <row r="174" spans="2:18" x14ac:dyDescent="0.2">
      <c r="B174" s="103"/>
      <c r="C174" s="103"/>
      <c r="D174" s="22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</row>
    <row r="175" spans="2:18" x14ac:dyDescent="0.2">
      <c r="B175" s="103"/>
      <c r="C175" s="103"/>
      <c r="D175" s="22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</row>
    <row r="176" spans="2:18" x14ac:dyDescent="0.2">
      <c r="B176" s="103"/>
      <c r="C176" s="103"/>
      <c r="D176" s="22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</row>
    <row r="177" spans="2:18" x14ac:dyDescent="0.2">
      <c r="B177" s="103"/>
      <c r="C177" s="103"/>
      <c r="D177" s="22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</row>
    <row r="178" spans="2:18" x14ac:dyDescent="0.2">
      <c r="B178" s="103"/>
      <c r="C178" s="103"/>
      <c r="D178" s="22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</row>
    <row r="179" spans="2:18" x14ac:dyDescent="0.2">
      <c r="B179" s="103"/>
      <c r="C179" s="103"/>
      <c r="D179" s="22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</row>
    <row r="180" spans="2:18" x14ac:dyDescent="0.2">
      <c r="B180" s="103"/>
      <c r="C180" s="103"/>
      <c r="D180" s="22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</row>
    <row r="181" spans="2:18" x14ac:dyDescent="0.2">
      <c r="B181" s="103"/>
      <c r="C181" s="103"/>
      <c r="D181" s="22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</row>
    <row r="182" spans="2:18" x14ac:dyDescent="0.2">
      <c r="B182" s="103"/>
      <c r="C182" s="103"/>
      <c r="D182" s="22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</row>
    <row r="183" spans="2:18" x14ac:dyDescent="0.2">
      <c r="B183" s="103"/>
      <c r="C183" s="103"/>
      <c r="D183" s="22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</row>
    <row r="184" spans="2:18" x14ac:dyDescent="0.2">
      <c r="B184" s="103"/>
      <c r="C184" s="103"/>
      <c r="D184" s="22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</row>
    <row r="185" spans="2:18" x14ac:dyDescent="0.2">
      <c r="B185" s="103"/>
      <c r="C185" s="103"/>
      <c r="D185" s="22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</row>
    <row r="186" spans="2:18" x14ac:dyDescent="0.2">
      <c r="B186" s="103"/>
      <c r="C186" s="103"/>
      <c r="D186" s="22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</row>
    <row r="187" spans="2:18" x14ac:dyDescent="0.2">
      <c r="B187" s="103"/>
      <c r="C187" s="103"/>
      <c r="D187" s="22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</row>
    <row r="188" spans="2:18" x14ac:dyDescent="0.2">
      <c r="B188" s="103"/>
      <c r="C188" s="103"/>
      <c r="D188" s="22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</row>
    <row r="189" spans="2:18" x14ac:dyDescent="0.2">
      <c r="B189" s="103"/>
      <c r="C189" s="103"/>
      <c r="D189" s="22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</row>
    <row r="190" spans="2:18" x14ac:dyDescent="0.2">
      <c r="B190" s="103"/>
      <c r="C190" s="103"/>
      <c r="D190" s="22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</row>
    <row r="191" spans="2:18" x14ac:dyDescent="0.2">
      <c r="B191" s="103"/>
      <c r="C191" s="103"/>
      <c r="D191" s="22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</row>
    <row r="192" spans="2:18" x14ac:dyDescent="0.2">
      <c r="B192" s="103"/>
      <c r="C192" s="103"/>
      <c r="D192" s="22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</row>
    <row r="193" spans="2:18" x14ac:dyDescent="0.2">
      <c r="B193" s="103"/>
      <c r="C193" s="103"/>
      <c r="D193" s="22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</row>
    <row r="194" spans="2:18" x14ac:dyDescent="0.2">
      <c r="B194" s="103"/>
      <c r="C194" s="103"/>
      <c r="D194" s="22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</row>
    <row r="195" spans="2:18" x14ac:dyDescent="0.2">
      <c r="B195" s="103"/>
      <c r="C195" s="103"/>
      <c r="D195" s="22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</row>
    <row r="196" spans="2:18" x14ac:dyDescent="0.2">
      <c r="B196" s="103"/>
      <c r="C196" s="103"/>
      <c r="D196" s="22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</row>
    <row r="197" spans="2:18" x14ac:dyDescent="0.2">
      <c r="B197" s="103"/>
      <c r="C197" s="103"/>
      <c r="D197" s="22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</row>
    <row r="198" spans="2:18" x14ac:dyDescent="0.2">
      <c r="B198" s="103"/>
      <c r="C198" s="103"/>
      <c r="D198" s="22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</row>
    <row r="199" spans="2:18" x14ac:dyDescent="0.2">
      <c r="B199" s="103"/>
      <c r="C199" s="103"/>
      <c r="D199" s="22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</row>
    <row r="200" spans="2:18" x14ac:dyDescent="0.2">
      <c r="B200" s="103"/>
      <c r="C200" s="103"/>
      <c r="D200" s="22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</row>
    <row r="201" spans="2:18" x14ac:dyDescent="0.2">
      <c r="B201" s="103"/>
      <c r="C201" s="103"/>
      <c r="D201" s="22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</row>
    <row r="202" spans="2:18" x14ac:dyDescent="0.2">
      <c r="B202" s="103"/>
      <c r="C202" s="103"/>
      <c r="D202" s="22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</row>
    <row r="203" spans="2:18" x14ac:dyDescent="0.2">
      <c r="B203" s="103"/>
      <c r="C203" s="103"/>
      <c r="D203" s="22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</row>
    <row r="204" spans="2:18" x14ac:dyDescent="0.2">
      <c r="B204" s="103"/>
      <c r="C204" s="103"/>
      <c r="D204" s="22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</row>
    <row r="205" spans="2:18" x14ac:dyDescent="0.2">
      <c r="B205" s="103"/>
      <c r="C205" s="103"/>
      <c r="D205" s="22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</row>
    <row r="206" spans="2:18" x14ac:dyDescent="0.2">
      <c r="B206" s="103"/>
      <c r="C206" s="103"/>
      <c r="D206" s="22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</row>
    <row r="207" spans="2:18" x14ac:dyDescent="0.2">
      <c r="B207" s="103"/>
      <c r="C207" s="103"/>
      <c r="D207" s="22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</row>
    <row r="208" spans="2:18" x14ac:dyDescent="0.2">
      <c r="B208" s="103"/>
      <c r="C208" s="103"/>
      <c r="D208" s="22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</row>
    <row r="209" spans="2:18" x14ac:dyDescent="0.2">
      <c r="B209" s="103"/>
      <c r="C209" s="103"/>
      <c r="D209" s="22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</row>
    <row r="210" spans="2:18" x14ac:dyDescent="0.2">
      <c r="B210" s="103"/>
      <c r="C210" s="103"/>
      <c r="D210" s="22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</row>
    <row r="211" spans="2:18" x14ac:dyDescent="0.2">
      <c r="B211" s="103"/>
      <c r="C211" s="103"/>
      <c r="D211" s="22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</row>
    <row r="212" spans="2:18" x14ac:dyDescent="0.2">
      <c r="B212" s="103"/>
      <c r="C212" s="103"/>
      <c r="D212" s="22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</row>
    <row r="213" spans="2:18" x14ac:dyDescent="0.2">
      <c r="B213" s="103"/>
      <c r="C213" s="103"/>
      <c r="D213" s="22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</row>
    <row r="214" spans="2:18" x14ac:dyDescent="0.2">
      <c r="B214" s="103"/>
      <c r="C214" s="103"/>
      <c r="D214" s="22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</row>
    <row r="215" spans="2:18" x14ac:dyDescent="0.2">
      <c r="B215" s="103"/>
      <c r="C215" s="103"/>
      <c r="D215" s="22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</row>
    <row r="216" spans="2:18" x14ac:dyDescent="0.2">
      <c r="B216" s="103"/>
      <c r="C216" s="103"/>
      <c r="D216" s="22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</row>
    <row r="217" spans="2:18" x14ac:dyDescent="0.2">
      <c r="B217" s="103"/>
      <c r="C217" s="103"/>
      <c r="D217" s="22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</row>
    <row r="218" spans="2:18" x14ac:dyDescent="0.2">
      <c r="B218" s="103"/>
      <c r="C218" s="103"/>
      <c r="D218" s="22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</row>
    <row r="219" spans="2:18" x14ac:dyDescent="0.2">
      <c r="B219" s="103"/>
      <c r="C219" s="103"/>
      <c r="D219" s="22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</row>
    <row r="220" spans="2:18" x14ac:dyDescent="0.2">
      <c r="B220" s="103"/>
      <c r="C220" s="103"/>
      <c r="D220" s="22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</row>
    <row r="221" spans="2:18" x14ac:dyDescent="0.2">
      <c r="B221" s="103"/>
      <c r="C221" s="103"/>
      <c r="D221" s="22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</row>
    <row r="222" spans="2:18" x14ac:dyDescent="0.2">
      <c r="B222" s="103"/>
      <c r="C222" s="103"/>
      <c r="D222" s="22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</row>
    <row r="223" spans="2:18" x14ac:dyDescent="0.2">
      <c r="B223" s="103"/>
      <c r="C223" s="103"/>
      <c r="D223" s="22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</row>
    <row r="224" spans="2:18" x14ac:dyDescent="0.2">
      <c r="B224" s="103"/>
      <c r="C224" s="103"/>
      <c r="D224" s="22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</row>
    <row r="225" spans="2:18" x14ac:dyDescent="0.2">
      <c r="B225" s="103"/>
      <c r="C225" s="103"/>
      <c r="D225" s="22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</row>
    <row r="226" spans="2:18" x14ac:dyDescent="0.2">
      <c r="B226" s="103"/>
      <c r="C226" s="103"/>
      <c r="D226" s="22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</row>
    <row r="227" spans="2:18" x14ac:dyDescent="0.2">
      <c r="B227" s="103"/>
      <c r="C227" s="103"/>
      <c r="D227" s="22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</row>
    <row r="228" spans="2:18" x14ac:dyDescent="0.2">
      <c r="B228" s="103"/>
      <c r="C228" s="103"/>
      <c r="D228" s="22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</row>
    <row r="229" spans="2:18" x14ac:dyDescent="0.2">
      <c r="B229" s="103"/>
      <c r="C229" s="103"/>
      <c r="D229" s="22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</row>
    <row r="230" spans="2:18" x14ac:dyDescent="0.2">
      <c r="B230" s="103"/>
      <c r="C230" s="103"/>
      <c r="D230" s="22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</row>
    <row r="231" spans="2:18" x14ac:dyDescent="0.2">
      <c r="B231" s="103"/>
      <c r="C231" s="103"/>
      <c r="D231" s="22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</row>
    <row r="232" spans="2:18" x14ac:dyDescent="0.2">
      <c r="B232" s="103"/>
      <c r="C232" s="103"/>
      <c r="D232" s="22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</row>
    <row r="233" spans="2:18" x14ac:dyDescent="0.2">
      <c r="B233" s="103"/>
      <c r="C233" s="103"/>
      <c r="D233" s="22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  <c r="R233" s="130"/>
    </row>
    <row r="234" spans="2:18" x14ac:dyDescent="0.2">
      <c r="B234" s="103"/>
      <c r="C234" s="103"/>
      <c r="D234" s="22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  <c r="R234" s="130"/>
    </row>
    <row r="235" spans="2:18" x14ac:dyDescent="0.2">
      <c r="B235" s="103"/>
      <c r="C235" s="103"/>
      <c r="D235" s="22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  <c r="R235" s="130"/>
    </row>
    <row r="236" spans="2:18" x14ac:dyDescent="0.2">
      <c r="B236" s="103"/>
      <c r="C236" s="103"/>
      <c r="D236" s="22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</row>
    <row r="237" spans="2:18" x14ac:dyDescent="0.2">
      <c r="B237" s="103"/>
      <c r="C237" s="103"/>
      <c r="D237" s="22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</row>
    <row r="238" spans="2:18" x14ac:dyDescent="0.2">
      <c r="B238" s="103"/>
      <c r="C238" s="103"/>
      <c r="D238" s="22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</row>
    <row r="239" spans="2:18" x14ac:dyDescent="0.2">
      <c r="B239" s="103"/>
      <c r="C239" s="103"/>
      <c r="D239" s="22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</row>
    <row r="240" spans="2:18" x14ac:dyDescent="0.2">
      <c r="B240" s="103"/>
      <c r="C240" s="103"/>
      <c r="D240" s="22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</row>
    <row r="241" spans="2:18" x14ac:dyDescent="0.2">
      <c r="B241" s="103"/>
      <c r="C241" s="103"/>
      <c r="D241" s="22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  <c r="R241" s="130"/>
    </row>
    <row r="242" spans="2:18" x14ac:dyDescent="0.2">
      <c r="B242" s="103"/>
      <c r="C242" s="103"/>
      <c r="D242" s="22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</row>
    <row r="243" spans="2:18" x14ac:dyDescent="0.2">
      <c r="B243" s="103"/>
      <c r="C243" s="103"/>
      <c r="D243" s="22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</row>
    <row r="244" spans="2:18" x14ac:dyDescent="0.2">
      <c r="B244" s="103"/>
      <c r="C244" s="103"/>
      <c r="D244" s="22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</row>
    <row r="245" spans="2:18" x14ac:dyDescent="0.2">
      <c r="B245" s="103"/>
      <c r="C245" s="103"/>
      <c r="D245" s="22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  <c r="R245" s="130"/>
    </row>
    <row r="246" spans="2:18" x14ac:dyDescent="0.2">
      <c r="B246" s="103"/>
      <c r="C246" s="103"/>
      <c r="D246" s="22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</row>
    <row r="247" spans="2:18" x14ac:dyDescent="0.2">
      <c r="B247" s="103"/>
      <c r="C247" s="103"/>
      <c r="D247" s="22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  <c r="R247" s="130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C9" sqref="C9"/>
    </sheetView>
  </sheetViews>
  <sheetFormatPr defaultRowHeight="12.75" outlineLevelRow="3" x14ac:dyDescent="0.2"/>
  <cols>
    <col min="1" max="1" width="81.42578125" style="158" customWidth="1"/>
    <col min="2" max="2" width="14.28515625" style="89" customWidth="1"/>
    <col min="3" max="3" width="15.42578125" style="89" customWidth="1"/>
    <col min="4" max="4" width="10.28515625" style="198" customWidth="1"/>
    <col min="5" max="16384" width="9.140625" style="15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28.02.2018</v>
      </c>
      <c r="B2" s="3"/>
      <c r="C2" s="3"/>
      <c r="D2" s="3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18.75" x14ac:dyDescent="0.3">
      <c r="A3" s="2" t="s">
        <v>58</v>
      </c>
      <c r="B3" s="2"/>
      <c r="C3" s="2"/>
      <c r="D3" s="2"/>
    </row>
    <row r="4" spans="1:19" x14ac:dyDescent="0.2">
      <c r="B4" s="103"/>
      <c r="C4" s="103"/>
      <c r="D4" s="22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19" s="136" customFormat="1" x14ac:dyDescent="0.2">
      <c r="B5" s="70"/>
      <c r="C5" s="70"/>
      <c r="D5" s="136" t="str">
        <f>VALVAL</f>
        <v>млрд. одиниць</v>
      </c>
    </row>
    <row r="6" spans="1:19" s="47" customFormat="1" x14ac:dyDescent="0.2">
      <c r="A6" s="153"/>
      <c r="B6" s="35" t="s">
        <v>202</v>
      </c>
      <c r="C6" s="35" t="s">
        <v>9</v>
      </c>
      <c r="D6" s="35" t="s">
        <v>78</v>
      </c>
    </row>
    <row r="7" spans="1:19" s="173" customFormat="1" ht="15.75" x14ac:dyDescent="0.2">
      <c r="A7" s="200" t="s">
        <v>201</v>
      </c>
      <c r="B7" s="81">
        <f t="shared" ref="B7:C7" si="0">B$8+B$71</f>
        <v>76.762659424779997</v>
      </c>
      <c r="C7" s="81">
        <f t="shared" si="0"/>
        <v>2068.6143472716399</v>
      </c>
      <c r="D7" s="155">
        <v>0.99999700000000002</v>
      </c>
    </row>
    <row r="8" spans="1:19" s="127" customFormat="1" ht="15" x14ac:dyDescent="0.2">
      <c r="A8" s="96" t="s">
        <v>85</v>
      </c>
      <c r="B8" s="62">
        <f t="shared" ref="B8:D8" si="1">B$9+B$47</f>
        <v>66.102213505649999</v>
      </c>
      <c r="C8" s="62">
        <f t="shared" si="1"/>
        <v>1781.3346784606599</v>
      </c>
      <c r="D8" s="214">
        <f t="shared" si="1"/>
        <v>0.86112200000000005</v>
      </c>
    </row>
    <row r="9" spans="1:19" s="30" customFormat="1" ht="15" outlineLevel="1" x14ac:dyDescent="0.2">
      <c r="A9" s="64" t="s">
        <v>62</v>
      </c>
      <c r="B9" s="69">
        <f t="shared" ref="B9:D9" si="2">B$10+B$45</f>
        <v>27.644103857670007</v>
      </c>
      <c r="C9" s="69">
        <f t="shared" si="2"/>
        <v>744.95842491715985</v>
      </c>
      <c r="D9" s="59">
        <f t="shared" si="2"/>
        <v>0.36012100000000002</v>
      </c>
    </row>
    <row r="10" spans="1:19" s="209" customFormat="1" ht="14.25" outlineLevel="2" x14ac:dyDescent="0.2">
      <c r="A10" s="45" t="s">
        <v>147</v>
      </c>
      <c r="B10" s="33">
        <f t="shared" ref="B10:C10" si="3">SUM(B$11:B$44)</f>
        <v>27.555765982410009</v>
      </c>
      <c r="C10" s="33">
        <f t="shared" si="3"/>
        <v>742.57787951201988</v>
      </c>
      <c r="D10" s="174">
        <v>0.35897000000000001</v>
      </c>
    </row>
    <row r="11" spans="1:19" outlineLevel="3" x14ac:dyDescent="0.2">
      <c r="A11" s="199" t="s">
        <v>185</v>
      </c>
      <c r="B11" s="21">
        <v>2.3248481855200001</v>
      </c>
      <c r="C11" s="21">
        <v>62.650438999999999</v>
      </c>
      <c r="D11" s="72">
        <v>3.0286E-2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</row>
    <row r="12" spans="1:19" outlineLevel="3" x14ac:dyDescent="0.2">
      <c r="A12" s="40" t="s">
        <v>53</v>
      </c>
      <c r="B12" s="32">
        <v>0.70628133211999999</v>
      </c>
      <c r="C12" s="32">
        <v>19.033000000000001</v>
      </c>
      <c r="D12" s="145">
        <v>9.2010000000000008E-3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</row>
    <row r="13" spans="1:19" outlineLevel="3" x14ac:dyDescent="0.2">
      <c r="A13" s="40" t="s">
        <v>82</v>
      </c>
      <c r="B13" s="32">
        <v>0.15787989464999999</v>
      </c>
      <c r="C13" s="32">
        <v>4.2545766086999999</v>
      </c>
      <c r="D13" s="145">
        <v>2.0569999999999998E-3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9" outlineLevel="3" x14ac:dyDescent="0.2">
      <c r="A14" s="40" t="s">
        <v>138</v>
      </c>
      <c r="B14" s="32">
        <v>1.35445114391</v>
      </c>
      <c r="C14" s="32">
        <v>36.5</v>
      </c>
      <c r="D14" s="145">
        <v>1.7645000000000001E-2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</row>
    <row r="15" spans="1:19" outlineLevel="3" x14ac:dyDescent="0.2">
      <c r="A15" s="40" t="s">
        <v>207</v>
      </c>
      <c r="B15" s="32">
        <v>1.0650068269699999</v>
      </c>
      <c r="C15" s="32">
        <v>28.700001</v>
      </c>
      <c r="D15" s="145">
        <v>1.3873999999999999E-2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</row>
    <row r="16" spans="1:19" outlineLevel="3" x14ac:dyDescent="0.2">
      <c r="A16" s="40" t="s">
        <v>87</v>
      </c>
      <c r="B16" s="32">
        <v>1.7403769492800001</v>
      </c>
      <c r="C16" s="32">
        <v>46.9</v>
      </c>
      <c r="D16" s="145">
        <v>2.2672000000000001E-2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</row>
    <row r="17" spans="1:17" outlineLevel="3" x14ac:dyDescent="0.2">
      <c r="A17" s="40" t="s">
        <v>162</v>
      </c>
      <c r="B17" s="32">
        <v>3.46734509205</v>
      </c>
      <c r="C17" s="32">
        <v>93.438657000000006</v>
      </c>
      <c r="D17" s="145">
        <v>4.5170000000000002E-2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outlineLevel="3" x14ac:dyDescent="0.2">
      <c r="A18" s="40" t="s">
        <v>20</v>
      </c>
      <c r="B18" s="32">
        <v>0.44892611506000002</v>
      </c>
      <c r="C18" s="32">
        <v>12.097744</v>
      </c>
      <c r="D18" s="145">
        <v>5.8479999999999999E-3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</row>
    <row r="19" spans="1:17" outlineLevel="3" x14ac:dyDescent="0.2">
      <c r="A19" s="40" t="s">
        <v>110</v>
      </c>
      <c r="B19" s="32">
        <v>0.44892611506000002</v>
      </c>
      <c r="C19" s="32">
        <v>12.097744</v>
      </c>
      <c r="D19" s="145">
        <v>5.8479999999999999E-3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</row>
    <row r="20" spans="1:17" outlineLevel="3" x14ac:dyDescent="0.2">
      <c r="A20" s="40" t="s">
        <v>160</v>
      </c>
      <c r="B20" s="32">
        <v>1.0838453581700001</v>
      </c>
      <c r="C20" s="32">
        <v>29.20766522345</v>
      </c>
      <c r="D20" s="145">
        <v>1.4119E-2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</row>
    <row r="21" spans="1:17" outlineLevel="3" x14ac:dyDescent="0.2">
      <c r="A21" s="40" t="s">
        <v>179</v>
      </c>
      <c r="B21" s="32">
        <v>0.44892611506000002</v>
      </c>
      <c r="C21" s="32">
        <v>12.097744</v>
      </c>
      <c r="D21" s="145">
        <v>5.8479999999999999E-3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</row>
    <row r="22" spans="1:17" outlineLevel="3" x14ac:dyDescent="0.2">
      <c r="A22" s="40" t="s">
        <v>47</v>
      </c>
      <c r="B22" s="32">
        <v>0.44892611506000002</v>
      </c>
      <c r="C22" s="32">
        <v>12.097744</v>
      </c>
      <c r="D22" s="145">
        <v>5.8479999999999999E-3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1:17" outlineLevel="3" x14ac:dyDescent="0.2">
      <c r="A23" s="40" t="s">
        <v>149</v>
      </c>
      <c r="B23" s="32">
        <v>2.1087061418899999</v>
      </c>
      <c r="C23" s="32">
        <v>56.825803222129998</v>
      </c>
      <c r="D23" s="145">
        <v>2.7470000000000001E-2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</row>
    <row r="24" spans="1:17" outlineLevel="3" x14ac:dyDescent="0.2">
      <c r="A24" s="40" t="s">
        <v>124</v>
      </c>
      <c r="B24" s="32">
        <v>0.44892611506000002</v>
      </c>
      <c r="C24" s="32">
        <v>12.097744</v>
      </c>
      <c r="D24" s="145">
        <v>5.8479999999999999E-3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</row>
    <row r="25" spans="1:17" outlineLevel="3" x14ac:dyDescent="0.2">
      <c r="A25" s="40" t="s">
        <v>197</v>
      </c>
      <c r="B25" s="32">
        <v>0.44892611506000002</v>
      </c>
      <c r="C25" s="32">
        <v>12.097744</v>
      </c>
      <c r="D25" s="145">
        <v>5.8479999999999999E-3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</row>
    <row r="26" spans="1:17" outlineLevel="3" x14ac:dyDescent="0.2">
      <c r="A26" s="40" t="s">
        <v>60</v>
      </c>
      <c r="B26" s="32">
        <v>0.44892611506000002</v>
      </c>
      <c r="C26" s="32">
        <v>12.097744</v>
      </c>
      <c r="D26" s="145">
        <v>5.8479999999999999E-3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</row>
    <row r="27" spans="1:17" outlineLevel="3" x14ac:dyDescent="0.2">
      <c r="A27" s="40" t="s">
        <v>132</v>
      </c>
      <c r="B27" s="32">
        <v>0.44892611506000002</v>
      </c>
      <c r="C27" s="32">
        <v>12.097744</v>
      </c>
      <c r="D27" s="145">
        <v>5.8479999999999999E-3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</row>
    <row r="28" spans="1:17" outlineLevel="3" x14ac:dyDescent="0.2">
      <c r="A28" s="40" t="s">
        <v>195</v>
      </c>
      <c r="B28" s="32">
        <v>0.44892611506000002</v>
      </c>
      <c r="C28" s="32">
        <v>12.097744</v>
      </c>
      <c r="D28" s="145">
        <v>5.8479999999999999E-3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</row>
    <row r="29" spans="1:17" outlineLevel="3" x14ac:dyDescent="0.2">
      <c r="A29" s="40" t="s">
        <v>55</v>
      </c>
      <c r="B29" s="32">
        <v>0.44892611506000002</v>
      </c>
      <c r="C29" s="32">
        <v>12.097744</v>
      </c>
      <c r="D29" s="145">
        <v>5.8479999999999999E-3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spans="1:17" outlineLevel="3" x14ac:dyDescent="0.2">
      <c r="A30" s="40" t="s">
        <v>196</v>
      </c>
      <c r="B30" s="32">
        <v>0.44892611506000002</v>
      </c>
      <c r="C30" s="32">
        <v>12.097744</v>
      </c>
      <c r="D30" s="145">
        <v>5.8479999999999999E-3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</row>
    <row r="31" spans="1:17" outlineLevel="3" x14ac:dyDescent="0.2">
      <c r="A31" s="40" t="s">
        <v>56</v>
      </c>
      <c r="B31" s="32">
        <v>0.44892611506000002</v>
      </c>
      <c r="C31" s="32">
        <v>12.097744</v>
      </c>
      <c r="D31" s="145">
        <v>5.8479999999999999E-3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</row>
    <row r="32" spans="1:17" outlineLevel="3" x14ac:dyDescent="0.2">
      <c r="A32" s="40" t="s">
        <v>131</v>
      </c>
      <c r="B32" s="32">
        <v>0.44892611506000002</v>
      </c>
      <c r="C32" s="32">
        <v>12.097744</v>
      </c>
      <c r="D32" s="145">
        <v>5.8479999999999999E-3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</row>
    <row r="33" spans="1:17" outlineLevel="3" x14ac:dyDescent="0.2">
      <c r="A33" s="40" t="s">
        <v>194</v>
      </c>
      <c r="B33" s="32">
        <v>0.44892611506000002</v>
      </c>
      <c r="C33" s="32">
        <v>12.097744</v>
      </c>
      <c r="D33" s="145">
        <v>5.8479999999999999E-3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</row>
    <row r="34" spans="1:17" outlineLevel="3" x14ac:dyDescent="0.2">
      <c r="A34" s="40" t="s">
        <v>153</v>
      </c>
      <c r="B34" s="32">
        <v>0.23551107430000001</v>
      </c>
      <c r="C34" s="32">
        <v>6.3465959999999999</v>
      </c>
      <c r="D34" s="145">
        <v>3.068E-3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1:17" outlineLevel="3" x14ac:dyDescent="0.2">
      <c r="A35" s="40" t="s">
        <v>5</v>
      </c>
      <c r="B35" s="32">
        <v>1.7792694124899999</v>
      </c>
      <c r="C35" s="32">
        <v>47.948081293009999</v>
      </c>
      <c r="D35" s="145">
        <v>2.3179000000000002E-2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1:17" outlineLevel="3" x14ac:dyDescent="0.2">
      <c r="A36" s="40" t="s">
        <v>200</v>
      </c>
      <c r="B36" s="32">
        <v>0.44892637481999997</v>
      </c>
      <c r="C36" s="32">
        <v>12.097751000000001</v>
      </c>
      <c r="D36" s="145">
        <v>5.8479999999999999E-3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</row>
    <row r="37" spans="1:17" outlineLevel="3" x14ac:dyDescent="0.2">
      <c r="A37" s="40" t="s">
        <v>99</v>
      </c>
      <c r="B37" s="32">
        <v>1.11324752E-3</v>
      </c>
      <c r="C37" s="32">
        <v>0.03</v>
      </c>
      <c r="D37" s="145">
        <v>1.5E-5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</row>
    <row r="38" spans="1:17" outlineLevel="3" x14ac:dyDescent="0.2">
      <c r="A38" s="40" t="s">
        <v>174</v>
      </c>
      <c r="B38" s="32">
        <v>1.9099145526900001</v>
      </c>
      <c r="C38" s="32">
        <v>51.468730700000002</v>
      </c>
      <c r="D38" s="145">
        <v>2.4881E-2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</row>
    <row r="39" spans="1:17" outlineLevel="3" x14ac:dyDescent="0.2">
      <c r="A39" s="40" t="s">
        <v>46</v>
      </c>
      <c r="B39" s="32">
        <v>0.59102319746999998</v>
      </c>
      <c r="C39" s="32">
        <v>15.92700246473</v>
      </c>
      <c r="D39" s="145">
        <v>7.6990000000000001E-3</v>
      </c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1:17" outlineLevel="3" x14ac:dyDescent="0.2">
      <c r="A40" s="40" t="s">
        <v>35</v>
      </c>
      <c r="B40" s="32">
        <v>0.21523156384</v>
      </c>
      <c r="C40" s="32">
        <v>5.8000999999999996</v>
      </c>
      <c r="D40" s="145">
        <v>2.8040000000000001E-3</v>
      </c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1:17" outlineLevel="3" x14ac:dyDescent="0.2">
      <c r="A41" s="40" t="s">
        <v>123</v>
      </c>
      <c r="B41" s="32">
        <v>0.65879984126000002</v>
      </c>
      <c r="C41" s="32">
        <v>17.75346</v>
      </c>
      <c r="D41" s="145">
        <v>8.5819999999999994E-3</v>
      </c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</row>
    <row r="42" spans="1:17" outlineLevel="3" x14ac:dyDescent="0.2">
      <c r="A42" s="40" t="s">
        <v>193</v>
      </c>
      <c r="B42" s="32">
        <v>0.70134593482999996</v>
      </c>
      <c r="C42" s="32">
        <v>18.899999999999999</v>
      </c>
      <c r="D42" s="145">
        <v>9.1369999999999993E-3</v>
      </c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1:17" outlineLevel="3" x14ac:dyDescent="0.2">
      <c r="A43" s="40" t="s">
        <v>7</v>
      </c>
      <c r="B43" s="32">
        <v>1.02418771E-3</v>
      </c>
      <c r="C43" s="32">
        <v>2.76E-2</v>
      </c>
      <c r="D43" s="145">
        <v>1.2999999999999999E-5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</row>
    <row r="44" spans="1:17" outlineLevel="3" x14ac:dyDescent="0.2">
      <c r="A44" s="40" t="s">
        <v>68</v>
      </c>
      <c r="B44" s="32">
        <v>0.71990006007999996</v>
      </c>
      <c r="C44" s="32">
        <v>19.399999999999999</v>
      </c>
      <c r="D44" s="145">
        <v>9.3779999999999992E-3</v>
      </c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</row>
    <row r="45" spans="1:17" ht="14.25" outlineLevel="2" x14ac:dyDescent="0.25">
      <c r="A45" s="189" t="s">
        <v>13</v>
      </c>
      <c r="B45" s="148">
        <f t="shared" ref="B45:C45" si="4">SUM(B$46:B$46)</f>
        <v>8.8337875260000004E-2</v>
      </c>
      <c r="C45" s="148">
        <f t="shared" si="4"/>
        <v>2.3805454051399999</v>
      </c>
      <c r="D45" s="6">
        <v>1.1509999999999999E-3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1:17" outlineLevel="3" x14ac:dyDescent="0.2">
      <c r="A46" s="40" t="s">
        <v>113</v>
      </c>
      <c r="B46" s="32">
        <v>8.8337875260000004E-2</v>
      </c>
      <c r="C46" s="32">
        <v>2.3805454051399999</v>
      </c>
      <c r="D46" s="145">
        <v>1.1509999999999999E-3</v>
      </c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</row>
    <row r="47" spans="1:17" ht="15" outlineLevel="1" x14ac:dyDescent="0.25">
      <c r="A47" s="106" t="s">
        <v>92</v>
      </c>
      <c r="B47" s="232">
        <f t="shared" ref="B47:D47" si="5">B$48+B$55+B$61+B$63+B$69</f>
        <v>38.458109647979995</v>
      </c>
      <c r="C47" s="232">
        <f t="shared" si="5"/>
        <v>1036.3762535435001</v>
      </c>
      <c r="D47" s="134">
        <f t="shared" si="5"/>
        <v>0.50100100000000003</v>
      </c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1:17" ht="14.25" outlineLevel="2" x14ac:dyDescent="0.25">
      <c r="A48" s="189" t="s">
        <v>164</v>
      </c>
      <c r="B48" s="148">
        <f t="shared" ref="B48:C48" si="6">SUM(B$49:B$54)</f>
        <v>14.423147553770001</v>
      </c>
      <c r="C48" s="148">
        <f t="shared" si="6"/>
        <v>388.67764856045</v>
      </c>
      <c r="D48" s="6">
        <v>0.187893</v>
      </c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</row>
    <row r="49" spans="1:17" outlineLevel="3" x14ac:dyDescent="0.2">
      <c r="A49" s="40" t="s">
        <v>37</v>
      </c>
      <c r="B49" s="32">
        <v>3.4565809615899998</v>
      </c>
      <c r="C49" s="32">
        <v>93.148583220000006</v>
      </c>
      <c r="D49" s="145">
        <v>4.5029E-2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</row>
    <row r="50" spans="1:17" outlineLevel="3" x14ac:dyDescent="0.2">
      <c r="A50" s="40" t="s">
        <v>114</v>
      </c>
      <c r="B50" s="32">
        <v>0.65329964926999995</v>
      </c>
      <c r="C50" s="32">
        <v>17.6052398088</v>
      </c>
      <c r="D50" s="145">
        <v>8.5109999999999995E-3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</row>
    <row r="51" spans="1:17" outlineLevel="3" x14ac:dyDescent="0.2">
      <c r="A51" s="40" t="s">
        <v>88</v>
      </c>
      <c r="B51" s="32">
        <v>0.70138619351999998</v>
      </c>
      <c r="C51" s="32">
        <v>18.901084899240001</v>
      </c>
      <c r="D51" s="145">
        <v>9.1369999999999993E-3</v>
      </c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</row>
    <row r="52" spans="1:17" outlineLevel="3" x14ac:dyDescent="0.2">
      <c r="A52" s="40" t="s">
        <v>77</v>
      </c>
      <c r="B52" s="32">
        <v>4.8491110238499999</v>
      </c>
      <c r="C52" s="32">
        <v>130.67474095626</v>
      </c>
      <c r="D52" s="145">
        <v>6.3170000000000004E-2</v>
      </c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</row>
    <row r="53" spans="1:17" outlineLevel="3" x14ac:dyDescent="0.2">
      <c r="A53" s="40" t="s">
        <v>109</v>
      </c>
      <c r="B53" s="32">
        <v>4.75680901578</v>
      </c>
      <c r="C53" s="32">
        <v>128.18736936681</v>
      </c>
      <c r="D53" s="145">
        <v>6.1968000000000002E-2</v>
      </c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</row>
    <row r="54" spans="1:17" outlineLevel="3" x14ac:dyDescent="0.2">
      <c r="A54" s="40" t="s">
        <v>30</v>
      </c>
      <c r="B54" s="32">
        <v>5.9607097600000002E-3</v>
      </c>
      <c r="C54" s="32">
        <v>0.16063030934</v>
      </c>
      <c r="D54" s="145">
        <v>7.7999999999999999E-5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</row>
    <row r="55" spans="1:17" ht="14.25" outlineLevel="2" x14ac:dyDescent="0.25">
      <c r="A55" s="189" t="s">
        <v>10</v>
      </c>
      <c r="B55" s="148">
        <f t="shared" ref="B55:C55" si="7">SUM(B$56:B$60)</f>
        <v>1.7920770263899999</v>
      </c>
      <c r="C55" s="148">
        <f t="shared" si="7"/>
        <v>48.293223241609994</v>
      </c>
      <c r="D55" s="6">
        <v>2.3345999999999999E-2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</row>
    <row r="56" spans="1:17" outlineLevel="3" x14ac:dyDescent="0.2">
      <c r="A56" s="40" t="s">
        <v>119</v>
      </c>
      <c r="B56" s="32">
        <v>0.31446284044</v>
      </c>
      <c r="C56" s="32">
        <v>8.4742028000000005</v>
      </c>
      <c r="D56" s="145">
        <v>4.0969999999999999E-3</v>
      </c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</row>
    <row r="57" spans="1:17" outlineLevel="3" x14ac:dyDescent="0.2">
      <c r="A57" s="40" t="s">
        <v>44</v>
      </c>
      <c r="B57" s="32">
        <v>0.27497552166</v>
      </c>
      <c r="C57" s="32">
        <v>7.4100912280899998</v>
      </c>
      <c r="D57" s="145">
        <v>3.5820000000000001E-3</v>
      </c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</row>
    <row r="58" spans="1:17" outlineLevel="3" x14ac:dyDescent="0.2">
      <c r="A58" s="40" t="s">
        <v>14</v>
      </c>
      <c r="B58" s="32">
        <v>0.60585586000000002</v>
      </c>
      <c r="C58" s="32">
        <v>16.32671579861</v>
      </c>
      <c r="D58" s="145">
        <v>7.8930000000000007E-3</v>
      </c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</row>
    <row r="59" spans="1:17" outlineLevel="3" x14ac:dyDescent="0.2">
      <c r="A59" s="40" t="s">
        <v>115</v>
      </c>
      <c r="B59" s="32">
        <v>6.1721831099999999E-3</v>
      </c>
      <c r="C59" s="32">
        <v>0.16632913230999999</v>
      </c>
      <c r="D59" s="145">
        <v>8.0000000000000007E-5</v>
      </c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</row>
    <row r="60" spans="1:17" outlineLevel="3" x14ac:dyDescent="0.2">
      <c r="A60" s="40" t="s">
        <v>120</v>
      </c>
      <c r="B60" s="32">
        <v>0.59061062117999996</v>
      </c>
      <c r="C60" s="32">
        <v>15.9158842826</v>
      </c>
      <c r="D60" s="145">
        <v>7.6940000000000003E-3</v>
      </c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</row>
    <row r="61" spans="1:17" ht="14.25" outlineLevel="2" x14ac:dyDescent="0.25">
      <c r="A61" s="189" t="s">
        <v>29</v>
      </c>
      <c r="B61" s="148">
        <f t="shared" ref="B61:C61" si="8">SUM(B$62:B$62)</f>
        <v>6.289403E-5</v>
      </c>
      <c r="C61" s="148">
        <f t="shared" si="8"/>
        <v>1.6948799100000001E-3</v>
      </c>
      <c r="D61" s="6">
        <v>9.9999999999999995E-7</v>
      </c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</row>
    <row r="62" spans="1:17" outlineLevel="3" x14ac:dyDescent="0.2">
      <c r="A62" s="40" t="s">
        <v>86</v>
      </c>
      <c r="B62" s="32">
        <v>6.289403E-5</v>
      </c>
      <c r="C62" s="32">
        <v>1.6948799100000001E-3</v>
      </c>
      <c r="D62" s="145">
        <v>9.9999999999999995E-7</v>
      </c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</row>
    <row r="63" spans="1:17" ht="14.25" outlineLevel="2" x14ac:dyDescent="0.25">
      <c r="A63" s="189" t="s">
        <v>165</v>
      </c>
      <c r="B63" s="148">
        <f t="shared" ref="B63:C63" si="9">SUM(B$64:B$68)</f>
        <v>20.467272999999999</v>
      </c>
      <c r="C63" s="148">
        <f t="shared" si="9"/>
        <v>551.55585924953004</v>
      </c>
      <c r="D63" s="6">
        <v>0.26663100000000001</v>
      </c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</row>
    <row r="64" spans="1:17" outlineLevel="3" x14ac:dyDescent="0.2">
      <c r="A64" s="40" t="s">
        <v>137</v>
      </c>
      <c r="B64" s="32">
        <v>3</v>
      </c>
      <c r="C64" s="32">
        <v>80.844555</v>
      </c>
      <c r="D64" s="145">
        <v>3.9081999999999999E-2</v>
      </c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</row>
    <row r="65" spans="1:17" outlineLevel="3" x14ac:dyDescent="0.2">
      <c r="A65" s="40" t="s">
        <v>139</v>
      </c>
      <c r="B65" s="32">
        <v>1</v>
      </c>
      <c r="C65" s="32">
        <v>26.948184999999999</v>
      </c>
      <c r="D65" s="145">
        <v>1.3027E-2</v>
      </c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</row>
    <row r="66" spans="1:17" outlineLevel="3" x14ac:dyDescent="0.2">
      <c r="A66" s="40" t="s">
        <v>143</v>
      </c>
      <c r="B66" s="32">
        <v>12.467273</v>
      </c>
      <c r="C66" s="32">
        <v>335.97037924953003</v>
      </c>
      <c r="D66" s="145">
        <v>0.162413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</row>
    <row r="67" spans="1:17" outlineLevel="3" x14ac:dyDescent="0.2">
      <c r="A67" s="40" t="s">
        <v>209</v>
      </c>
      <c r="B67" s="32">
        <v>1</v>
      </c>
      <c r="C67" s="32">
        <v>26.948184999999999</v>
      </c>
      <c r="D67" s="145">
        <v>1.3027E-2</v>
      </c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</row>
    <row r="68" spans="1:17" outlineLevel="3" x14ac:dyDescent="0.2">
      <c r="A68" s="40" t="s">
        <v>215</v>
      </c>
      <c r="B68" s="32">
        <v>3</v>
      </c>
      <c r="C68" s="32">
        <v>80.844555</v>
      </c>
      <c r="D68" s="145">
        <v>3.9081999999999999E-2</v>
      </c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</row>
    <row r="69" spans="1:17" ht="14.25" outlineLevel="2" x14ac:dyDescent="0.25">
      <c r="A69" s="189" t="s">
        <v>11</v>
      </c>
      <c r="B69" s="148">
        <f t="shared" ref="B69:C69" si="10">SUM(B$70:B$70)</f>
        <v>1.77554917379</v>
      </c>
      <c r="C69" s="148">
        <f t="shared" si="10"/>
        <v>47.847827612000003</v>
      </c>
      <c r="D69" s="6">
        <v>2.3130000000000001E-2</v>
      </c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</row>
    <row r="70" spans="1:17" outlineLevel="3" x14ac:dyDescent="0.2">
      <c r="A70" s="40" t="s">
        <v>109</v>
      </c>
      <c r="B70" s="32">
        <v>1.77554917379</v>
      </c>
      <c r="C70" s="32">
        <v>47.847827612000003</v>
      </c>
      <c r="D70" s="145">
        <v>2.3130000000000001E-2</v>
      </c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</row>
    <row r="71" spans="1:17" ht="15" x14ac:dyDescent="0.25">
      <c r="A71" s="94" t="s">
        <v>129</v>
      </c>
      <c r="B71" s="179">
        <f t="shared" ref="B71:D71" si="11">B$72+B$85</f>
        <v>10.66044591913</v>
      </c>
      <c r="C71" s="179">
        <f t="shared" si="11"/>
        <v>287.27966881098001</v>
      </c>
      <c r="D71" s="34">
        <f t="shared" si="11"/>
        <v>0.138875</v>
      </c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</row>
    <row r="72" spans="1:17" ht="15" outlineLevel="1" x14ac:dyDescent="0.25">
      <c r="A72" s="106" t="s">
        <v>62</v>
      </c>
      <c r="B72" s="232">
        <f t="shared" ref="B72:D72" si="12">B$73+B$79+B$83</f>
        <v>0.50512168606999996</v>
      </c>
      <c r="C72" s="232">
        <f t="shared" si="12"/>
        <v>13.6121126434</v>
      </c>
      <c r="D72" s="134">
        <f t="shared" si="12"/>
        <v>6.5789999999999998E-3</v>
      </c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</row>
    <row r="73" spans="1:17" ht="14.25" outlineLevel="2" x14ac:dyDescent="0.25">
      <c r="A73" s="189" t="s">
        <v>147</v>
      </c>
      <c r="B73" s="148">
        <f t="shared" ref="B73:C73" si="13">SUM(B$74:B$78)</f>
        <v>0.33211927261000002</v>
      </c>
      <c r="C73" s="148">
        <f t="shared" si="13"/>
        <v>8.9500115999999998</v>
      </c>
      <c r="D73" s="6">
        <v>4.326E-3</v>
      </c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</row>
    <row r="74" spans="1:17" outlineLevel="3" x14ac:dyDescent="0.2">
      <c r="A74" s="40" t="s">
        <v>176</v>
      </c>
      <c r="B74" s="32">
        <v>4.3046E-7</v>
      </c>
      <c r="C74" s="32">
        <v>1.1600000000000001E-5</v>
      </c>
      <c r="D74" s="145">
        <v>0</v>
      </c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</row>
    <row r="75" spans="1:17" outlineLevel="3" x14ac:dyDescent="0.2">
      <c r="A75" s="40" t="s">
        <v>57</v>
      </c>
      <c r="B75" s="32">
        <v>3.7108250519999997E-2</v>
      </c>
      <c r="C75" s="32">
        <v>1</v>
      </c>
      <c r="D75" s="145">
        <v>4.8299999999999998E-4</v>
      </c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</row>
    <row r="76" spans="1:17" outlineLevel="3" x14ac:dyDescent="0.2">
      <c r="A76" s="40" t="s">
        <v>63</v>
      </c>
      <c r="B76" s="32">
        <v>7.4216501039999994E-2</v>
      </c>
      <c r="C76" s="32">
        <v>2</v>
      </c>
      <c r="D76" s="145">
        <v>9.6699999999999998E-4</v>
      </c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</row>
    <row r="77" spans="1:17" outlineLevel="3" x14ac:dyDescent="0.2">
      <c r="A77" s="40" t="s">
        <v>210</v>
      </c>
      <c r="B77" s="32">
        <v>0.11132475156</v>
      </c>
      <c r="C77" s="32">
        <v>3</v>
      </c>
      <c r="D77" s="145">
        <v>1.4499999999999999E-3</v>
      </c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</row>
    <row r="78" spans="1:17" outlineLevel="3" x14ac:dyDescent="0.2">
      <c r="A78" s="40" t="s">
        <v>206</v>
      </c>
      <c r="B78" s="32">
        <v>0.10946933903</v>
      </c>
      <c r="C78" s="32">
        <v>2.95</v>
      </c>
      <c r="D78" s="145">
        <v>1.426E-3</v>
      </c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</row>
    <row r="79" spans="1:17" ht="14.25" outlineLevel="2" x14ac:dyDescent="0.25">
      <c r="A79" s="189" t="s">
        <v>13</v>
      </c>
      <c r="B79" s="148">
        <f t="shared" ref="B79:C79" si="14">SUM(B$80:B$82)</f>
        <v>0.17296698806999999</v>
      </c>
      <c r="C79" s="148">
        <f t="shared" si="14"/>
        <v>4.6611463934000001</v>
      </c>
      <c r="D79" s="6">
        <v>2.2529999999999998E-3</v>
      </c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</row>
    <row r="80" spans="1:17" outlineLevel="3" x14ac:dyDescent="0.2">
      <c r="A80" s="40" t="s">
        <v>15</v>
      </c>
      <c r="B80" s="32">
        <v>2.3821592820000001E-2</v>
      </c>
      <c r="C80" s="32">
        <v>0.64194869025000001</v>
      </c>
      <c r="D80" s="145">
        <v>3.1E-4</v>
      </c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</row>
    <row r="81" spans="1:17" outlineLevel="3" x14ac:dyDescent="0.2">
      <c r="A81" s="40" t="s">
        <v>121</v>
      </c>
      <c r="B81" s="32">
        <v>0.14596858892</v>
      </c>
      <c r="C81" s="32">
        <v>3.93358853832</v>
      </c>
      <c r="D81" s="145">
        <v>1.902E-3</v>
      </c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</row>
    <row r="82" spans="1:17" outlineLevel="3" x14ac:dyDescent="0.2">
      <c r="A82" s="40" t="s">
        <v>38</v>
      </c>
      <c r="B82" s="32">
        <v>3.1768063299999999E-3</v>
      </c>
      <c r="C82" s="32">
        <v>8.5609164830000001E-2</v>
      </c>
      <c r="D82" s="145">
        <v>4.1E-5</v>
      </c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</row>
    <row r="83" spans="1:17" ht="14.25" outlineLevel="2" x14ac:dyDescent="0.25">
      <c r="A83" s="189" t="s">
        <v>150</v>
      </c>
      <c r="B83" s="148">
        <f t="shared" ref="B83:C83" si="15">SUM(B$84:B$84)</f>
        <v>3.5425390000000001E-5</v>
      </c>
      <c r="C83" s="148">
        <f t="shared" si="15"/>
        <v>9.5465000000000003E-4</v>
      </c>
      <c r="D83" s="6">
        <v>0</v>
      </c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</row>
    <row r="84" spans="1:17" outlineLevel="3" x14ac:dyDescent="0.2">
      <c r="A84" s="40" t="s">
        <v>204</v>
      </c>
      <c r="B84" s="32">
        <v>3.5425390000000001E-5</v>
      </c>
      <c r="C84" s="32">
        <v>9.5465000000000003E-4</v>
      </c>
      <c r="D84" s="145">
        <v>0</v>
      </c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</row>
    <row r="85" spans="1:17" ht="15" outlineLevel="1" x14ac:dyDescent="0.25">
      <c r="A85" s="106" t="s">
        <v>92</v>
      </c>
      <c r="B85" s="232">
        <f t="shared" ref="B85:D85" si="16">B$86+B$92+B$94+B$102+B$103</f>
        <v>10.15532423306</v>
      </c>
      <c r="C85" s="232">
        <f t="shared" si="16"/>
        <v>273.66755616758002</v>
      </c>
      <c r="D85" s="134">
        <f t="shared" si="16"/>
        <v>0.132296</v>
      </c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</row>
    <row r="86" spans="1:17" ht="14.25" outlineLevel="2" x14ac:dyDescent="0.25">
      <c r="A86" s="189" t="s">
        <v>164</v>
      </c>
      <c r="B86" s="148">
        <f t="shared" ref="B86:C86" si="17">SUM(B$87:B$91)</f>
        <v>7.8708901107000004</v>
      </c>
      <c r="C86" s="148">
        <f t="shared" si="17"/>
        <v>212.10620281792998</v>
      </c>
      <c r="D86" s="6">
        <v>0.102536</v>
      </c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</row>
    <row r="87" spans="1:17" outlineLevel="3" x14ac:dyDescent="0.2">
      <c r="A87" s="40" t="s">
        <v>16</v>
      </c>
      <c r="B87" s="32">
        <v>6.5061584290000002E-2</v>
      </c>
      <c r="C87" s="32">
        <v>1.75329160983</v>
      </c>
      <c r="D87" s="145">
        <v>8.4800000000000001E-4</v>
      </c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</row>
    <row r="88" spans="1:17" outlineLevel="3" x14ac:dyDescent="0.2">
      <c r="A88" s="40" t="s">
        <v>114</v>
      </c>
      <c r="B88" s="32">
        <v>0.11988071147</v>
      </c>
      <c r="C88" s="32">
        <v>3.2305675906900002</v>
      </c>
      <c r="D88" s="145">
        <v>1.562E-3</v>
      </c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</row>
    <row r="89" spans="1:17" outlineLevel="3" x14ac:dyDescent="0.2">
      <c r="A89" s="40" t="s">
        <v>88</v>
      </c>
      <c r="B89" s="32">
        <v>4.3053499520000003E-2</v>
      </c>
      <c r="C89" s="32">
        <v>1.1602136700000001</v>
      </c>
      <c r="D89" s="145">
        <v>5.6099999999999998E-4</v>
      </c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</row>
    <row r="90" spans="1:17" outlineLevel="3" x14ac:dyDescent="0.2">
      <c r="A90" s="40" t="s">
        <v>77</v>
      </c>
      <c r="B90" s="32">
        <v>0.44966999999000001</v>
      </c>
      <c r="C90" s="32">
        <v>12.11779034868</v>
      </c>
      <c r="D90" s="145">
        <v>5.8580000000000004E-3</v>
      </c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</row>
    <row r="91" spans="1:17" outlineLevel="3" x14ac:dyDescent="0.2">
      <c r="A91" s="40" t="s">
        <v>109</v>
      </c>
      <c r="B91" s="32">
        <v>7.1932243154300002</v>
      </c>
      <c r="C91" s="32">
        <v>193.84433959872999</v>
      </c>
      <c r="D91" s="145">
        <v>9.3706999999999999E-2</v>
      </c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</row>
    <row r="92" spans="1:17" ht="14.25" outlineLevel="2" x14ac:dyDescent="0.25">
      <c r="A92" s="189" t="s">
        <v>10</v>
      </c>
      <c r="B92" s="148">
        <f t="shared" ref="B92:C92" si="18">SUM(B$93:B$93)</f>
        <v>7.3108389940000004E-2</v>
      </c>
      <c r="C92" s="148">
        <f t="shared" si="18"/>
        <v>1.97013841716</v>
      </c>
      <c r="D92" s="6">
        <v>9.5200000000000005E-4</v>
      </c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</row>
    <row r="93" spans="1:17" outlineLevel="3" x14ac:dyDescent="0.2">
      <c r="A93" s="40" t="s">
        <v>119</v>
      </c>
      <c r="B93" s="32">
        <v>7.3108389940000004E-2</v>
      </c>
      <c r="C93" s="32">
        <v>1.97013841716</v>
      </c>
      <c r="D93" s="145">
        <v>9.5200000000000005E-4</v>
      </c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</row>
    <row r="94" spans="1:17" ht="14.25" outlineLevel="2" x14ac:dyDescent="0.25">
      <c r="A94" s="189" t="s">
        <v>29</v>
      </c>
      <c r="B94" s="148">
        <f t="shared" ref="B94:C94" si="19">SUM(B$95:B$101)</f>
        <v>2.0935677731300002</v>
      </c>
      <c r="C94" s="148">
        <f t="shared" si="19"/>
        <v>56.417851660280007</v>
      </c>
      <c r="D94" s="6">
        <v>2.7274E-2</v>
      </c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</row>
    <row r="95" spans="1:17" outlineLevel="3" x14ac:dyDescent="0.2">
      <c r="A95" s="40" t="s">
        <v>70</v>
      </c>
      <c r="B95" s="32">
        <v>5.6690593460000001E-2</v>
      </c>
      <c r="C95" s="32">
        <v>1.52770860032</v>
      </c>
      <c r="D95" s="145">
        <v>7.3899999999999997E-4</v>
      </c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</row>
    <row r="96" spans="1:17" outlineLevel="3" x14ac:dyDescent="0.2">
      <c r="A96" s="40" t="s">
        <v>21</v>
      </c>
      <c r="B96" s="32">
        <v>0.39708077324000002</v>
      </c>
      <c r="C96" s="32">
        <v>10.700606137139999</v>
      </c>
      <c r="D96" s="145">
        <v>5.1729999999999996E-3</v>
      </c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</row>
    <row r="97" spans="1:17" outlineLevel="3" x14ac:dyDescent="0.2">
      <c r="A97" s="40" t="s">
        <v>19</v>
      </c>
      <c r="B97" s="32">
        <v>3.9332606989999998E-2</v>
      </c>
      <c r="C97" s="32">
        <v>1.0599423696500001</v>
      </c>
      <c r="D97" s="145">
        <v>5.1199999999999998E-4</v>
      </c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</row>
    <row r="98" spans="1:17" outlineLevel="3" x14ac:dyDescent="0.2">
      <c r="A98" s="40" t="s">
        <v>140</v>
      </c>
      <c r="B98" s="32">
        <v>3.1367549440000003E-2</v>
      </c>
      <c r="C98" s="32">
        <v>0.84529852536000005</v>
      </c>
      <c r="D98" s="145">
        <v>4.0900000000000002E-4</v>
      </c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</row>
    <row r="99" spans="1:17" outlineLevel="3" x14ac:dyDescent="0.2">
      <c r="A99" s="40" t="s">
        <v>81</v>
      </c>
      <c r="B99" s="32">
        <v>4.6240000000000003E-2</v>
      </c>
      <c r="C99" s="32">
        <v>1.2460840743999999</v>
      </c>
      <c r="D99" s="145">
        <v>6.02E-4</v>
      </c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</row>
    <row r="100" spans="1:17" outlineLevel="3" x14ac:dyDescent="0.2">
      <c r="A100" s="40" t="s">
        <v>84</v>
      </c>
      <c r="B100" s="32">
        <v>1.425</v>
      </c>
      <c r="C100" s="32">
        <v>38.401163625000002</v>
      </c>
      <c r="D100" s="145">
        <v>1.8564000000000001E-2</v>
      </c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</row>
    <row r="101" spans="1:17" outlineLevel="3" x14ac:dyDescent="0.2">
      <c r="A101" s="40" t="s">
        <v>184</v>
      </c>
      <c r="B101" s="32">
        <v>9.7856250000000006E-2</v>
      </c>
      <c r="C101" s="32">
        <v>2.6370483284100001</v>
      </c>
      <c r="D101" s="145">
        <v>1.2750000000000001E-3</v>
      </c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</row>
    <row r="102" spans="1:17" ht="14.25" outlineLevel="2" x14ac:dyDescent="0.25">
      <c r="A102" s="189" t="s">
        <v>165</v>
      </c>
      <c r="B102" s="148"/>
      <c r="C102" s="148"/>
      <c r="D102" s="6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</row>
    <row r="103" spans="1:17" ht="14.25" outlineLevel="2" x14ac:dyDescent="0.25">
      <c r="A103" s="189" t="s">
        <v>11</v>
      </c>
      <c r="B103" s="148">
        <f t="shared" ref="B103:C103" si="20">SUM(B$104:B$104)</f>
        <v>0.11775795929000001</v>
      </c>
      <c r="C103" s="148">
        <f t="shared" si="20"/>
        <v>3.17336327221</v>
      </c>
      <c r="D103" s="6">
        <v>1.534E-3</v>
      </c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</row>
    <row r="104" spans="1:17" outlineLevel="3" x14ac:dyDescent="0.2">
      <c r="A104" s="40" t="s">
        <v>109</v>
      </c>
      <c r="B104" s="32">
        <v>0.11775795929000001</v>
      </c>
      <c r="C104" s="32">
        <v>3.17336327221</v>
      </c>
      <c r="D104" s="145">
        <v>1.534E-3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</row>
    <row r="105" spans="1:17" x14ac:dyDescent="0.2">
      <c r="B105" s="103"/>
      <c r="C105" s="103"/>
      <c r="D105" s="22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</row>
    <row r="106" spans="1:17" x14ac:dyDescent="0.2">
      <c r="B106" s="103"/>
      <c r="C106" s="103"/>
      <c r="D106" s="22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</row>
    <row r="107" spans="1:17" x14ac:dyDescent="0.2">
      <c r="B107" s="103"/>
      <c r="C107" s="103"/>
      <c r="D107" s="22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</row>
    <row r="108" spans="1:17" x14ac:dyDescent="0.2">
      <c r="B108" s="103"/>
      <c r="C108" s="103"/>
      <c r="D108" s="22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</row>
    <row r="109" spans="1:17" x14ac:dyDescent="0.2">
      <c r="B109" s="103"/>
      <c r="C109" s="103"/>
      <c r="D109" s="22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</row>
    <row r="110" spans="1:17" x14ac:dyDescent="0.2">
      <c r="B110" s="103"/>
      <c r="C110" s="103"/>
      <c r="D110" s="22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</row>
    <row r="111" spans="1:17" x14ac:dyDescent="0.2">
      <c r="B111" s="103"/>
      <c r="C111" s="103"/>
      <c r="D111" s="22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</row>
    <row r="112" spans="1:17" x14ac:dyDescent="0.2">
      <c r="B112" s="103"/>
      <c r="C112" s="103"/>
      <c r="D112" s="22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</row>
    <row r="113" spans="2:17" x14ac:dyDescent="0.2">
      <c r="B113" s="103"/>
      <c r="C113" s="103"/>
      <c r="D113" s="22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</row>
    <row r="114" spans="2:17" x14ac:dyDescent="0.2">
      <c r="B114" s="103"/>
      <c r="C114" s="103"/>
      <c r="D114" s="22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</row>
    <row r="115" spans="2:17" x14ac:dyDescent="0.2">
      <c r="B115" s="103"/>
      <c r="C115" s="103"/>
      <c r="D115" s="22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</row>
    <row r="116" spans="2:17" x14ac:dyDescent="0.2">
      <c r="B116" s="103"/>
      <c r="C116" s="103"/>
      <c r="D116" s="22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</row>
    <row r="117" spans="2:17" x14ac:dyDescent="0.2">
      <c r="B117" s="103"/>
      <c r="C117" s="103"/>
      <c r="D117" s="22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</row>
    <row r="118" spans="2:17" x14ac:dyDescent="0.2">
      <c r="B118" s="103"/>
      <c r="C118" s="103"/>
      <c r="D118" s="22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</row>
    <row r="119" spans="2:17" x14ac:dyDescent="0.2">
      <c r="B119" s="103"/>
      <c r="C119" s="103"/>
      <c r="D119" s="22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</row>
    <row r="120" spans="2:17" x14ac:dyDescent="0.2">
      <c r="B120" s="103"/>
      <c r="C120" s="103"/>
      <c r="D120" s="22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</row>
    <row r="121" spans="2:17" x14ac:dyDescent="0.2">
      <c r="B121" s="103"/>
      <c r="C121" s="103"/>
      <c r="D121" s="22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</row>
    <row r="122" spans="2:17" x14ac:dyDescent="0.2">
      <c r="B122" s="103"/>
      <c r="C122" s="103"/>
      <c r="D122" s="22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</row>
    <row r="123" spans="2:17" x14ac:dyDescent="0.2">
      <c r="B123" s="103"/>
      <c r="C123" s="103"/>
      <c r="D123" s="22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</row>
    <row r="124" spans="2:17" x14ac:dyDescent="0.2">
      <c r="B124" s="103"/>
      <c r="C124" s="103"/>
      <c r="D124" s="22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</row>
    <row r="125" spans="2:17" x14ac:dyDescent="0.2">
      <c r="B125" s="103"/>
      <c r="C125" s="103"/>
      <c r="D125" s="22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</row>
    <row r="126" spans="2:17" x14ac:dyDescent="0.2">
      <c r="B126" s="103"/>
      <c r="C126" s="103"/>
      <c r="D126" s="22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</row>
    <row r="127" spans="2:17" x14ac:dyDescent="0.2">
      <c r="B127" s="103"/>
      <c r="C127" s="103"/>
      <c r="D127" s="22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</row>
    <row r="128" spans="2:17" x14ac:dyDescent="0.2">
      <c r="B128" s="103"/>
      <c r="C128" s="103"/>
      <c r="D128" s="22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</row>
    <row r="129" spans="2:17" x14ac:dyDescent="0.2">
      <c r="B129" s="103"/>
      <c r="C129" s="103"/>
      <c r="D129" s="22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</row>
    <row r="130" spans="2:17" x14ac:dyDescent="0.2">
      <c r="B130" s="103"/>
      <c r="C130" s="103"/>
      <c r="D130" s="22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</row>
    <row r="131" spans="2:17" x14ac:dyDescent="0.2">
      <c r="B131" s="103"/>
      <c r="C131" s="103"/>
      <c r="D131" s="22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</row>
    <row r="132" spans="2:17" x14ac:dyDescent="0.2">
      <c r="B132" s="103"/>
      <c r="C132" s="103"/>
      <c r="D132" s="22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</row>
    <row r="133" spans="2:17" x14ac:dyDescent="0.2">
      <c r="B133" s="103"/>
      <c r="C133" s="103"/>
      <c r="D133" s="22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</row>
    <row r="134" spans="2:17" x14ac:dyDescent="0.2">
      <c r="B134" s="103"/>
      <c r="C134" s="103"/>
      <c r="D134" s="22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</row>
    <row r="135" spans="2:17" x14ac:dyDescent="0.2">
      <c r="B135" s="103"/>
      <c r="C135" s="103"/>
      <c r="D135" s="22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</row>
    <row r="136" spans="2:17" x14ac:dyDescent="0.2">
      <c r="B136" s="103"/>
      <c r="C136" s="103"/>
      <c r="D136" s="22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</row>
    <row r="137" spans="2:17" x14ac:dyDescent="0.2">
      <c r="B137" s="103"/>
      <c r="C137" s="103"/>
      <c r="D137" s="22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</row>
    <row r="138" spans="2:17" x14ac:dyDescent="0.2">
      <c r="B138" s="103"/>
      <c r="C138" s="103"/>
      <c r="D138" s="22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</row>
    <row r="139" spans="2:17" x14ac:dyDescent="0.2">
      <c r="B139" s="103"/>
      <c r="C139" s="103"/>
      <c r="D139" s="22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</row>
    <row r="140" spans="2:17" x14ac:dyDescent="0.2">
      <c r="B140" s="103"/>
      <c r="C140" s="103"/>
      <c r="D140" s="22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</row>
    <row r="141" spans="2:17" x14ac:dyDescent="0.2">
      <c r="B141" s="103"/>
      <c r="C141" s="103"/>
      <c r="D141" s="22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</row>
    <row r="142" spans="2:17" x14ac:dyDescent="0.2">
      <c r="B142" s="103"/>
      <c r="C142" s="103"/>
      <c r="D142" s="22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</row>
    <row r="143" spans="2:17" x14ac:dyDescent="0.2">
      <c r="B143" s="103"/>
      <c r="C143" s="103"/>
      <c r="D143" s="22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</row>
    <row r="144" spans="2:17" x14ac:dyDescent="0.2">
      <c r="B144" s="103"/>
      <c r="C144" s="103"/>
      <c r="D144" s="22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</row>
    <row r="145" spans="2:17" x14ac:dyDescent="0.2">
      <c r="B145" s="103"/>
      <c r="C145" s="103"/>
      <c r="D145" s="22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</row>
    <row r="146" spans="2:17" x14ac:dyDescent="0.2">
      <c r="B146" s="103"/>
      <c r="C146" s="103"/>
      <c r="D146" s="22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</row>
    <row r="147" spans="2:17" x14ac:dyDescent="0.2">
      <c r="B147" s="103"/>
      <c r="C147" s="103"/>
      <c r="D147" s="22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</row>
    <row r="148" spans="2:17" x14ac:dyDescent="0.2">
      <c r="B148" s="103"/>
      <c r="C148" s="103"/>
      <c r="D148" s="22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</row>
    <row r="149" spans="2:17" x14ac:dyDescent="0.2">
      <c r="B149" s="103"/>
      <c r="C149" s="103"/>
      <c r="D149" s="22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</row>
    <row r="150" spans="2:17" x14ac:dyDescent="0.2">
      <c r="B150" s="103"/>
      <c r="C150" s="103"/>
      <c r="D150" s="22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</row>
    <row r="151" spans="2:17" x14ac:dyDescent="0.2">
      <c r="B151" s="103"/>
      <c r="C151" s="103"/>
      <c r="D151" s="22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</row>
    <row r="152" spans="2:17" x14ac:dyDescent="0.2">
      <c r="B152" s="103"/>
      <c r="C152" s="103"/>
      <c r="D152" s="22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</row>
    <row r="153" spans="2:17" x14ac:dyDescent="0.2">
      <c r="B153" s="103"/>
      <c r="C153" s="103"/>
      <c r="D153" s="22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</row>
    <row r="154" spans="2:17" x14ac:dyDescent="0.2">
      <c r="B154" s="103"/>
      <c r="C154" s="103"/>
      <c r="D154" s="22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</row>
    <row r="155" spans="2:17" x14ac:dyDescent="0.2">
      <c r="B155" s="103"/>
      <c r="C155" s="103"/>
      <c r="D155" s="22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</row>
    <row r="156" spans="2:17" x14ac:dyDescent="0.2">
      <c r="B156" s="103"/>
      <c r="C156" s="103"/>
      <c r="D156" s="22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</row>
    <row r="157" spans="2:17" x14ac:dyDescent="0.2">
      <c r="B157" s="103"/>
      <c r="C157" s="103"/>
      <c r="D157" s="22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</row>
    <row r="158" spans="2:17" x14ac:dyDescent="0.2">
      <c r="B158" s="103"/>
      <c r="C158" s="103"/>
      <c r="D158" s="22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</row>
    <row r="159" spans="2:17" x14ac:dyDescent="0.2">
      <c r="B159" s="103"/>
      <c r="C159" s="103"/>
      <c r="D159" s="22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</row>
    <row r="160" spans="2:17" x14ac:dyDescent="0.2">
      <c r="B160" s="103"/>
      <c r="C160" s="103"/>
      <c r="D160" s="22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</row>
    <row r="161" spans="2:17" x14ac:dyDescent="0.2">
      <c r="B161" s="103"/>
      <c r="C161" s="103"/>
      <c r="D161" s="22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</row>
    <row r="162" spans="2:17" x14ac:dyDescent="0.2">
      <c r="B162" s="103"/>
      <c r="C162" s="103"/>
      <c r="D162" s="22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</row>
    <row r="163" spans="2:17" x14ac:dyDescent="0.2">
      <c r="B163" s="103"/>
      <c r="C163" s="103"/>
      <c r="D163" s="22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</row>
    <row r="164" spans="2:17" x14ac:dyDescent="0.2">
      <c r="B164" s="103"/>
      <c r="C164" s="103"/>
      <c r="D164" s="22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</row>
    <row r="165" spans="2:17" x14ac:dyDescent="0.2">
      <c r="B165" s="103"/>
      <c r="C165" s="103"/>
      <c r="D165" s="22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</row>
    <row r="166" spans="2:17" x14ac:dyDescent="0.2">
      <c r="B166" s="103"/>
      <c r="C166" s="103"/>
      <c r="D166" s="22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</row>
    <row r="167" spans="2:17" x14ac:dyDescent="0.2">
      <c r="B167" s="103"/>
      <c r="C167" s="103"/>
      <c r="D167" s="22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</row>
    <row r="168" spans="2:17" x14ac:dyDescent="0.2">
      <c r="B168" s="103"/>
      <c r="C168" s="103"/>
      <c r="D168" s="22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</row>
    <row r="169" spans="2:17" x14ac:dyDescent="0.2">
      <c r="B169" s="103"/>
      <c r="C169" s="103"/>
      <c r="D169" s="22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</row>
    <row r="170" spans="2:17" x14ac:dyDescent="0.2">
      <c r="B170" s="103"/>
      <c r="C170" s="103"/>
      <c r="D170" s="22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</row>
    <row r="171" spans="2:17" x14ac:dyDescent="0.2">
      <c r="B171" s="103"/>
      <c r="C171" s="103"/>
      <c r="D171" s="22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</row>
    <row r="172" spans="2:17" x14ac:dyDescent="0.2">
      <c r="B172" s="103"/>
      <c r="C172" s="103"/>
      <c r="D172" s="22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</row>
    <row r="173" spans="2:17" x14ac:dyDescent="0.2">
      <c r="B173" s="103"/>
      <c r="C173" s="103"/>
      <c r="D173" s="22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</row>
    <row r="174" spans="2:17" x14ac:dyDescent="0.2">
      <c r="B174" s="103"/>
      <c r="C174" s="103"/>
      <c r="D174" s="22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</row>
    <row r="175" spans="2:17" x14ac:dyDescent="0.2">
      <c r="B175" s="103"/>
      <c r="C175" s="103"/>
      <c r="D175" s="22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</row>
    <row r="176" spans="2:17" x14ac:dyDescent="0.2">
      <c r="B176" s="103"/>
      <c r="C176" s="103"/>
      <c r="D176" s="22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</row>
    <row r="177" spans="2:17" x14ac:dyDescent="0.2">
      <c r="B177" s="103"/>
      <c r="C177" s="103"/>
      <c r="D177" s="22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</row>
    <row r="178" spans="2:17" x14ac:dyDescent="0.2">
      <c r="B178" s="103"/>
      <c r="C178" s="103"/>
      <c r="D178" s="22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</row>
    <row r="179" spans="2:17" x14ac:dyDescent="0.2">
      <c r="B179" s="103"/>
      <c r="C179" s="103"/>
      <c r="D179" s="22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</row>
    <row r="180" spans="2:17" x14ac:dyDescent="0.2">
      <c r="B180" s="103"/>
      <c r="C180" s="103"/>
      <c r="D180" s="22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</row>
    <row r="181" spans="2:17" x14ac:dyDescent="0.2">
      <c r="B181" s="103"/>
      <c r="C181" s="103"/>
      <c r="D181" s="22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</row>
    <row r="182" spans="2:17" x14ac:dyDescent="0.2">
      <c r="B182" s="103"/>
      <c r="C182" s="103"/>
      <c r="D182" s="22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</row>
    <row r="183" spans="2:17" x14ac:dyDescent="0.2">
      <c r="B183" s="103"/>
      <c r="C183" s="103"/>
      <c r="D183" s="22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</row>
  </sheetData>
  <mergeCells count="2">
    <mergeCell ref="A2:D2"/>
    <mergeCell ref="A3:D3"/>
  </mergeCells>
  <printOptions horizontalCentered="1"/>
  <pageMargins left="1.1811023622047245" right="0.78740157480314965" top="0.39370078740157483" bottom="0.39370078740157483" header="0.51181102362204722" footer="0.51181102362204722"/>
  <pageSetup paperSize="9" scale="5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158" bestFit="1" customWidth="1"/>
    <col min="2" max="2" width="13.85546875" style="89" bestFit="1" customWidth="1"/>
    <col min="3" max="3" width="14.7109375" style="89" bestFit="1" customWidth="1"/>
    <col min="4" max="4" width="17.42578125" style="89" bestFit="1" customWidth="1"/>
    <col min="5" max="5" width="15.42578125" style="89" bestFit="1" customWidth="1"/>
    <col min="6" max="6" width="16.28515625" style="158" hidden="1" customWidth="1"/>
    <col min="7" max="7" width="3.5703125" style="158" hidden="1" customWidth="1"/>
    <col min="8" max="8" width="2.28515625" style="158" hidden="1" customWidth="1"/>
    <col min="9" max="9" width="3.5703125" style="203" customWidth="1"/>
    <col min="10" max="10" width="2.42578125" style="203" customWidth="1"/>
    <col min="11" max="16384" width="9.140625" style="158"/>
  </cols>
  <sheetData>
    <row r="3" spans="1:20" ht="18.75" x14ac:dyDescent="0.3">
      <c r="A3" s="2" t="s">
        <v>34</v>
      </c>
      <c r="B3" s="2"/>
      <c r="C3" s="2"/>
      <c r="D3" s="2"/>
      <c r="E3" s="2"/>
      <c r="F3" s="9"/>
      <c r="G3" s="9"/>
      <c r="H3" s="9"/>
    </row>
    <row r="4" spans="1:20" ht="15.75" customHeight="1" x14ac:dyDescent="0.3">
      <c r="A4" s="274" t="str">
        <f>" за станом на " &amp; TEXT(DREPORTDATE,"dd.MM.yyyy")</f>
        <v xml:space="preserve"> за станом на 28.02.2018</v>
      </c>
      <c r="B4" s="3"/>
      <c r="C4" s="3"/>
      <c r="D4" s="3"/>
      <c r="E4" s="3"/>
      <c r="F4" s="3"/>
      <c r="G4" s="3"/>
      <c r="H4" s="3"/>
      <c r="I4" s="222"/>
      <c r="J4" s="222"/>
      <c r="K4" s="130"/>
      <c r="L4" s="130"/>
      <c r="M4" s="130"/>
      <c r="N4" s="130"/>
      <c r="O4" s="130"/>
      <c r="P4" s="130"/>
      <c r="Q4" s="130"/>
      <c r="R4" s="130"/>
      <c r="S4" s="130"/>
      <c r="T4" s="130"/>
    </row>
    <row r="5" spans="1:20" ht="18.75" x14ac:dyDescent="0.3">
      <c r="A5" s="2" t="s">
        <v>72</v>
      </c>
      <c r="B5" s="2"/>
      <c r="C5" s="2"/>
      <c r="D5" s="2"/>
      <c r="E5" s="2"/>
      <c r="F5" s="9"/>
      <c r="G5" s="9"/>
      <c r="H5" s="9"/>
    </row>
    <row r="6" spans="1:20" x14ac:dyDescent="0.2">
      <c r="B6" s="103"/>
      <c r="C6" s="103"/>
      <c r="D6" s="103"/>
      <c r="E6" s="103"/>
      <c r="F6" s="130"/>
      <c r="G6" s="130"/>
      <c r="H6" s="130"/>
      <c r="I6" s="222"/>
      <c r="J6" s="222"/>
      <c r="K6" s="130"/>
      <c r="L6" s="130"/>
      <c r="M6" s="130"/>
      <c r="N6" s="130"/>
      <c r="O6" s="130"/>
      <c r="P6" s="130"/>
      <c r="Q6" s="130"/>
      <c r="R6" s="130"/>
    </row>
    <row r="7" spans="1:20" s="136" customFormat="1" x14ac:dyDescent="0.2">
      <c r="B7" s="70"/>
      <c r="C7" s="70"/>
      <c r="D7" s="70"/>
      <c r="E7" s="70"/>
      <c r="I7" s="221"/>
      <c r="J7" s="221"/>
    </row>
    <row r="8" spans="1:20" s="54" customFormat="1" ht="35.25" customHeight="1" x14ac:dyDescent="0.2">
      <c r="A8" s="163" t="s">
        <v>211</v>
      </c>
      <c r="B8" s="12" t="s">
        <v>170</v>
      </c>
      <c r="C8" s="12" t="s">
        <v>126</v>
      </c>
      <c r="D8" s="12" t="s">
        <v>190</v>
      </c>
      <c r="E8" s="12" t="str">
        <f xml:space="preserve"> "Сума боргу " &amp; VALVAL</f>
        <v>Сума боргу млрд. одиниць</v>
      </c>
      <c r="F8" s="51" t="s">
        <v>188</v>
      </c>
      <c r="G8" s="51" t="s">
        <v>182</v>
      </c>
      <c r="H8" s="51" t="s">
        <v>186</v>
      </c>
      <c r="I8" s="137"/>
      <c r="J8" s="137"/>
    </row>
    <row r="9" spans="1:20" s="235" customFormat="1" ht="15.75" x14ac:dyDescent="0.2">
      <c r="A9" s="253" t="s">
        <v>34</v>
      </c>
      <c r="B9" s="254">
        <v>380.73399999999998</v>
      </c>
      <c r="C9" s="254">
        <v>13.03</v>
      </c>
      <c r="D9" s="254">
        <v>10.050000000000001</v>
      </c>
      <c r="E9" s="254">
        <v>2068614347.27</v>
      </c>
      <c r="F9" s="255">
        <v>0</v>
      </c>
      <c r="G9" s="255">
        <v>0</v>
      </c>
      <c r="H9" s="255">
        <v>3</v>
      </c>
      <c r="I9" s="222" t="str">
        <f t="shared" ref="I9:I53" si="0">IF(A9="","",A9 &amp; "; " &amp;B9 &amp; "%; "&amp;C9 &amp;"р.")</f>
        <v>Державний та гарантований державою борг України; 380,734%; 13,03р.</v>
      </c>
      <c r="J9" s="71">
        <f t="shared" ref="J9:J61" si="1">E9</f>
        <v>2068614347.27</v>
      </c>
    </row>
    <row r="10" spans="1:20" ht="15.75" x14ac:dyDescent="0.25">
      <c r="A10" s="178" t="s">
        <v>107</v>
      </c>
      <c r="B10" s="104">
        <v>433.65199999999999</v>
      </c>
      <c r="C10" s="104">
        <v>12.96</v>
      </c>
      <c r="D10" s="104">
        <v>10.11</v>
      </c>
      <c r="E10" s="104">
        <v>1781334678.46</v>
      </c>
      <c r="F10" s="178">
        <v>0</v>
      </c>
      <c r="G10" s="178">
        <v>0</v>
      </c>
      <c r="H10" s="178">
        <v>2</v>
      </c>
      <c r="I10" s="222" t="str">
        <f t="shared" si="0"/>
        <v xml:space="preserve">    Державний борг; 433,652%; 12,96р.</v>
      </c>
      <c r="J10" s="71">
        <f t="shared" si="1"/>
        <v>1781334678.46</v>
      </c>
      <c r="K10" s="130"/>
      <c r="L10" s="130"/>
      <c r="M10" s="130"/>
      <c r="N10" s="130"/>
      <c r="O10" s="130"/>
      <c r="P10" s="130"/>
      <c r="Q10" s="130"/>
      <c r="R10" s="130"/>
    </row>
    <row r="11" spans="1:20" ht="15.75" x14ac:dyDescent="0.25">
      <c r="A11" s="175" t="s">
        <v>203</v>
      </c>
      <c r="B11" s="102">
        <v>227.505</v>
      </c>
      <c r="C11" s="102">
        <v>11.94</v>
      </c>
      <c r="D11" s="102">
        <v>10.56</v>
      </c>
      <c r="E11" s="102">
        <v>744958424.91999996</v>
      </c>
      <c r="F11" s="178">
        <v>1</v>
      </c>
      <c r="G11" s="178">
        <v>0</v>
      </c>
      <c r="H11" s="178">
        <v>0</v>
      </c>
      <c r="I11" s="222" t="str">
        <f t="shared" si="0"/>
        <v xml:space="preserve">      Державний внутрішній борг; 227,505%; 11,94р.</v>
      </c>
      <c r="J11" s="71">
        <f t="shared" si="1"/>
        <v>744958424.91999996</v>
      </c>
      <c r="K11" s="130"/>
      <c r="L11" s="130"/>
      <c r="M11" s="130"/>
      <c r="N11" s="130"/>
      <c r="O11" s="130"/>
      <c r="P11" s="130"/>
      <c r="Q11" s="130"/>
      <c r="R11" s="130"/>
    </row>
    <row r="12" spans="1:20" ht="15.75" x14ac:dyDescent="0.25">
      <c r="A12" s="178" t="s">
        <v>144</v>
      </c>
      <c r="B12" s="104">
        <v>228.21799999999999</v>
      </c>
      <c r="C12" s="104">
        <v>11.87</v>
      </c>
      <c r="D12" s="104">
        <v>10.54</v>
      </c>
      <c r="E12" s="104">
        <v>742577879.50999999</v>
      </c>
      <c r="F12" s="178">
        <v>0</v>
      </c>
      <c r="G12" s="178">
        <v>0</v>
      </c>
      <c r="H12" s="178">
        <v>0</v>
      </c>
      <c r="I12" s="222" t="str">
        <f t="shared" si="0"/>
        <v xml:space="preserve">         в т.ч. ОВДП; 228,218%; 11,87р.</v>
      </c>
      <c r="J12" s="71">
        <f t="shared" si="1"/>
        <v>742577879.50999999</v>
      </c>
      <c r="K12" s="130"/>
      <c r="L12" s="130"/>
      <c r="M12" s="130"/>
      <c r="N12" s="130"/>
      <c r="O12" s="130"/>
      <c r="P12" s="130"/>
      <c r="Q12" s="130"/>
      <c r="R12" s="130"/>
    </row>
    <row r="13" spans="1:20" ht="15.75" x14ac:dyDescent="0.25">
      <c r="A13" s="178" t="s">
        <v>98</v>
      </c>
      <c r="B13" s="104">
        <v>0</v>
      </c>
      <c r="C13" s="104">
        <v>0</v>
      </c>
      <c r="D13" s="104">
        <v>0</v>
      </c>
      <c r="E13" s="104">
        <v>0</v>
      </c>
      <c r="F13" s="178">
        <v>0</v>
      </c>
      <c r="G13" s="178">
        <v>1</v>
      </c>
      <c r="H13" s="178">
        <v>0</v>
      </c>
      <c r="I13" s="222" t="str">
        <f t="shared" si="0"/>
        <v xml:space="preserve">            ОВДП (1 - місячні); 0%; 0р.</v>
      </c>
      <c r="J13" s="71">
        <f t="shared" si="1"/>
        <v>0</v>
      </c>
      <c r="K13" s="130"/>
      <c r="L13" s="130"/>
      <c r="M13" s="130"/>
      <c r="N13" s="130"/>
      <c r="O13" s="130"/>
      <c r="P13" s="130"/>
      <c r="Q13" s="130"/>
      <c r="R13" s="130"/>
    </row>
    <row r="14" spans="1:20" ht="15.75" x14ac:dyDescent="0.25">
      <c r="A14" s="178" t="s">
        <v>32</v>
      </c>
      <c r="B14" s="104">
        <v>120.58</v>
      </c>
      <c r="C14" s="104">
        <v>9.99</v>
      </c>
      <c r="D14" s="104">
        <v>8.08</v>
      </c>
      <c r="E14" s="104">
        <v>61320439</v>
      </c>
      <c r="F14" s="178">
        <v>0</v>
      </c>
      <c r="G14" s="178">
        <v>1</v>
      </c>
      <c r="H14" s="178">
        <v>0</v>
      </c>
      <c r="I14" s="222" t="str">
        <f t="shared" si="0"/>
        <v xml:space="preserve">            ОВДП (10 - річні); 120,58%; 9,99р.</v>
      </c>
      <c r="J14" s="71">
        <f t="shared" si="1"/>
        <v>61320439</v>
      </c>
      <c r="K14" s="130"/>
      <c r="L14" s="130"/>
      <c r="M14" s="130"/>
      <c r="N14" s="130"/>
      <c r="O14" s="130"/>
      <c r="P14" s="130"/>
      <c r="Q14" s="130"/>
      <c r="R14" s="130"/>
    </row>
    <row r="15" spans="1:20" ht="15.75" x14ac:dyDescent="0.25">
      <c r="A15" s="178" t="s">
        <v>122</v>
      </c>
      <c r="B15" s="104">
        <v>29.460999999999999</v>
      </c>
      <c r="C15" s="104">
        <v>11</v>
      </c>
      <c r="D15" s="104">
        <v>8.44</v>
      </c>
      <c r="E15" s="104">
        <v>19033000</v>
      </c>
      <c r="F15" s="178">
        <v>0</v>
      </c>
      <c r="G15" s="178">
        <v>1</v>
      </c>
      <c r="H15" s="178">
        <v>0</v>
      </c>
      <c r="I15" s="222" t="str">
        <f t="shared" si="0"/>
        <v xml:space="preserve">            ОВДП (11 - річні); 29,461%; 11р.</v>
      </c>
      <c r="J15" s="71">
        <f t="shared" si="1"/>
        <v>19033000</v>
      </c>
      <c r="K15" s="130"/>
      <c r="L15" s="130"/>
      <c r="M15" s="130"/>
      <c r="N15" s="130"/>
      <c r="O15" s="130"/>
      <c r="P15" s="130"/>
      <c r="Q15" s="130"/>
      <c r="R15" s="130"/>
    </row>
    <row r="16" spans="1:20" ht="15.75" x14ac:dyDescent="0.25">
      <c r="A16" s="178" t="s">
        <v>18</v>
      </c>
      <c r="B16" s="104">
        <v>413.73700000000002</v>
      </c>
      <c r="C16" s="104">
        <v>0.92</v>
      </c>
      <c r="D16" s="104">
        <v>0.74</v>
      </c>
      <c r="E16" s="104">
        <v>4254576.6100000003</v>
      </c>
      <c r="F16" s="178">
        <v>0</v>
      </c>
      <c r="G16" s="178">
        <v>1</v>
      </c>
      <c r="H16" s="178">
        <v>0</v>
      </c>
      <c r="I16" s="222" t="str">
        <f t="shared" si="0"/>
        <v xml:space="preserve">            ОВДП (12 - місячні); 413,737%; 0,92р.</v>
      </c>
      <c r="J16" s="71">
        <f t="shared" si="1"/>
        <v>4254576.6100000003</v>
      </c>
      <c r="K16" s="130"/>
      <c r="L16" s="130"/>
      <c r="M16" s="130"/>
      <c r="N16" s="130"/>
      <c r="O16" s="130"/>
      <c r="P16" s="130"/>
      <c r="Q16" s="130"/>
      <c r="R16" s="130"/>
    </row>
    <row r="17" spans="1:18" ht="15.75" x14ac:dyDescent="0.25">
      <c r="A17" s="178" t="s">
        <v>192</v>
      </c>
      <c r="B17" s="104">
        <v>218.88200000000001</v>
      </c>
      <c r="C17" s="104">
        <v>12.08</v>
      </c>
      <c r="D17" s="104">
        <v>10.45</v>
      </c>
      <c r="E17" s="104">
        <v>36500000</v>
      </c>
      <c r="F17" s="178">
        <v>0</v>
      </c>
      <c r="G17" s="178">
        <v>1</v>
      </c>
      <c r="H17" s="178">
        <v>0</v>
      </c>
      <c r="I17" s="222" t="str">
        <f t="shared" si="0"/>
        <v xml:space="preserve">            ОВДП (12 - річні); 218,882%; 12,08р.</v>
      </c>
      <c r="J17" s="71">
        <f t="shared" si="1"/>
        <v>36500000</v>
      </c>
      <c r="K17" s="130"/>
      <c r="L17" s="130"/>
      <c r="M17" s="130"/>
      <c r="N17" s="130"/>
      <c r="O17" s="130"/>
      <c r="P17" s="130"/>
      <c r="Q17" s="130"/>
      <c r="R17" s="130"/>
    </row>
    <row r="18" spans="1:18" ht="15.75" x14ac:dyDescent="0.25">
      <c r="A18" s="178" t="s">
        <v>67</v>
      </c>
      <c r="B18" s="104">
        <v>7.5970000000000004</v>
      </c>
      <c r="C18" s="104">
        <v>13.19</v>
      </c>
      <c r="D18" s="104">
        <v>12.06</v>
      </c>
      <c r="E18" s="104">
        <v>28700001</v>
      </c>
      <c r="F18" s="178">
        <v>0</v>
      </c>
      <c r="G18" s="178">
        <v>1</v>
      </c>
      <c r="H18" s="178">
        <v>0</v>
      </c>
      <c r="I18" s="222" t="str">
        <f t="shared" si="0"/>
        <v xml:space="preserve">            ОВДП (13 - річні); 7,597%; 13,19р.</v>
      </c>
      <c r="J18" s="71">
        <f t="shared" si="1"/>
        <v>28700001</v>
      </c>
      <c r="K18" s="130"/>
      <c r="L18" s="130"/>
      <c r="M18" s="130"/>
      <c r="N18" s="130"/>
      <c r="O18" s="130"/>
      <c r="P18" s="130"/>
      <c r="Q18" s="130"/>
      <c r="R18" s="130"/>
    </row>
    <row r="19" spans="1:18" ht="15.75" x14ac:dyDescent="0.25">
      <c r="A19" s="178" t="s">
        <v>142</v>
      </c>
      <c r="B19" s="104">
        <v>45.771000000000001</v>
      </c>
      <c r="C19" s="104">
        <v>14.05</v>
      </c>
      <c r="D19" s="104">
        <v>12.93</v>
      </c>
      <c r="E19" s="104">
        <v>46900000</v>
      </c>
      <c r="F19" s="178">
        <v>0</v>
      </c>
      <c r="G19" s="178">
        <v>1</v>
      </c>
      <c r="H19" s="178">
        <v>0</v>
      </c>
      <c r="I19" s="222" t="str">
        <f t="shared" si="0"/>
        <v xml:space="preserve">            ОВДП (14 - річні); 45,771%; 14,05р.</v>
      </c>
      <c r="J19" s="71">
        <f t="shared" si="1"/>
        <v>46900000</v>
      </c>
      <c r="K19" s="130"/>
      <c r="L19" s="130"/>
      <c r="M19" s="130"/>
      <c r="N19" s="130"/>
      <c r="O19" s="130"/>
      <c r="P19" s="130"/>
      <c r="Q19" s="130"/>
      <c r="R19" s="130"/>
    </row>
    <row r="20" spans="1:18" ht="15.75" x14ac:dyDescent="0.25">
      <c r="A20" s="178" t="s">
        <v>213</v>
      </c>
      <c r="B20" s="104">
        <v>195.76</v>
      </c>
      <c r="C20" s="104">
        <v>14.29</v>
      </c>
      <c r="D20" s="104">
        <v>13.07</v>
      </c>
      <c r="E20" s="104">
        <v>93438657</v>
      </c>
      <c r="F20" s="178">
        <v>0</v>
      </c>
      <c r="G20" s="178">
        <v>1</v>
      </c>
      <c r="H20" s="178">
        <v>0</v>
      </c>
      <c r="I20" s="222" t="str">
        <f t="shared" si="0"/>
        <v xml:space="preserve">            ОВДП (15 - річні); 195,76%; 14,29р.</v>
      </c>
      <c r="J20" s="71">
        <f t="shared" si="1"/>
        <v>93438657</v>
      </c>
      <c r="K20" s="130"/>
      <c r="L20" s="130"/>
      <c r="M20" s="130"/>
      <c r="N20" s="130"/>
      <c r="O20" s="130"/>
      <c r="P20" s="130"/>
      <c r="Q20" s="130"/>
      <c r="R20" s="130"/>
    </row>
    <row r="21" spans="1:18" ht="15.75" x14ac:dyDescent="0.25">
      <c r="A21" s="178" t="s">
        <v>93</v>
      </c>
      <c r="B21" s="104">
        <v>857.5</v>
      </c>
      <c r="C21" s="104">
        <v>15.85</v>
      </c>
      <c r="D21" s="104">
        <v>15.46</v>
      </c>
      <c r="E21" s="104">
        <v>12097744</v>
      </c>
      <c r="F21" s="178">
        <v>0</v>
      </c>
      <c r="G21" s="178">
        <v>1</v>
      </c>
      <c r="H21" s="178">
        <v>0</v>
      </c>
      <c r="I21" s="222" t="str">
        <f t="shared" si="0"/>
        <v xml:space="preserve">            ОВДП (16 - річні); 857,5%; 15,85р.</v>
      </c>
      <c r="J21" s="71">
        <f t="shared" si="1"/>
        <v>12097744</v>
      </c>
      <c r="K21" s="130"/>
      <c r="L21" s="130"/>
      <c r="M21" s="130"/>
      <c r="N21" s="130"/>
      <c r="O21" s="130"/>
      <c r="P21" s="130"/>
      <c r="Q21" s="130"/>
      <c r="R21" s="130"/>
    </row>
    <row r="22" spans="1:18" ht="15.75" x14ac:dyDescent="0.25">
      <c r="A22" s="175" t="s">
        <v>169</v>
      </c>
      <c r="B22" s="102">
        <v>836.5</v>
      </c>
      <c r="C22" s="102">
        <v>16.850000000000001</v>
      </c>
      <c r="D22" s="102">
        <v>16.46</v>
      </c>
      <c r="E22" s="102">
        <v>12097744</v>
      </c>
      <c r="F22" s="178">
        <v>0</v>
      </c>
      <c r="G22" s="178">
        <v>1</v>
      </c>
      <c r="H22" s="178">
        <v>0</v>
      </c>
      <c r="I22" s="222" t="str">
        <f t="shared" si="0"/>
        <v xml:space="preserve">            ОВДП (17 - річні); 836,5%; 16,85р.</v>
      </c>
      <c r="J22" s="71">
        <f t="shared" si="1"/>
        <v>12097744</v>
      </c>
      <c r="K22" s="130"/>
      <c r="L22" s="130"/>
      <c r="M22" s="130"/>
      <c r="N22" s="130"/>
      <c r="O22" s="130"/>
      <c r="P22" s="130"/>
      <c r="Q22" s="130"/>
      <c r="R22" s="130"/>
    </row>
    <row r="23" spans="1:18" ht="15.75" x14ac:dyDescent="0.25">
      <c r="A23" s="178" t="s">
        <v>175</v>
      </c>
      <c r="B23" s="104">
        <v>344.66699999999997</v>
      </c>
      <c r="C23" s="104">
        <v>1.45</v>
      </c>
      <c r="D23" s="104">
        <v>0.92</v>
      </c>
      <c r="E23" s="104">
        <v>29207665.219999999</v>
      </c>
      <c r="F23" s="178">
        <v>0</v>
      </c>
      <c r="G23" s="178">
        <v>1</v>
      </c>
      <c r="H23" s="178">
        <v>0</v>
      </c>
      <c r="I23" s="222" t="str">
        <f t="shared" si="0"/>
        <v xml:space="preserve">            ОВДП (18 - місячні); 344,667%; 1,45р.</v>
      </c>
      <c r="J23" s="71">
        <f t="shared" si="1"/>
        <v>29207665.219999999</v>
      </c>
      <c r="K23" s="130"/>
      <c r="L23" s="130"/>
      <c r="M23" s="130"/>
      <c r="N23" s="130"/>
      <c r="O23" s="130"/>
      <c r="P23" s="130"/>
      <c r="Q23" s="130"/>
      <c r="R23" s="130"/>
    </row>
    <row r="24" spans="1:18" ht="15.75" x14ac:dyDescent="0.25">
      <c r="A24" s="178" t="s">
        <v>27</v>
      </c>
      <c r="B24" s="104">
        <v>817</v>
      </c>
      <c r="C24" s="104">
        <v>17.850000000000001</v>
      </c>
      <c r="D24" s="104">
        <v>17.46</v>
      </c>
      <c r="E24" s="104">
        <v>12097744</v>
      </c>
      <c r="F24" s="178">
        <v>0</v>
      </c>
      <c r="G24" s="178">
        <v>1</v>
      </c>
      <c r="H24" s="178">
        <v>0</v>
      </c>
      <c r="I24" s="222" t="str">
        <f t="shared" si="0"/>
        <v xml:space="preserve">            ОВДП (18 - річні); 817%; 17,85р.</v>
      </c>
      <c r="J24" s="71">
        <f t="shared" si="1"/>
        <v>12097744</v>
      </c>
      <c r="K24" s="130"/>
      <c r="L24" s="130"/>
      <c r="M24" s="130"/>
      <c r="N24" s="130"/>
      <c r="O24" s="130"/>
      <c r="P24" s="130"/>
      <c r="Q24" s="130"/>
      <c r="R24" s="130"/>
    </row>
    <row r="25" spans="1:18" ht="15.75" x14ac:dyDescent="0.25">
      <c r="A25" s="175" t="s">
        <v>178</v>
      </c>
      <c r="B25" s="102">
        <v>16.399999999999999</v>
      </c>
      <c r="C25" s="102">
        <v>18.86</v>
      </c>
      <c r="D25" s="102">
        <v>18.46</v>
      </c>
      <c r="E25" s="102">
        <v>12097744</v>
      </c>
      <c r="F25" s="178">
        <v>0</v>
      </c>
      <c r="G25" s="178">
        <v>1</v>
      </c>
      <c r="H25" s="178">
        <v>0</v>
      </c>
      <c r="I25" s="222" t="str">
        <f t="shared" si="0"/>
        <v xml:space="preserve">            ОВДП (19 - річні); 16,4%; 18,86р.</v>
      </c>
      <c r="J25" s="71">
        <f t="shared" si="1"/>
        <v>12097744</v>
      </c>
      <c r="K25" s="130"/>
      <c r="L25" s="130"/>
      <c r="M25" s="130"/>
      <c r="N25" s="130"/>
      <c r="O25" s="130"/>
      <c r="P25" s="130"/>
      <c r="Q25" s="130"/>
      <c r="R25" s="130"/>
    </row>
    <row r="26" spans="1:18" ht="15.75" x14ac:dyDescent="0.25">
      <c r="A26" s="175" t="s">
        <v>117</v>
      </c>
      <c r="B26" s="102">
        <v>172.04300000000001</v>
      </c>
      <c r="C26" s="102">
        <v>1.94</v>
      </c>
      <c r="D26" s="102">
        <v>0.39</v>
      </c>
      <c r="E26" s="102">
        <v>56825803.219999999</v>
      </c>
      <c r="F26" s="178">
        <v>0</v>
      </c>
      <c r="G26" s="178">
        <v>1</v>
      </c>
      <c r="H26" s="178">
        <v>0</v>
      </c>
      <c r="I26" s="222" t="str">
        <f t="shared" si="0"/>
        <v xml:space="preserve">            ОВДП (2 - річні); 172,043%; 1,94р.</v>
      </c>
      <c r="J26" s="71">
        <f t="shared" si="1"/>
        <v>56825803.219999999</v>
      </c>
      <c r="K26" s="130"/>
      <c r="L26" s="130"/>
      <c r="M26" s="130"/>
      <c r="N26" s="130"/>
      <c r="O26" s="130"/>
      <c r="P26" s="130"/>
      <c r="Q26" s="130"/>
      <c r="R26" s="130"/>
    </row>
    <row r="27" spans="1:18" ht="15.75" x14ac:dyDescent="0.25">
      <c r="A27" s="178" t="s">
        <v>36</v>
      </c>
      <c r="B27" s="104">
        <v>16.399999999999999</v>
      </c>
      <c r="C27" s="104">
        <v>19.86</v>
      </c>
      <c r="D27" s="104">
        <v>19.46</v>
      </c>
      <c r="E27" s="104">
        <v>12097744</v>
      </c>
      <c r="F27" s="178">
        <v>0</v>
      </c>
      <c r="G27" s="178">
        <v>1</v>
      </c>
      <c r="H27" s="178">
        <v>0</v>
      </c>
      <c r="I27" s="222" t="str">
        <f t="shared" si="0"/>
        <v xml:space="preserve">            ОВДП (20 - річні); 16,4%; 19,86р.</v>
      </c>
      <c r="J27" s="71">
        <f t="shared" si="1"/>
        <v>12097744</v>
      </c>
      <c r="K27" s="130"/>
      <c r="L27" s="130"/>
      <c r="M27" s="130"/>
      <c r="N27" s="130"/>
      <c r="O27" s="130"/>
      <c r="P27" s="130"/>
      <c r="Q27" s="130"/>
      <c r="R27" s="130"/>
    </row>
    <row r="28" spans="1:18" ht="15.75" x14ac:dyDescent="0.25">
      <c r="A28" s="178" t="s">
        <v>156</v>
      </c>
      <c r="B28" s="104">
        <v>16.399999999999999</v>
      </c>
      <c r="C28" s="104">
        <v>20.86</v>
      </c>
      <c r="D28" s="104">
        <v>20.46</v>
      </c>
      <c r="E28" s="104">
        <v>12097744</v>
      </c>
      <c r="F28" s="178">
        <v>0</v>
      </c>
      <c r="G28" s="178">
        <v>1</v>
      </c>
      <c r="H28" s="178">
        <v>0</v>
      </c>
      <c r="I28" s="222" t="str">
        <f t="shared" si="0"/>
        <v xml:space="preserve">            ОВДП (21-річні); 16,4%; 20,86р.</v>
      </c>
      <c r="J28" s="71">
        <f t="shared" si="1"/>
        <v>12097744</v>
      </c>
      <c r="K28" s="130"/>
      <c r="L28" s="130"/>
      <c r="M28" s="130"/>
      <c r="N28" s="130"/>
      <c r="O28" s="130"/>
      <c r="P28" s="130"/>
      <c r="Q28" s="130"/>
      <c r="R28" s="130"/>
    </row>
    <row r="29" spans="1:18" ht="15.75" x14ac:dyDescent="0.25">
      <c r="A29" s="178" t="s">
        <v>3</v>
      </c>
      <c r="B29" s="104">
        <v>16.399999999999999</v>
      </c>
      <c r="C29" s="104">
        <v>21.86</v>
      </c>
      <c r="D29" s="104">
        <v>21.46</v>
      </c>
      <c r="E29" s="104">
        <v>12097744</v>
      </c>
      <c r="F29" s="178">
        <v>0</v>
      </c>
      <c r="G29" s="178">
        <v>1</v>
      </c>
      <c r="H29" s="178">
        <v>0</v>
      </c>
      <c r="I29" s="222" t="str">
        <f t="shared" si="0"/>
        <v xml:space="preserve">            ОВДП (22-річні); 16,4%; 21,86р.</v>
      </c>
      <c r="J29" s="71">
        <f t="shared" si="1"/>
        <v>12097744</v>
      </c>
      <c r="K29" s="130"/>
      <c r="L29" s="130"/>
      <c r="M29" s="130"/>
      <c r="N29" s="130"/>
      <c r="O29" s="130"/>
      <c r="P29" s="130"/>
      <c r="Q29" s="130"/>
      <c r="R29" s="130"/>
    </row>
    <row r="30" spans="1:18" ht="15.75" x14ac:dyDescent="0.25">
      <c r="A30" s="178" t="s">
        <v>157</v>
      </c>
      <c r="B30" s="104">
        <v>16.399999999999999</v>
      </c>
      <c r="C30" s="104">
        <v>22.86</v>
      </c>
      <c r="D30" s="104">
        <v>22.46</v>
      </c>
      <c r="E30" s="104">
        <v>12097744</v>
      </c>
      <c r="F30" s="178">
        <v>0</v>
      </c>
      <c r="G30" s="178">
        <v>1</v>
      </c>
      <c r="H30" s="178">
        <v>0</v>
      </c>
      <c r="I30" s="222" t="str">
        <f t="shared" si="0"/>
        <v xml:space="preserve">            ОВДП (23-річні); 16,4%; 22,86р.</v>
      </c>
      <c r="J30" s="71">
        <f t="shared" si="1"/>
        <v>12097744</v>
      </c>
      <c r="K30" s="130"/>
      <c r="L30" s="130"/>
      <c r="M30" s="130"/>
      <c r="N30" s="130"/>
      <c r="O30" s="130"/>
      <c r="P30" s="130"/>
      <c r="Q30" s="130"/>
      <c r="R30" s="130"/>
    </row>
    <row r="31" spans="1:18" ht="15.75" x14ac:dyDescent="0.25">
      <c r="A31" s="178" t="s">
        <v>4</v>
      </c>
      <c r="B31" s="104">
        <v>16.399999999999999</v>
      </c>
      <c r="C31" s="104">
        <v>23.86</v>
      </c>
      <c r="D31" s="104">
        <v>23.46</v>
      </c>
      <c r="E31" s="104">
        <v>12097744</v>
      </c>
      <c r="F31" s="178">
        <v>0</v>
      </c>
      <c r="G31" s="178">
        <v>1</v>
      </c>
      <c r="H31" s="178">
        <v>0</v>
      </c>
      <c r="I31" s="222" t="str">
        <f t="shared" si="0"/>
        <v xml:space="preserve">            ОВДП (24-річні); 16,4%; 23,86р.</v>
      </c>
      <c r="J31" s="71">
        <f t="shared" si="1"/>
        <v>12097744</v>
      </c>
      <c r="K31" s="130"/>
      <c r="L31" s="130"/>
      <c r="M31" s="130"/>
      <c r="N31" s="130"/>
      <c r="O31" s="130"/>
      <c r="P31" s="130"/>
      <c r="Q31" s="130"/>
      <c r="R31" s="130"/>
    </row>
    <row r="32" spans="1:18" ht="15.75" x14ac:dyDescent="0.25">
      <c r="A32" s="178" t="s">
        <v>91</v>
      </c>
      <c r="B32" s="104">
        <v>16.399999999999999</v>
      </c>
      <c r="C32" s="104">
        <v>24.86</v>
      </c>
      <c r="D32" s="104">
        <v>24.46</v>
      </c>
      <c r="E32" s="104">
        <v>12097744</v>
      </c>
      <c r="F32" s="178">
        <v>0</v>
      </c>
      <c r="G32" s="178">
        <v>1</v>
      </c>
      <c r="H32" s="178">
        <v>0</v>
      </c>
      <c r="I32" s="222" t="str">
        <f t="shared" si="0"/>
        <v xml:space="preserve">            ОВДП (25-річні); 16,4%; 24,86р.</v>
      </c>
      <c r="J32" s="71">
        <f t="shared" si="1"/>
        <v>12097744</v>
      </c>
      <c r="K32" s="130"/>
      <c r="L32" s="130"/>
      <c r="M32" s="130"/>
      <c r="N32" s="130"/>
      <c r="O32" s="130"/>
      <c r="P32" s="130"/>
      <c r="Q32" s="130"/>
      <c r="R32" s="130"/>
    </row>
    <row r="33" spans="1:18" ht="15.75" x14ac:dyDescent="0.25">
      <c r="A33" s="178" t="s">
        <v>155</v>
      </c>
      <c r="B33" s="104">
        <v>16.399999999999999</v>
      </c>
      <c r="C33" s="104">
        <v>25.86</v>
      </c>
      <c r="D33" s="104">
        <v>25.46</v>
      </c>
      <c r="E33" s="104">
        <v>12097744</v>
      </c>
      <c r="F33" s="178">
        <v>0</v>
      </c>
      <c r="G33" s="178">
        <v>1</v>
      </c>
      <c r="H33" s="178">
        <v>0</v>
      </c>
      <c r="I33" s="222" t="str">
        <f t="shared" si="0"/>
        <v xml:space="preserve">            ОВДП (26-річні); 16,4%; 25,86р.</v>
      </c>
      <c r="J33" s="71">
        <f t="shared" si="1"/>
        <v>12097744</v>
      </c>
      <c r="K33" s="130"/>
      <c r="L33" s="130"/>
      <c r="M33" s="130"/>
      <c r="N33" s="130"/>
      <c r="O33" s="130"/>
      <c r="P33" s="130"/>
      <c r="Q33" s="130"/>
      <c r="R33" s="130"/>
    </row>
    <row r="34" spans="1:18" ht="15.75" x14ac:dyDescent="0.25">
      <c r="A34" s="178" t="s">
        <v>0</v>
      </c>
      <c r="B34" s="104">
        <v>16.399999999999999</v>
      </c>
      <c r="C34" s="104">
        <v>26.86</v>
      </c>
      <c r="D34" s="104">
        <v>26.47</v>
      </c>
      <c r="E34" s="104">
        <v>12097744</v>
      </c>
      <c r="F34" s="178">
        <v>0</v>
      </c>
      <c r="G34" s="178">
        <v>1</v>
      </c>
      <c r="H34" s="178">
        <v>0</v>
      </c>
      <c r="I34" s="222" t="str">
        <f t="shared" si="0"/>
        <v xml:space="preserve">            ОВДП (27-річні); 16,4%; 26,86р.</v>
      </c>
      <c r="J34" s="71">
        <f t="shared" si="1"/>
        <v>12097744</v>
      </c>
      <c r="K34" s="130"/>
      <c r="L34" s="130"/>
      <c r="M34" s="130"/>
      <c r="N34" s="130"/>
      <c r="O34" s="130"/>
      <c r="P34" s="130"/>
      <c r="Q34" s="130"/>
      <c r="R34" s="130"/>
    </row>
    <row r="35" spans="1:18" ht="15.75" x14ac:dyDescent="0.25">
      <c r="A35" s="178" t="s">
        <v>89</v>
      </c>
      <c r="B35" s="104">
        <v>16.399999999999999</v>
      </c>
      <c r="C35" s="104">
        <v>27.86</v>
      </c>
      <c r="D35" s="104">
        <v>27.47</v>
      </c>
      <c r="E35" s="104">
        <v>12097744</v>
      </c>
      <c r="F35" s="178">
        <v>0</v>
      </c>
      <c r="G35" s="178">
        <v>1</v>
      </c>
      <c r="H35" s="178">
        <v>0</v>
      </c>
      <c r="I35" s="222" t="str">
        <f t="shared" si="0"/>
        <v xml:space="preserve">            ОВДП (28-річні); 16,4%; 27,86р.</v>
      </c>
      <c r="J35" s="71">
        <f t="shared" si="1"/>
        <v>12097744</v>
      </c>
      <c r="K35" s="130"/>
      <c r="L35" s="130"/>
      <c r="M35" s="130"/>
      <c r="N35" s="130"/>
      <c r="O35" s="130"/>
      <c r="P35" s="130"/>
      <c r="Q35" s="130"/>
      <c r="R35" s="130"/>
    </row>
    <row r="36" spans="1:18" ht="15.75" x14ac:dyDescent="0.25">
      <c r="A36" s="178" t="s">
        <v>1</v>
      </c>
      <c r="B36" s="104">
        <v>16.399999999999999</v>
      </c>
      <c r="C36" s="104">
        <v>28.86</v>
      </c>
      <c r="D36" s="104">
        <v>28.47</v>
      </c>
      <c r="E36" s="104">
        <v>12097744</v>
      </c>
      <c r="F36" s="178">
        <v>0</v>
      </c>
      <c r="G36" s="178">
        <v>1</v>
      </c>
      <c r="H36" s="178">
        <v>0</v>
      </c>
      <c r="I36" s="222" t="str">
        <f t="shared" si="0"/>
        <v xml:space="preserve">            ОВДП (29-річні); 16,4%; 28,86р.</v>
      </c>
      <c r="J36" s="71">
        <f t="shared" si="1"/>
        <v>12097744</v>
      </c>
      <c r="K36" s="130"/>
      <c r="L36" s="130"/>
      <c r="M36" s="130"/>
      <c r="N36" s="130"/>
      <c r="O36" s="130"/>
      <c r="P36" s="130"/>
      <c r="Q36" s="130"/>
      <c r="R36" s="130"/>
    </row>
    <row r="37" spans="1:18" ht="15.75" x14ac:dyDescent="0.25">
      <c r="A37" s="178" t="s">
        <v>168</v>
      </c>
      <c r="B37" s="104">
        <v>1289.5129999999999</v>
      </c>
      <c r="C37" s="104">
        <v>0.23</v>
      </c>
      <c r="D37" s="104">
        <v>0.16</v>
      </c>
      <c r="E37" s="104">
        <v>6346596</v>
      </c>
      <c r="F37" s="178">
        <v>0</v>
      </c>
      <c r="G37" s="178">
        <v>1</v>
      </c>
      <c r="H37" s="178">
        <v>0</v>
      </c>
      <c r="I37" s="222" t="str">
        <f t="shared" si="0"/>
        <v xml:space="preserve">            ОВДП (3 - місячні); 1289,513%; 0,23р.</v>
      </c>
      <c r="J37" s="71">
        <f t="shared" si="1"/>
        <v>6346596</v>
      </c>
      <c r="K37" s="130"/>
      <c r="L37" s="130"/>
      <c r="M37" s="130"/>
      <c r="N37" s="130"/>
      <c r="O37" s="130"/>
      <c r="P37" s="130"/>
      <c r="Q37" s="130"/>
      <c r="R37" s="130"/>
    </row>
    <row r="38" spans="1:18" ht="15.75" x14ac:dyDescent="0.25">
      <c r="A38" s="178" t="s">
        <v>183</v>
      </c>
      <c r="B38" s="104">
        <v>714.96900000000005</v>
      </c>
      <c r="C38" s="104">
        <v>2.59</v>
      </c>
      <c r="D38" s="104">
        <v>1.78</v>
      </c>
      <c r="E38" s="104">
        <v>47948081.289999999</v>
      </c>
      <c r="F38" s="178">
        <v>0</v>
      </c>
      <c r="G38" s="178">
        <v>1</v>
      </c>
      <c r="H38" s="178">
        <v>0</v>
      </c>
      <c r="I38" s="222" t="str">
        <f t="shared" si="0"/>
        <v xml:space="preserve">            ОВДП (3 - річні); 714,969%; 2,59р.</v>
      </c>
      <c r="J38" s="71">
        <f t="shared" si="1"/>
        <v>47948081.289999999</v>
      </c>
      <c r="K38" s="130"/>
      <c r="L38" s="130"/>
      <c r="M38" s="130"/>
      <c r="N38" s="130"/>
      <c r="O38" s="130"/>
      <c r="P38" s="130"/>
      <c r="Q38" s="130"/>
      <c r="R38" s="130"/>
    </row>
    <row r="39" spans="1:18" ht="15.75" x14ac:dyDescent="0.25">
      <c r="A39" s="178" t="s">
        <v>8</v>
      </c>
      <c r="B39" s="104">
        <v>16.399999999999999</v>
      </c>
      <c r="C39" s="104">
        <v>29.86</v>
      </c>
      <c r="D39" s="104">
        <v>29.47</v>
      </c>
      <c r="E39" s="104">
        <v>12097751</v>
      </c>
      <c r="F39" s="178">
        <v>0</v>
      </c>
      <c r="G39" s="178">
        <v>1</v>
      </c>
      <c r="H39" s="178">
        <v>0</v>
      </c>
      <c r="I39" s="222" t="str">
        <f t="shared" si="0"/>
        <v xml:space="preserve">            ОВДП (30-річні); 16,4%; 29,86р.</v>
      </c>
      <c r="J39" s="71">
        <f t="shared" si="1"/>
        <v>12097751</v>
      </c>
      <c r="K39" s="130"/>
      <c r="L39" s="130"/>
      <c r="M39" s="130"/>
      <c r="N39" s="130"/>
      <c r="O39" s="130"/>
      <c r="P39" s="130"/>
      <c r="Q39" s="130"/>
      <c r="R39" s="130"/>
    </row>
    <row r="40" spans="1:18" ht="15.75" x14ac:dyDescent="0.25">
      <c r="A40" s="178" t="s">
        <v>51</v>
      </c>
      <c r="B40" s="104">
        <v>16</v>
      </c>
      <c r="C40" s="104">
        <v>4.95</v>
      </c>
      <c r="D40" s="104">
        <v>3.45</v>
      </c>
      <c r="E40" s="104">
        <v>30000</v>
      </c>
      <c r="F40" s="178">
        <v>0</v>
      </c>
      <c r="G40" s="178">
        <v>1</v>
      </c>
      <c r="H40" s="178">
        <v>0</v>
      </c>
      <c r="I40" s="222" t="str">
        <f t="shared" si="0"/>
        <v xml:space="preserve">            ОВДП (4 - річні); 16%; 4,95р.</v>
      </c>
      <c r="J40" s="71">
        <f t="shared" si="1"/>
        <v>30000</v>
      </c>
      <c r="K40" s="130"/>
      <c r="L40" s="130"/>
      <c r="M40" s="130"/>
      <c r="N40" s="130"/>
      <c r="O40" s="130"/>
      <c r="P40" s="130"/>
      <c r="Q40" s="130"/>
      <c r="R40" s="130"/>
    </row>
    <row r="41" spans="1:18" ht="15.75" x14ac:dyDescent="0.25">
      <c r="A41" s="178" t="s">
        <v>134</v>
      </c>
      <c r="B41" s="104">
        <v>94.25</v>
      </c>
      <c r="C41" s="104">
        <v>4.38</v>
      </c>
      <c r="D41" s="104">
        <v>1.97</v>
      </c>
      <c r="E41" s="104">
        <v>42095922.700000003</v>
      </c>
      <c r="F41" s="178">
        <v>0</v>
      </c>
      <c r="G41" s="178">
        <v>1</v>
      </c>
      <c r="H41" s="178">
        <v>0</v>
      </c>
      <c r="I41" s="222" t="str">
        <f t="shared" si="0"/>
        <v xml:space="preserve">            ОВДП (5 - річні); 94,25%; 4,38р.</v>
      </c>
      <c r="J41" s="71">
        <f t="shared" si="1"/>
        <v>42095922.700000003</v>
      </c>
      <c r="K41" s="130"/>
      <c r="L41" s="130"/>
      <c r="M41" s="130"/>
      <c r="N41" s="130"/>
      <c r="O41" s="130"/>
      <c r="P41" s="130"/>
      <c r="Q41" s="130"/>
      <c r="R41" s="130"/>
    </row>
    <row r="42" spans="1:18" ht="15.75" x14ac:dyDescent="0.25">
      <c r="A42" s="178" t="s">
        <v>136</v>
      </c>
      <c r="B42" s="104">
        <v>1385.799</v>
      </c>
      <c r="C42" s="104">
        <v>0.48</v>
      </c>
      <c r="D42" s="104">
        <v>0.33</v>
      </c>
      <c r="E42" s="104">
        <v>15927002.460000001</v>
      </c>
      <c r="F42" s="178">
        <v>0</v>
      </c>
      <c r="G42" s="178">
        <v>1</v>
      </c>
      <c r="H42" s="178">
        <v>0</v>
      </c>
      <c r="I42" s="222" t="str">
        <f t="shared" si="0"/>
        <v xml:space="preserve">            ОВДП (6 - місячні); 1385,799%; 0,48р.</v>
      </c>
      <c r="J42" s="71">
        <f t="shared" si="1"/>
        <v>15927002.460000001</v>
      </c>
      <c r="K42" s="130"/>
      <c r="L42" s="130"/>
      <c r="M42" s="130"/>
      <c r="N42" s="130"/>
      <c r="O42" s="130"/>
      <c r="P42" s="130"/>
      <c r="Q42" s="130"/>
      <c r="R42" s="130"/>
    </row>
    <row r="43" spans="1:18" ht="15.75" x14ac:dyDescent="0.25">
      <c r="A43" s="178" t="s">
        <v>74</v>
      </c>
      <c r="B43" s="104">
        <v>14.3</v>
      </c>
      <c r="C43" s="104">
        <v>6.64</v>
      </c>
      <c r="D43" s="104">
        <v>3.09</v>
      </c>
      <c r="E43" s="104">
        <v>5800100</v>
      </c>
      <c r="F43" s="178">
        <v>0</v>
      </c>
      <c r="G43" s="178">
        <v>1</v>
      </c>
      <c r="H43" s="178">
        <v>0</v>
      </c>
      <c r="I43" s="222" t="str">
        <f t="shared" si="0"/>
        <v xml:space="preserve">            ОВДП (6 - річні); 14,3%; 6,64р.</v>
      </c>
      <c r="J43" s="71">
        <f t="shared" si="1"/>
        <v>5800100</v>
      </c>
      <c r="K43" s="130"/>
      <c r="L43" s="130"/>
      <c r="M43" s="130"/>
      <c r="N43" s="130"/>
      <c r="O43" s="130"/>
      <c r="P43" s="130"/>
      <c r="Q43" s="130"/>
      <c r="R43" s="130"/>
    </row>
    <row r="44" spans="1:18" ht="15.75" x14ac:dyDescent="0.25">
      <c r="A44" s="178" t="s">
        <v>151</v>
      </c>
      <c r="B44" s="104">
        <v>29.31</v>
      </c>
      <c r="C44" s="104">
        <v>6.76</v>
      </c>
      <c r="D44" s="104">
        <v>4.51</v>
      </c>
      <c r="E44" s="104">
        <v>14470450</v>
      </c>
      <c r="F44" s="178">
        <v>0</v>
      </c>
      <c r="G44" s="178">
        <v>1</v>
      </c>
      <c r="H44" s="178">
        <v>0</v>
      </c>
      <c r="I44" s="222" t="str">
        <f t="shared" si="0"/>
        <v xml:space="preserve">            ОВДП (7 - річні); 29,31%; 6,76р.</v>
      </c>
      <c r="J44" s="71">
        <f t="shared" si="1"/>
        <v>14470450</v>
      </c>
      <c r="K44" s="130"/>
      <c r="L44" s="130"/>
      <c r="M44" s="130"/>
      <c r="N44" s="130"/>
      <c r="O44" s="130"/>
      <c r="P44" s="130"/>
      <c r="Q44" s="130"/>
      <c r="R44" s="130"/>
    </row>
    <row r="45" spans="1:18" ht="15.75" x14ac:dyDescent="0.25">
      <c r="A45" s="178" t="s">
        <v>6</v>
      </c>
      <c r="B45" s="104">
        <v>160.91499999999999</v>
      </c>
      <c r="C45" s="104">
        <v>8.18</v>
      </c>
      <c r="D45" s="104">
        <v>4.72</v>
      </c>
      <c r="E45" s="104">
        <v>18900000</v>
      </c>
      <c r="F45" s="178">
        <v>0</v>
      </c>
      <c r="G45" s="178">
        <v>1</v>
      </c>
      <c r="H45" s="178">
        <v>0</v>
      </c>
      <c r="I45" s="222" t="str">
        <f t="shared" si="0"/>
        <v xml:space="preserve">            ОВДП (8 - річні); 160,915%; 8,18р.</v>
      </c>
      <c r="J45" s="71">
        <f t="shared" si="1"/>
        <v>18900000</v>
      </c>
      <c r="K45" s="130"/>
      <c r="L45" s="130"/>
      <c r="M45" s="130"/>
      <c r="N45" s="130"/>
      <c r="O45" s="130"/>
      <c r="P45" s="130"/>
      <c r="Q45" s="130"/>
      <c r="R45" s="130"/>
    </row>
    <row r="46" spans="1:18" ht="15.75" x14ac:dyDescent="0.25">
      <c r="A46" s="178" t="s">
        <v>25</v>
      </c>
      <c r="B46" s="104">
        <v>1275</v>
      </c>
      <c r="C46" s="104">
        <v>0.75</v>
      </c>
      <c r="D46" s="104">
        <v>0.75</v>
      </c>
      <c r="E46" s="104">
        <v>27600</v>
      </c>
      <c r="F46" s="178">
        <v>0</v>
      </c>
      <c r="G46" s="178">
        <v>1</v>
      </c>
      <c r="H46" s="178">
        <v>0</v>
      </c>
      <c r="I46" s="222" t="str">
        <f t="shared" si="0"/>
        <v xml:space="preserve">            ОВДП (9 - місячні); 1275%; 0,75р.</v>
      </c>
      <c r="J46" s="71">
        <f t="shared" si="1"/>
        <v>27600</v>
      </c>
      <c r="K46" s="130"/>
      <c r="L46" s="130"/>
      <c r="M46" s="130"/>
      <c r="N46" s="130"/>
      <c r="O46" s="130"/>
      <c r="P46" s="130"/>
      <c r="Q46" s="130"/>
      <c r="R46" s="130"/>
    </row>
    <row r="47" spans="1:18" ht="15.75" x14ac:dyDescent="0.25">
      <c r="A47" s="178" t="s">
        <v>100</v>
      </c>
      <c r="B47" s="104">
        <v>308.61099999999999</v>
      </c>
      <c r="C47" s="104">
        <v>9.2899999999999991</v>
      </c>
      <c r="D47" s="104">
        <v>6.32</v>
      </c>
      <c r="E47" s="104">
        <v>19400000</v>
      </c>
      <c r="F47" s="178">
        <v>0</v>
      </c>
      <c r="G47" s="178">
        <v>1</v>
      </c>
      <c r="H47" s="178">
        <v>0</v>
      </c>
      <c r="I47" s="222" t="str">
        <f t="shared" si="0"/>
        <v xml:space="preserve">            ОВДП (9 - річні); 308,611%; 9,29р.</v>
      </c>
      <c r="J47" s="71">
        <f t="shared" si="1"/>
        <v>19400000</v>
      </c>
      <c r="K47" s="130"/>
      <c r="L47" s="130"/>
      <c r="M47" s="130"/>
      <c r="N47" s="130"/>
      <c r="O47" s="130"/>
      <c r="P47" s="130"/>
      <c r="Q47" s="130"/>
      <c r="R47" s="130"/>
    </row>
    <row r="48" spans="1:18" ht="15.75" x14ac:dyDescent="0.25">
      <c r="A48" s="178" t="s">
        <v>49</v>
      </c>
      <c r="B48" s="104">
        <v>0</v>
      </c>
      <c r="C48" s="104">
        <v>0</v>
      </c>
      <c r="D48" s="104">
        <v>0</v>
      </c>
      <c r="E48" s="104">
        <v>0</v>
      </c>
      <c r="F48" s="178">
        <v>0</v>
      </c>
      <c r="G48" s="178">
        <v>1</v>
      </c>
      <c r="H48" s="178">
        <v>0</v>
      </c>
      <c r="I48" s="222" t="str">
        <f t="shared" si="0"/>
        <v xml:space="preserve">            Казначейські зобов'язання; 0%; 0р.</v>
      </c>
      <c r="J48" s="71">
        <f t="shared" si="1"/>
        <v>0</v>
      </c>
      <c r="K48" s="130"/>
      <c r="L48" s="130"/>
      <c r="M48" s="130"/>
      <c r="N48" s="130"/>
      <c r="O48" s="130"/>
      <c r="P48" s="130"/>
      <c r="Q48" s="130"/>
      <c r="R48" s="130"/>
    </row>
    <row r="49" spans="1:18" ht="15.75" x14ac:dyDescent="0.25">
      <c r="A49" s="178" t="s">
        <v>98</v>
      </c>
      <c r="B49" s="104">
        <v>0</v>
      </c>
      <c r="C49" s="104">
        <v>0</v>
      </c>
      <c r="D49" s="104">
        <v>0</v>
      </c>
      <c r="E49" s="104">
        <v>0</v>
      </c>
      <c r="F49" s="178">
        <v>0</v>
      </c>
      <c r="G49" s="178">
        <v>1</v>
      </c>
      <c r="H49" s="178">
        <v>0</v>
      </c>
      <c r="I49" s="222" t="str">
        <f t="shared" si="0"/>
        <v xml:space="preserve">            ОВДП (1 - місячні); 0%; 0р.</v>
      </c>
      <c r="J49" s="71">
        <f t="shared" si="1"/>
        <v>0</v>
      </c>
      <c r="K49" s="130"/>
      <c r="L49" s="130"/>
      <c r="M49" s="130"/>
      <c r="N49" s="130"/>
      <c r="O49" s="130"/>
      <c r="P49" s="130"/>
      <c r="Q49" s="130"/>
      <c r="R49" s="130"/>
    </row>
    <row r="50" spans="1:18" ht="15.75" x14ac:dyDescent="0.25">
      <c r="A50" s="178" t="s">
        <v>32</v>
      </c>
      <c r="B50" s="104">
        <v>9.4359999999999999</v>
      </c>
      <c r="C50" s="104">
        <v>9.83</v>
      </c>
      <c r="D50" s="104">
        <v>3.93</v>
      </c>
      <c r="E50" s="104">
        <v>1330000</v>
      </c>
      <c r="F50" s="178">
        <v>0</v>
      </c>
      <c r="G50" s="178">
        <v>1</v>
      </c>
      <c r="H50" s="178">
        <v>0</v>
      </c>
      <c r="I50" s="222" t="str">
        <f t="shared" si="0"/>
        <v xml:space="preserve">            ОВДП (10 - річні); 9,436%; 9,83р.</v>
      </c>
      <c r="J50" s="71">
        <f t="shared" si="1"/>
        <v>1330000</v>
      </c>
      <c r="K50" s="130"/>
      <c r="L50" s="130"/>
      <c r="M50" s="130"/>
      <c r="N50" s="130"/>
      <c r="O50" s="130"/>
      <c r="P50" s="130"/>
      <c r="Q50" s="130"/>
      <c r="R50" s="130"/>
    </row>
    <row r="51" spans="1:18" ht="15.75" x14ac:dyDescent="0.25">
      <c r="A51" s="178" t="s">
        <v>18</v>
      </c>
      <c r="B51" s="104">
        <v>0</v>
      </c>
      <c r="C51" s="104">
        <v>0</v>
      </c>
      <c r="D51" s="104">
        <v>0</v>
      </c>
      <c r="E51" s="104">
        <v>0</v>
      </c>
      <c r="F51" s="178">
        <v>0</v>
      </c>
      <c r="G51" s="178">
        <v>1</v>
      </c>
      <c r="H51" s="178">
        <v>0</v>
      </c>
      <c r="I51" s="222" t="str">
        <f t="shared" si="0"/>
        <v xml:space="preserve">            ОВДП (12 - місячні); 0%; 0р.</v>
      </c>
      <c r="J51" s="71">
        <f t="shared" si="1"/>
        <v>0</v>
      </c>
      <c r="K51" s="130"/>
      <c r="L51" s="130"/>
      <c r="M51" s="130"/>
      <c r="N51" s="130"/>
      <c r="O51" s="130"/>
      <c r="P51" s="130"/>
      <c r="Q51" s="130"/>
      <c r="R51" s="130"/>
    </row>
    <row r="52" spans="1:18" ht="15.75" x14ac:dyDescent="0.25">
      <c r="A52" s="178" t="s">
        <v>175</v>
      </c>
      <c r="B52" s="104">
        <v>0</v>
      </c>
      <c r="C52" s="104">
        <v>0</v>
      </c>
      <c r="D52" s="104">
        <v>0</v>
      </c>
      <c r="E52" s="104">
        <v>0</v>
      </c>
      <c r="F52" s="178">
        <v>0</v>
      </c>
      <c r="G52" s="178">
        <v>1</v>
      </c>
      <c r="H52" s="178">
        <v>0</v>
      </c>
      <c r="I52" s="222" t="str">
        <f t="shared" si="0"/>
        <v xml:space="preserve">            ОВДП (18 - місячні); 0%; 0р.</v>
      </c>
      <c r="J52" s="71">
        <f t="shared" si="1"/>
        <v>0</v>
      </c>
      <c r="K52" s="130"/>
      <c r="L52" s="130"/>
      <c r="M52" s="130"/>
      <c r="N52" s="130"/>
      <c r="O52" s="130"/>
      <c r="P52" s="130"/>
      <c r="Q52" s="130"/>
      <c r="R52" s="130"/>
    </row>
    <row r="53" spans="1:18" ht="15.75" x14ac:dyDescent="0.25">
      <c r="A53" s="178" t="s">
        <v>117</v>
      </c>
      <c r="B53" s="104">
        <v>0</v>
      </c>
      <c r="C53" s="104">
        <v>0</v>
      </c>
      <c r="D53" s="104">
        <v>0</v>
      </c>
      <c r="E53" s="104">
        <v>0</v>
      </c>
      <c r="F53" s="178">
        <v>0</v>
      </c>
      <c r="G53" s="178">
        <v>1</v>
      </c>
      <c r="H53" s="178">
        <v>0</v>
      </c>
      <c r="I53" s="222" t="str">
        <f t="shared" si="0"/>
        <v xml:space="preserve">            ОВДП (2 - річні); 0%; 0р.</v>
      </c>
      <c r="J53" s="71">
        <f t="shared" si="1"/>
        <v>0</v>
      </c>
      <c r="K53" s="130"/>
      <c r="L53" s="130"/>
      <c r="M53" s="130"/>
      <c r="N53" s="130"/>
      <c r="O53" s="130"/>
      <c r="P53" s="130"/>
      <c r="Q53" s="130"/>
      <c r="R53" s="130"/>
    </row>
    <row r="54" spans="1:18" ht="15.75" x14ac:dyDescent="0.25">
      <c r="A54" s="178" t="s">
        <v>168</v>
      </c>
      <c r="B54" s="104">
        <v>0</v>
      </c>
      <c r="C54" s="104">
        <v>0</v>
      </c>
      <c r="D54" s="104">
        <v>0</v>
      </c>
      <c r="E54" s="104">
        <v>0</v>
      </c>
      <c r="F54" s="178">
        <v>0</v>
      </c>
      <c r="G54" s="178">
        <v>1</v>
      </c>
      <c r="H54" s="178">
        <v>0</v>
      </c>
      <c r="I54" s="222"/>
      <c r="J54" s="71">
        <f t="shared" si="1"/>
        <v>0</v>
      </c>
      <c r="K54" s="130"/>
      <c r="L54" s="130"/>
      <c r="M54" s="130"/>
      <c r="N54" s="130"/>
      <c r="O54" s="130"/>
      <c r="P54" s="130"/>
      <c r="Q54" s="130"/>
      <c r="R54" s="130"/>
    </row>
    <row r="55" spans="1:18" ht="15.75" x14ac:dyDescent="0.25">
      <c r="A55" s="178" t="s">
        <v>183</v>
      </c>
      <c r="B55" s="104">
        <v>0</v>
      </c>
      <c r="C55" s="104">
        <v>0</v>
      </c>
      <c r="D55" s="104">
        <v>0</v>
      </c>
      <c r="E55" s="104">
        <v>0</v>
      </c>
      <c r="F55" s="178">
        <v>0</v>
      </c>
      <c r="G55" s="178">
        <v>1</v>
      </c>
      <c r="H55" s="178">
        <v>0</v>
      </c>
      <c r="I55" s="222"/>
      <c r="J55" s="71">
        <f t="shared" si="1"/>
        <v>0</v>
      </c>
      <c r="K55" s="130"/>
      <c r="L55" s="130"/>
      <c r="M55" s="130"/>
      <c r="N55" s="130"/>
      <c r="O55" s="130"/>
      <c r="P55" s="130"/>
      <c r="Q55" s="130"/>
      <c r="R55" s="130"/>
    </row>
    <row r="56" spans="1:18" ht="15.75" x14ac:dyDescent="0.25">
      <c r="A56" s="178" t="s">
        <v>51</v>
      </c>
      <c r="B56" s="104">
        <v>0</v>
      </c>
      <c r="C56" s="104">
        <v>0</v>
      </c>
      <c r="D56" s="104">
        <v>0</v>
      </c>
      <c r="E56" s="104">
        <v>0</v>
      </c>
      <c r="F56" s="178">
        <v>0</v>
      </c>
      <c r="G56" s="178">
        <v>1</v>
      </c>
      <c r="H56" s="178">
        <v>0</v>
      </c>
      <c r="I56" s="222"/>
      <c r="J56" s="71">
        <f t="shared" si="1"/>
        <v>0</v>
      </c>
      <c r="K56" s="130"/>
      <c r="L56" s="130"/>
      <c r="M56" s="130"/>
      <c r="N56" s="130"/>
      <c r="O56" s="130"/>
      <c r="P56" s="130"/>
      <c r="Q56" s="130"/>
      <c r="R56" s="130"/>
    </row>
    <row r="57" spans="1:18" ht="15.75" x14ac:dyDescent="0.25">
      <c r="A57" s="178" t="s">
        <v>134</v>
      </c>
      <c r="B57" s="104">
        <v>39.683999999999997</v>
      </c>
      <c r="C57" s="104">
        <v>4.9400000000000004</v>
      </c>
      <c r="D57" s="104">
        <v>0.28000000000000003</v>
      </c>
      <c r="E57" s="104">
        <v>9372808</v>
      </c>
      <c r="F57" s="178">
        <v>0</v>
      </c>
      <c r="G57" s="178">
        <v>1</v>
      </c>
      <c r="H57" s="178">
        <v>0</v>
      </c>
      <c r="I57" s="222"/>
      <c r="J57" s="71">
        <f t="shared" si="1"/>
        <v>9372808</v>
      </c>
      <c r="K57" s="130"/>
      <c r="L57" s="130"/>
      <c r="M57" s="130"/>
      <c r="N57" s="130"/>
      <c r="O57" s="130"/>
      <c r="P57" s="130"/>
      <c r="Q57" s="130"/>
      <c r="R57" s="130"/>
    </row>
    <row r="58" spans="1:18" ht="15.75" x14ac:dyDescent="0.25">
      <c r="A58" s="178" t="s">
        <v>136</v>
      </c>
      <c r="B58" s="104">
        <v>0</v>
      </c>
      <c r="C58" s="104">
        <v>0</v>
      </c>
      <c r="D58" s="104">
        <v>0</v>
      </c>
      <c r="E58" s="104">
        <v>0</v>
      </c>
      <c r="F58" s="178">
        <v>0</v>
      </c>
      <c r="G58" s="178">
        <v>1</v>
      </c>
      <c r="H58" s="178">
        <v>0</v>
      </c>
      <c r="I58" s="222"/>
      <c r="J58" s="71">
        <f t="shared" si="1"/>
        <v>0</v>
      </c>
      <c r="K58" s="130"/>
      <c r="L58" s="130"/>
      <c r="M58" s="130"/>
      <c r="N58" s="130"/>
      <c r="O58" s="130"/>
      <c r="P58" s="130"/>
      <c r="Q58" s="130"/>
      <c r="R58" s="130"/>
    </row>
    <row r="59" spans="1:18" ht="15.75" x14ac:dyDescent="0.25">
      <c r="A59" s="178" t="s">
        <v>74</v>
      </c>
      <c r="B59" s="104">
        <v>0</v>
      </c>
      <c r="C59" s="104">
        <v>0</v>
      </c>
      <c r="D59" s="104">
        <v>0</v>
      </c>
      <c r="E59" s="104">
        <v>0</v>
      </c>
      <c r="F59" s="178">
        <v>0</v>
      </c>
      <c r="G59" s="178">
        <v>1</v>
      </c>
      <c r="H59" s="178">
        <v>0</v>
      </c>
      <c r="I59" s="222"/>
      <c r="J59" s="71">
        <f t="shared" si="1"/>
        <v>0</v>
      </c>
      <c r="K59" s="130"/>
      <c r="L59" s="130"/>
      <c r="M59" s="130"/>
      <c r="N59" s="130"/>
      <c r="O59" s="130"/>
      <c r="P59" s="130"/>
      <c r="Q59" s="130"/>
      <c r="R59" s="130"/>
    </row>
    <row r="60" spans="1:18" ht="15.75" x14ac:dyDescent="0.25">
      <c r="A60" s="178" t="s">
        <v>151</v>
      </c>
      <c r="B60" s="104">
        <v>14.5</v>
      </c>
      <c r="C60" s="104">
        <v>6.9</v>
      </c>
      <c r="D60" s="104">
        <v>2.2999999999999998</v>
      </c>
      <c r="E60" s="104">
        <v>3283010</v>
      </c>
      <c r="F60" s="178">
        <v>0</v>
      </c>
      <c r="G60" s="178">
        <v>1</v>
      </c>
      <c r="H60" s="178">
        <v>0</v>
      </c>
      <c r="I60" s="222"/>
      <c r="J60" s="71">
        <f t="shared" si="1"/>
        <v>3283010</v>
      </c>
      <c r="K60" s="130"/>
      <c r="L60" s="130"/>
      <c r="M60" s="130"/>
      <c r="N60" s="130"/>
      <c r="O60" s="130"/>
      <c r="P60" s="130"/>
      <c r="Q60" s="130"/>
      <c r="R60" s="130"/>
    </row>
    <row r="61" spans="1:18" ht="15.75" x14ac:dyDescent="0.25">
      <c r="A61" s="178" t="s">
        <v>6</v>
      </c>
      <c r="B61" s="104">
        <v>0</v>
      </c>
      <c r="C61" s="104">
        <v>0</v>
      </c>
      <c r="D61" s="104">
        <v>0</v>
      </c>
      <c r="E61" s="104">
        <v>0</v>
      </c>
      <c r="F61" s="178">
        <v>0</v>
      </c>
      <c r="G61" s="178">
        <v>1</v>
      </c>
      <c r="H61" s="178">
        <v>0</v>
      </c>
      <c r="I61" s="222"/>
      <c r="J61" s="71">
        <f t="shared" si="1"/>
        <v>0</v>
      </c>
      <c r="K61" s="130"/>
      <c r="L61" s="130"/>
      <c r="M61" s="130"/>
      <c r="N61" s="130"/>
      <c r="O61" s="130"/>
      <c r="P61" s="130"/>
      <c r="Q61" s="130"/>
      <c r="R61" s="130"/>
    </row>
    <row r="62" spans="1:18" ht="15.75" x14ac:dyDescent="0.25">
      <c r="A62" s="178" t="s">
        <v>25</v>
      </c>
      <c r="B62" s="104">
        <v>0</v>
      </c>
      <c r="C62" s="104">
        <v>0</v>
      </c>
      <c r="D62" s="104">
        <v>0</v>
      </c>
      <c r="E62" s="104">
        <v>0</v>
      </c>
      <c r="F62" s="178">
        <v>0</v>
      </c>
      <c r="G62" s="178">
        <v>1</v>
      </c>
      <c r="H62" s="178">
        <v>0</v>
      </c>
      <c r="I62" s="222"/>
      <c r="J62" s="222"/>
      <c r="K62" s="130"/>
      <c r="L62" s="130"/>
      <c r="M62" s="130"/>
      <c r="N62" s="130"/>
      <c r="O62" s="130"/>
      <c r="P62" s="130"/>
      <c r="Q62" s="130"/>
      <c r="R62" s="130"/>
    </row>
    <row r="63" spans="1:18" ht="15.75" x14ac:dyDescent="0.25">
      <c r="A63" s="178" t="s">
        <v>100</v>
      </c>
      <c r="B63" s="104">
        <v>0</v>
      </c>
      <c r="C63" s="104">
        <v>0</v>
      </c>
      <c r="D63" s="104">
        <v>0</v>
      </c>
      <c r="E63" s="104">
        <v>0</v>
      </c>
      <c r="F63" s="178">
        <v>0</v>
      </c>
      <c r="G63" s="178">
        <v>1</v>
      </c>
      <c r="H63" s="178">
        <v>0</v>
      </c>
      <c r="I63" s="222"/>
      <c r="J63" s="222"/>
      <c r="K63" s="130"/>
      <c r="L63" s="130"/>
      <c r="M63" s="130"/>
      <c r="N63" s="130"/>
      <c r="O63" s="130"/>
      <c r="P63" s="130"/>
      <c r="Q63" s="130"/>
      <c r="R63" s="130"/>
    </row>
    <row r="64" spans="1:18" ht="15.75" x14ac:dyDescent="0.25">
      <c r="A64" s="178" t="s">
        <v>108</v>
      </c>
      <c r="B64" s="104">
        <v>581.83199999999999</v>
      </c>
      <c r="C64" s="104">
        <v>13.7</v>
      </c>
      <c r="D64" s="104">
        <v>9.7799999999999994</v>
      </c>
      <c r="E64" s="104">
        <v>1036376253.54</v>
      </c>
      <c r="F64" s="178">
        <v>1</v>
      </c>
      <c r="G64" s="178">
        <v>0</v>
      </c>
      <c r="H64" s="178">
        <v>0</v>
      </c>
      <c r="I64" s="222"/>
      <c r="J64" s="222"/>
      <c r="K64" s="130"/>
      <c r="L64" s="130"/>
      <c r="M64" s="130"/>
      <c r="N64" s="130"/>
      <c r="O64" s="130"/>
      <c r="P64" s="130"/>
      <c r="Q64" s="130"/>
      <c r="R64" s="130"/>
    </row>
    <row r="65" spans="1:18" ht="15.75" x14ac:dyDescent="0.25">
      <c r="A65" s="178" t="s">
        <v>128</v>
      </c>
      <c r="B65" s="104">
        <v>1086.3209999999999</v>
      </c>
      <c r="C65" s="104">
        <v>8.59</v>
      </c>
      <c r="D65" s="104">
        <v>6.24</v>
      </c>
      <c r="E65" s="104">
        <v>551555859.25</v>
      </c>
      <c r="F65" s="178">
        <v>0</v>
      </c>
      <c r="G65" s="178">
        <v>0</v>
      </c>
      <c r="H65" s="178">
        <v>0</v>
      </c>
      <c r="I65" s="222"/>
      <c r="J65" s="222"/>
      <c r="K65" s="130"/>
      <c r="L65" s="130"/>
      <c r="M65" s="130"/>
      <c r="N65" s="130"/>
      <c r="O65" s="130"/>
      <c r="P65" s="130"/>
      <c r="Q65" s="130"/>
      <c r="R65" s="130"/>
    </row>
    <row r="66" spans="1:18" ht="15.75" x14ac:dyDescent="0.25">
      <c r="A66" s="178" t="s">
        <v>31</v>
      </c>
      <c r="B66" s="104">
        <v>52.604999999999997</v>
      </c>
      <c r="C66" s="104">
        <v>13.47</v>
      </c>
      <c r="D66" s="104">
        <v>9.68</v>
      </c>
      <c r="E66" s="104">
        <v>287279668.81</v>
      </c>
      <c r="F66" s="178">
        <v>0</v>
      </c>
      <c r="G66" s="178">
        <v>0</v>
      </c>
      <c r="H66" s="178">
        <v>2</v>
      </c>
      <c r="I66" s="222"/>
      <c r="J66" s="222"/>
      <c r="K66" s="130"/>
      <c r="L66" s="130"/>
      <c r="M66" s="130"/>
      <c r="N66" s="130"/>
      <c r="O66" s="130"/>
      <c r="P66" s="130"/>
      <c r="Q66" s="130"/>
      <c r="R66" s="130"/>
    </row>
    <row r="67" spans="1:18" ht="15.75" x14ac:dyDescent="0.25">
      <c r="A67" s="178" t="s">
        <v>41</v>
      </c>
      <c r="B67" s="104">
        <v>169.131</v>
      </c>
      <c r="C67" s="104">
        <v>7.04</v>
      </c>
      <c r="D67" s="104">
        <v>2.34</v>
      </c>
      <c r="E67" s="104">
        <v>13612112.640000001</v>
      </c>
      <c r="F67" s="178">
        <v>1</v>
      </c>
      <c r="G67" s="178">
        <v>0</v>
      </c>
      <c r="H67" s="178">
        <v>0</v>
      </c>
      <c r="I67" s="222"/>
      <c r="J67" s="222"/>
      <c r="K67" s="130"/>
      <c r="L67" s="130"/>
      <c r="M67" s="130"/>
      <c r="N67" s="130"/>
      <c r="O67" s="130"/>
      <c r="P67" s="130"/>
      <c r="Q67" s="130"/>
      <c r="R67" s="130"/>
    </row>
    <row r="68" spans="1:18" ht="15.75" x14ac:dyDescent="0.25">
      <c r="A68" s="178" t="s">
        <v>90</v>
      </c>
      <c r="B68" s="104">
        <v>46.808999999999997</v>
      </c>
      <c r="C68" s="104">
        <v>13.79</v>
      </c>
      <c r="D68" s="104">
        <v>10.039999999999999</v>
      </c>
      <c r="E68" s="104">
        <v>273667556.17000002</v>
      </c>
      <c r="F68" s="178">
        <v>1</v>
      </c>
      <c r="G68" s="178">
        <v>0</v>
      </c>
      <c r="H68" s="178">
        <v>0</v>
      </c>
      <c r="I68" s="222"/>
      <c r="J68" s="222"/>
      <c r="K68" s="130"/>
      <c r="L68" s="130"/>
      <c r="M68" s="130"/>
      <c r="N68" s="130"/>
      <c r="O68" s="130"/>
      <c r="P68" s="130"/>
      <c r="Q68" s="130"/>
      <c r="R68" s="130"/>
    </row>
    <row r="69" spans="1:18" ht="15.75" x14ac:dyDescent="0.25">
      <c r="A69" s="178" t="s">
        <v>128</v>
      </c>
      <c r="B69" s="104"/>
      <c r="C69" s="104"/>
      <c r="D69" s="104"/>
      <c r="E69" s="104"/>
      <c r="F69" s="178"/>
      <c r="G69" s="178"/>
      <c r="H69" s="178"/>
      <c r="I69" s="222"/>
      <c r="J69" s="222"/>
      <c r="K69" s="130"/>
      <c r="L69" s="130"/>
      <c r="M69" s="130"/>
      <c r="N69" s="130"/>
      <c r="O69" s="130"/>
      <c r="P69" s="130"/>
      <c r="Q69" s="130"/>
      <c r="R69" s="130"/>
    </row>
    <row r="70" spans="1:18" x14ac:dyDescent="0.2">
      <c r="B70" s="103"/>
      <c r="C70" s="103"/>
      <c r="D70" s="103"/>
      <c r="E70" s="103"/>
      <c r="F70" s="130"/>
      <c r="G70" s="130"/>
      <c r="H70" s="130"/>
      <c r="I70" s="222"/>
      <c r="J70" s="222"/>
      <c r="K70" s="130"/>
      <c r="L70" s="130"/>
      <c r="M70" s="130"/>
      <c r="N70" s="130"/>
      <c r="O70" s="130"/>
      <c r="P70" s="130"/>
      <c r="Q70" s="130"/>
      <c r="R70" s="130"/>
    </row>
    <row r="71" spans="1:18" x14ac:dyDescent="0.2">
      <c r="B71" s="103"/>
      <c r="C71" s="103"/>
      <c r="D71" s="103"/>
      <c r="E71" s="103"/>
      <c r="F71" s="130"/>
      <c r="G71" s="130"/>
      <c r="H71" s="130"/>
      <c r="I71" s="222"/>
      <c r="J71" s="222"/>
      <c r="K71" s="130"/>
      <c r="L71" s="130"/>
      <c r="M71" s="130"/>
      <c r="N71" s="130"/>
      <c r="O71" s="130"/>
      <c r="P71" s="130"/>
      <c r="Q71" s="130"/>
      <c r="R71" s="130"/>
    </row>
    <row r="72" spans="1:18" x14ac:dyDescent="0.2">
      <c r="B72" s="103"/>
      <c r="C72" s="103"/>
      <c r="D72" s="103"/>
      <c r="E72" s="103"/>
      <c r="F72" s="130"/>
      <c r="G72" s="130"/>
      <c r="H72" s="130"/>
      <c r="I72" s="222"/>
      <c r="J72" s="222"/>
      <c r="K72" s="130"/>
      <c r="L72" s="130"/>
      <c r="M72" s="130"/>
      <c r="N72" s="130"/>
      <c r="O72" s="130"/>
      <c r="P72" s="130"/>
      <c r="Q72" s="130"/>
      <c r="R72" s="130"/>
    </row>
    <row r="73" spans="1:18" x14ac:dyDescent="0.2">
      <c r="B73" s="103"/>
      <c r="C73" s="103"/>
      <c r="D73" s="103"/>
      <c r="E73" s="103"/>
      <c r="F73" s="130"/>
      <c r="G73" s="130"/>
      <c r="H73" s="130"/>
      <c r="I73" s="222"/>
      <c r="J73" s="222"/>
      <c r="K73" s="130"/>
      <c r="L73" s="130"/>
      <c r="M73" s="130"/>
      <c r="N73" s="130"/>
      <c r="O73" s="130"/>
      <c r="P73" s="130"/>
      <c r="Q73" s="130"/>
      <c r="R73" s="130"/>
    </row>
    <row r="74" spans="1:18" x14ac:dyDescent="0.2">
      <c r="B74" s="103"/>
      <c r="C74" s="103"/>
      <c r="D74" s="103"/>
      <c r="E74" s="103"/>
      <c r="F74" s="130"/>
      <c r="G74" s="130"/>
      <c r="H74" s="130"/>
      <c r="I74" s="222"/>
      <c r="J74" s="222"/>
      <c r="K74" s="130"/>
      <c r="L74" s="130"/>
      <c r="M74" s="130"/>
      <c r="N74" s="130"/>
      <c r="O74" s="130"/>
      <c r="P74" s="130"/>
      <c r="Q74" s="130"/>
      <c r="R74" s="130"/>
    </row>
    <row r="75" spans="1:18" x14ac:dyDescent="0.2">
      <c r="B75" s="103"/>
      <c r="C75" s="103"/>
      <c r="D75" s="103"/>
      <c r="E75" s="103"/>
      <c r="F75" s="130"/>
      <c r="G75" s="130"/>
      <c r="H75" s="130"/>
      <c r="I75" s="222"/>
      <c r="J75" s="222"/>
      <c r="K75" s="130"/>
      <c r="L75" s="130"/>
      <c r="M75" s="130"/>
      <c r="N75" s="130"/>
      <c r="O75" s="130"/>
      <c r="P75" s="130"/>
      <c r="Q75" s="130"/>
      <c r="R75" s="130"/>
    </row>
    <row r="76" spans="1:18" x14ac:dyDescent="0.2">
      <c r="B76" s="103"/>
      <c r="C76" s="103"/>
      <c r="D76" s="103"/>
      <c r="E76" s="103"/>
      <c r="F76" s="130"/>
      <c r="G76" s="130"/>
      <c r="H76" s="130"/>
      <c r="I76" s="222"/>
      <c r="J76" s="222"/>
      <c r="K76" s="130"/>
      <c r="L76" s="130"/>
      <c r="M76" s="130"/>
      <c r="N76" s="130"/>
      <c r="O76" s="130"/>
      <c r="P76" s="130"/>
      <c r="Q76" s="130"/>
      <c r="R76" s="130"/>
    </row>
    <row r="77" spans="1:18" x14ac:dyDescent="0.2">
      <c r="B77" s="103"/>
      <c r="C77" s="103"/>
      <c r="D77" s="103"/>
      <c r="E77" s="103"/>
      <c r="F77" s="130"/>
      <c r="G77" s="130"/>
      <c r="H77" s="130"/>
      <c r="I77" s="222"/>
      <c r="J77" s="222"/>
      <c r="K77" s="130"/>
      <c r="L77" s="130"/>
      <c r="M77" s="130"/>
      <c r="N77" s="130"/>
      <c r="O77" s="130"/>
      <c r="P77" s="130"/>
      <c r="Q77" s="130"/>
      <c r="R77" s="130"/>
    </row>
    <row r="78" spans="1:18" x14ac:dyDescent="0.2">
      <c r="B78" s="103"/>
      <c r="C78" s="103"/>
      <c r="D78" s="103"/>
      <c r="E78" s="103"/>
      <c r="F78" s="130"/>
      <c r="G78" s="130"/>
      <c r="H78" s="130"/>
      <c r="I78" s="222"/>
      <c r="J78" s="222"/>
      <c r="K78" s="130"/>
      <c r="L78" s="130"/>
      <c r="M78" s="130"/>
      <c r="N78" s="130"/>
      <c r="O78" s="130"/>
      <c r="P78" s="130"/>
      <c r="Q78" s="130"/>
      <c r="R78" s="130"/>
    </row>
    <row r="79" spans="1:18" x14ac:dyDescent="0.2">
      <c r="B79" s="103"/>
      <c r="C79" s="103"/>
      <c r="D79" s="103"/>
      <c r="E79" s="103"/>
      <c r="F79" s="130"/>
      <c r="G79" s="130"/>
      <c r="H79" s="130"/>
      <c r="I79" s="222"/>
      <c r="J79" s="222"/>
      <c r="K79" s="130"/>
      <c r="L79" s="130"/>
      <c r="M79" s="130"/>
      <c r="N79" s="130"/>
      <c r="O79" s="130"/>
      <c r="P79" s="130"/>
      <c r="Q79" s="130"/>
      <c r="R79" s="130"/>
    </row>
    <row r="80" spans="1:18" x14ac:dyDescent="0.2">
      <c r="B80" s="103"/>
      <c r="C80" s="103"/>
      <c r="D80" s="103"/>
      <c r="E80" s="103"/>
      <c r="F80" s="130"/>
      <c r="G80" s="130"/>
      <c r="H80" s="130"/>
      <c r="I80" s="222"/>
      <c r="J80" s="222"/>
      <c r="K80" s="130"/>
      <c r="L80" s="130"/>
      <c r="M80" s="130"/>
      <c r="N80" s="130"/>
      <c r="O80" s="130"/>
      <c r="P80" s="130"/>
      <c r="Q80" s="130"/>
      <c r="R80" s="130"/>
    </row>
    <row r="81" spans="2:18" x14ac:dyDescent="0.2">
      <c r="B81" s="103"/>
      <c r="C81" s="103"/>
      <c r="D81" s="103"/>
      <c r="E81" s="103"/>
      <c r="F81" s="130"/>
      <c r="G81" s="130"/>
      <c r="H81" s="130"/>
      <c r="I81" s="222"/>
      <c r="J81" s="222"/>
      <c r="K81" s="130"/>
      <c r="L81" s="130"/>
      <c r="M81" s="130"/>
      <c r="N81" s="130"/>
      <c r="O81" s="130"/>
      <c r="P81" s="130"/>
      <c r="Q81" s="130"/>
      <c r="R81" s="130"/>
    </row>
    <row r="82" spans="2:18" x14ac:dyDescent="0.2">
      <c r="B82" s="103"/>
      <c r="C82" s="103"/>
      <c r="D82" s="103"/>
      <c r="E82" s="103"/>
      <c r="F82" s="130"/>
      <c r="G82" s="130"/>
      <c r="H82" s="130"/>
      <c r="I82" s="222"/>
      <c r="J82" s="222"/>
      <c r="K82" s="130"/>
      <c r="L82" s="130"/>
      <c r="M82" s="130"/>
      <c r="N82" s="130"/>
      <c r="O82" s="130"/>
      <c r="P82" s="130"/>
      <c r="Q82" s="130"/>
      <c r="R82" s="130"/>
    </row>
    <row r="83" spans="2:18" x14ac:dyDescent="0.2">
      <c r="B83" s="103"/>
      <c r="C83" s="103"/>
      <c r="D83" s="103"/>
      <c r="E83" s="103"/>
      <c r="F83" s="130"/>
      <c r="G83" s="130"/>
      <c r="H83" s="130"/>
      <c r="I83" s="222"/>
      <c r="J83" s="222"/>
      <c r="K83" s="130"/>
      <c r="L83" s="130"/>
      <c r="M83" s="130"/>
      <c r="N83" s="130"/>
      <c r="O83" s="130"/>
      <c r="P83" s="130"/>
      <c r="Q83" s="130"/>
      <c r="R83" s="130"/>
    </row>
    <row r="84" spans="2:18" x14ac:dyDescent="0.2">
      <c r="B84" s="103"/>
      <c r="C84" s="103"/>
      <c r="D84" s="103"/>
      <c r="E84" s="103"/>
      <c r="F84" s="130"/>
      <c r="G84" s="130"/>
      <c r="H84" s="130"/>
      <c r="I84" s="222"/>
      <c r="J84" s="222"/>
      <c r="K84" s="130"/>
      <c r="L84" s="130"/>
      <c r="M84" s="130"/>
      <c r="N84" s="130"/>
      <c r="O84" s="130"/>
      <c r="P84" s="130"/>
      <c r="Q84" s="130"/>
      <c r="R84" s="130"/>
    </row>
    <row r="85" spans="2:18" x14ac:dyDescent="0.2">
      <c r="B85" s="103"/>
      <c r="C85" s="103"/>
      <c r="D85" s="103"/>
      <c r="E85" s="103"/>
      <c r="F85" s="130"/>
      <c r="G85" s="130"/>
      <c r="H85" s="130"/>
      <c r="I85" s="222"/>
      <c r="J85" s="222"/>
      <c r="K85" s="130"/>
      <c r="L85" s="130"/>
      <c r="M85" s="130"/>
      <c r="N85" s="130"/>
      <c r="O85" s="130"/>
      <c r="P85" s="130"/>
      <c r="Q85" s="130"/>
      <c r="R85" s="130"/>
    </row>
    <row r="86" spans="2:18" x14ac:dyDescent="0.2">
      <c r="B86" s="103"/>
      <c r="C86" s="103"/>
      <c r="D86" s="103"/>
      <c r="E86" s="103"/>
      <c r="F86" s="130"/>
      <c r="G86" s="130"/>
      <c r="H86" s="130"/>
      <c r="I86" s="222"/>
      <c r="J86" s="222"/>
      <c r="K86" s="130"/>
      <c r="L86" s="130"/>
      <c r="M86" s="130"/>
      <c r="N86" s="130"/>
      <c r="O86" s="130"/>
      <c r="P86" s="130"/>
      <c r="Q86" s="130"/>
      <c r="R86" s="130"/>
    </row>
    <row r="87" spans="2:18" x14ac:dyDescent="0.2">
      <c r="B87" s="103"/>
      <c r="C87" s="103"/>
      <c r="D87" s="103"/>
      <c r="E87" s="103"/>
      <c r="F87" s="130"/>
      <c r="G87" s="130"/>
      <c r="H87" s="130"/>
      <c r="I87" s="222"/>
      <c r="J87" s="222"/>
      <c r="K87" s="130"/>
      <c r="L87" s="130"/>
      <c r="M87" s="130"/>
      <c r="N87" s="130"/>
      <c r="O87" s="130"/>
      <c r="P87" s="130"/>
      <c r="Q87" s="130"/>
      <c r="R87" s="130"/>
    </row>
    <row r="88" spans="2:18" x14ac:dyDescent="0.2">
      <c r="B88" s="103"/>
      <c r="C88" s="103"/>
      <c r="D88" s="103"/>
      <c r="E88" s="103"/>
      <c r="F88" s="130"/>
      <c r="G88" s="130"/>
      <c r="H88" s="130"/>
      <c r="I88" s="222"/>
      <c r="J88" s="222"/>
      <c r="K88" s="130"/>
      <c r="L88" s="130"/>
      <c r="M88" s="130"/>
      <c r="N88" s="130"/>
      <c r="O88" s="130"/>
      <c r="P88" s="130"/>
      <c r="Q88" s="130"/>
      <c r="R88" s="130"/>
    </row>
    <row r="89" spans="2:18" x14ac:dyDescent="0.2">
      <c r="B89" s="103"/>
      <c r="C89" s="103"/>
      <c r="D89" s="103"/>
      <c r="E89" s="103"/>
      <c r="F89" s="130"/>
      <c r="G89" s="130"/>
      <c r="H89" s="130"/>
      <c r="I89" s="222"/>
      <c r="J89" s="222"/>
      <c r="K89" s="130"/>
      <c r="L89" s="130"/>
      <c r="M89" s="130"/>
      <c r="N89" s="130"/>
      <c r="O89" s="130"/>
      <c r="P89" s="130"/>
      <c r="Q89" s="130"/>
      <c r="R89" s="130"/>
    </row>
    <row r="90" spans="2:18" x14ac:dyDescent="0.2">
      <c r="B90" s="103"/>
      <c r="C90" s="103"/>
      <c r="D90" s="103"/>
      <c r="E90" s="103"/>
      <c r="F90" s="130"/>
      <c r="G90" s="130"/>
      <c r="H90" s="130"/>
      <c r="I90" s="222"/>
      <c r="J90" s="222"/>
      <c r="K90" s="130"/>
      <c r="L90" s="130"/>
      <c r="M90" s="130"/>
      <c r="N90" s="130"/>
      <c r="O90" s="130"/>
      <c r="P90" s="130"/>
      <c r="Q90" s="130"/>
      <c r="R90" s="130"/>
    </row>
    <row r="91" spans="2:18" x14ac:dyDescent="0.2">
      <c r="B91" s="103"/>
      <c r="C91" s="103"/>
      <c r="D91" s="103"/>
      <c r="E91" s="103"/>
      <c r="F91" s="130"/>
      <c r="G91" s="130"/>
      <c r="H91" s="130"/>
      <c r="I91" s="222"/>
      <c r="J91" s="222"/>
      <c r="K91" s="130"/>
      <c r="L91" s="130"/>
      <c r="M91" s="130"/>
      <c r="N91" s="130"/>
      <c r="O91" s="130"/>
      <c r="P91" s="130"/>
      <c r="Q91" s="130"/>
      <c r="R91" s="130"/>
    </row>
    <row r="92" spans="2:18" x14ac:dyDescent="0.2">
      <c r="B92" s="103"/>
      <c r="C92" s="103"/>
      <c r="D92" s="103"/>
      <c r="E92" s="103"/>
      <c r="F92" s="130"/>
      <c r="G92" s="130"/>
      <c r="H92" s="130"/>
      <c r="I92" s="222"/>
      <c r="J92" s="222"/>
      <c r="K92" s="130"/>
      <c r="L92" s="130"/>
      <c r="M92" s="130"/>
      <c r="N92" s="130"/>
      <c r="O92" s="130"/>
      <c r="P92" s="130"/>
      <c r="Q92" s="130"/>
      <c r="R92" s="130"/>
    </row>
    <row r="93" spans="2:18" x14ac:dyDescent="0.2">
      <c r="B93" s="103"/>
      <c r="C93" s="103"/>
      <c r="D93" s="103"/>
      <c r="E93" s="103"/>
      <c r="F93" s="130"/>
      <c r="G93" s="130"/>
      <c r="H93" s="130"/>
      <c r="I93" s="222"/>
      <c r="J93" s="222"/>
      <c r="K93" s="130"/>
      <c r="L93" s="130"/>
      <c r="M93" s="130"/>
      <c r="N93" s="130"/>
      <c r="O93" s="130"/>
      <c r="P93" s="130"/>
      <c r="Q93" s="130"/>
      <c r="R93" s="130"/>
    </row>
    <row r="94" spans="2:18" x14ac:dyDescent="0.2">
      <c r="B94" s="103"/>
      <c r="C94" s="103"/>
      <c r="D94" s="103"/>
      <c r="E94" s="103"/>
      <c r="F94" s="130"/>
      <c r="G94" s="130"/>
      <c r="H94" s="130"/>
      <c r="I94" s="222"/>
      <c r="J94" s="222"/>
      <c r="K94" s="130"/>
      <c r="L94" s="130"/>
      <c r="M94" s="130"/>
      <c r="N94" s="130"/>
      <c r="O94" s="130"/>
      <c r="P94" s="130"/>
      <c r="Q94" s="130"/>
      <c r="R94" s="130"/>
    </row>
    <row r="95" spans="2:18" x14ac:dyDescent="0.2">
      <c r="B95" s="103"/>
      <c r="C95" s="103"/>
      <c r="D95" s="103"/>
      <c r="E95" s="103"/>
      <c r="F95" s="130"/>
      <c r="G95" s="130"/>
      <c r="H95" s="130"/>
      <c r="I95" s="222"/>
      <c r="J95" s="222"/>
      <c r="K95" s="130"/>
      <c r="L95" s="130"/>
      <c r="M95" s="130"/>
      <c r="N95" s="130"/>
      <c r="O95" s="130"/>
      <c r="P95" s="130"/>
      <c r="Q95" s="130"/>
      <c r="R95" s="130"/>
    </row>
    <row r="96" spans="2:18" x14ac:dyDescent="0.2">
      <c r="B96" s="103"/>
      <c r="C96" s="103"/>
      <c r="D96" s="103"/>
      <c r="E96" s="103"/>
      <c r="F96" s="130"/>
      <c r="G96" s="130"/>
      <c r="H96" s="130"/>
      <c r="I96" s="222"/>
      <c r="J96" s="222"/>
      <c r="K96" s="130"/>
      <c r="L96" s="130"/>
      <c r="M96" s="130"/>
      <c r="N96" s="130"/>
      <c r="O96" s="130"/>
      <c r="P96" s="130"/>
      <c r="Q96" s="130"/>
      <c r="R96" s="130"/>
    </row>
    <row r="97" spans="2:18" x14ac:dyDescent="0.2">
      <c r="B97" s="103"/>
      <c r="C97" s="103"/>
      <c r="D97" s="103"/>
      <c r="E97" s="103"/>
      <c r="F97" s="130"/>
      <c r="G97" s="130"/>
      <c r="H97" s="130"/>
      <c r="I97" s="222"/>
      <c r="J97" s="222"/>
      <c r="K97" s="130"/>
      <c r="L97" s="130"/>
      <c r="M97" s="130"/>
      <c r="N97" s="130"/>
      <c r="O97" s="130"/>
      <c r="P97" s="130"/>
      <c r="Q97" s="130"/>
      <c r="R97" s="130"/>
    </row>
    <row r="98" spans="2:18" x14ac:dyDescent="0.2">
      <c r="B98" s="103"/>
      <c r="C98" s="103"/>
      <c r="D98" s="103"/>
      <c r="E98" s="103"/>
      <c r="F98" s="130"/>
      <c r="G98" s="130"/>
      <c r="H98" s="130"/>
      <c r="I98" s="222"/>
      <c r="J98" s="222"/>
      <c r="K98" s="130"/>
      <c r="L98" s="130"/>
      <c r="M98" s="130"/>
      <c r="N98" s="130"/>
      <c r="O98" s="130"/>
      <c r="P98" s="130"/>
      <c r="Q98" s="130"/>
      <c r="R98" s="130"/>
    </row>
    <row r="99" spans="2:18" x14ac:dyDescent="0.2">
      <c r="B99" s="103"/>
      <c r="C99" s="103"/>
      <c r="D99" s="103"/>
      <c r="E99" s="103"/>
      <c r="F99" s="130"/>
      <c r="G99" s="130"/>
      <c r="H99" s="130"/>
      <c r="I99" s="222"/>
      <c r="J99" s="222"/>
      <c r="K99" s="130"/>
      <c r="L99" s="130"/>
      <c r="M99" s="130"/>
      <c r="N99" s="130"/>
      <c r="O99" s="130"/>
      <c r="P99" s="130"/>
      <c r="Q99" s="130"/>
      <c r="R99" s="130"/>
    </row>
    <row r="100" spans="2:18" x14ac:dyDescent="0.2">
      <c r="B100" s="103"/>
      <c r="C100" s="103"/>
      <c r="D100" s="103"/>
      <c r="E100" s="103"/>
      <c r="F100" s="130"/>
      <c r="G100" s="130"/>
      <c r="H100" s="130"/>
      <c r="I100" s="222"/>
      <c r="J100" s="222"/>
      <c r="K100" s="130"/>
      <c r="L100" s="130"/>
      <c r="M100" s="130"/>
      <c r="N100" s="130"/>
      <c r="O100" s="130"/>
      <c r="P100" s="130"/>
      <c r="Q100" s="130"/>
      <c r="R100" s="130"/>
    </row>
    <row r="101" spans="2:18" x14ac:dyDescent="0.2">
      <c r="B101" s="103"/>
      <c r="C101" s="103"/>
      <c r="D101" s="103"/>
      <c r="E101" s="103"/>
      <c r="F101" s="130"/>
      <c r="G101" s="130"/>
      <c r="H101" s="130"/>
      <c r="I101" s="222"/>
      <c r="J101" s="222"/>
      <c r="K101" s="130"/>
      <c r="L101" s="130"/>
      <c r="M101" s="130"/>
      <c r="N101" s="130"/>
      <c r="O101" s="130"/>
      <c r="P101" s="130"/>
      <c r="Q101" s="130"/>
      <c r="R101" s="130"/>
    </row>
    <row r="102" spans="2:18" x14ac:dyDescent="0.2">
      <c r="B102" s="103"/>
      <c r="C102" s="103"/>
      <c r="D102" s="103"/>
      <c r="E102" s="103"/>
      <c r="F102" s="130"/>
      <c r="G102" s="130"/>
      <c r="H102" s="130"/>
      <c r="I102" s="222"/>
      <c r="J102" s="222"/>
      <c r="K102" s="130"/>
      <c r="L102" s="130"/>
      <c r="M102" s="130"/>
      <c r="N102" s="130"/>
      <c r="O102" s="130"/>
      <c r="P102" s="130"/>
      <c r="Q102" s="130"/>
      <c r="R102" s="130"/>
    </row>
    <row r="103" spans="2:18" x14ac:dyDescent="0.2">
      <c r="B103" s="103"/>
      <c r="C103" s="103"/>
      <c r="D103" s="103"/>
      <c r="E103" s="103"/>
      <c r="F103" s="130"/>
      <c r="G103" s="130"/>
      <c r="H103" s="130"/>
      <c r="I103" s="222"/>
      <c r="J103" s="222"/>
      <c r="K103" s="130"/>
      <c r="L103" s="130"/>
      <c r="M103" s="130"/>
      <c r="N103" s="130"/>
      <c r="O103" s="130"/>
      <c r="P103" s="130"/>
      <c r="Q103" s="130"/>
      <c r="R103" s="130"/>
    </row>
    <row r="104" spans="2:18" x14ac:dyDescent="0.2">
      <c r="B104" s="103"/>
      <c r="C104" s="103"/>
      <c r="D104" s="103"/>
      <c r="E104" s="103"/>
      <c r="F104" s="130"/>
      <c r="G104" s="130"/>
      <c r="H104" s="130"/>
      <c r="I104" s="222"/>
      <c r="J104" s="222"/>
      <c r="K104" s="130"/>
      <c r="L104" s="130"/>
      <c r="M104" s="130"/>
      <c r="N104" s="130"/>
      <c r="O104" s="130"/>
      <c r="P104" s="130"/>
      <c r="Q104" s="130"/>
      <c r="R104" s="130"/>
    </row>
    <row r="105" spans="2:18" x14ac:dyDescent="0.2">
      <c r="B105" s="103"/>
      <c r="C105" s="103"/>
      <c r="D105" s="103"/>
      <c r="E105" s="103"/>
      <c r="F105" s="130"/>
      <c r="G105" s="130"/>
      <c r="H105" s="130"/>
      <c r="I105" s="222"/>
      <c r="J105" s="222"/>
      <c r="K105" s="130"/>
      <c r="L105" s="130"/>
      <c r="M105" s="130"/>
      <c r="N105" s="130"/>
      <c r="O105" s="130"/>
      <c r="P105" s="130"/>
      <c r="Q105" s="130"/>
      <c r="R105" s="130"/>
    </row>
    <row r="106" spans="2:18" x14ac:dyDescent="0.2">
      <c r="B106" s="103"/>
      <c r="C106" s="103"/>
      <c r="D106" s="103"/>
      <c r="E106" s="103"/>
      <c r="F106" s="130"/>
      <c r="G106" s="130"/>
      <c r="H106" s="130"/>
      <c r="I106" s="222"/>
      <c r="J106" s="222"/>
      <c r="K106" s="130"/>
      <c r="L106" s="130"/>
      <c r="M106" s="130"/>
      <c r="N106" s="130"/>
      <c r="O106" s="130"/>
      <c r="P106" s="130"/>
      <c r="Q106" s="130"/>
      <c r="R106" s="130"/>
    </row>
    <row r="107" spans="2:18" x14ac:dyDescent="0.2">
      <c r="B107" s="103"/>
      <c r="C107" s="103"/>
      <c r="D107" s="103"/>
      <c r="E107" s="103"/>
      <c r="F107" s="130"/>
      <c r="G107" s="130"/>
      <c r="H107" s="130"/>
      <c r="I107" s="222"/>
      <c r="J107" s="222"/>
      <c r="K107" s="130"/>
      <c r="L107" s="130"/>
      <c r="M107" s="130"/>
      <c r="N107" s="130"/>
      <c r="O107" s="130"/>
      <c r="P107" s="130"/>
      <c r="Q107" s="130"/>
      <c r="R107" s="130"/>
    </row>
    <row r="108" spans="2:18" x14ac:dyDescent="0.2">
      <c r="B108" s="103"/>
      <c r="C108" s="103"/>
      <c r="D108" s="103"/>
      <c r="E108" s="103"/>
      <c r="F108" s="130"/>
      <c r="G108" s="130"/>
      <c r="H108" s="130"/>
      <c r="I108" s="222"/>
      <c r="J108" s="222"/>
      <c r="K108" s="130"/>
      <c r="L108" s="130"/>
      <c r="M108" s="130"/>
      <c r="N108" s="130"/>
      <c r="O108" s="130"/>
      <c r="P108" s="130"/>
      <c r="Q108" s="130"/>
      <c r="R108" s="130"/>
    </row>
    <row r="109" spans="2:18" x14ac:dyDescent="0.2">
      <c r="B109" s="103"/>
      <c r="C109" s="103"/>
      <c r="D109" s="103"/>
      <c r="E109" s="103"/>
      <c r="F109" s="130"/>
      <c r="G109" s="130"/>
      <c r="H109" s="130"/>
      <c r="I109" s="222"/>
      <c r="J109" s="222"/>
      <c r="K109" s="130"/>
      <c r="L109" s="130"/>
      <c r="M109" s="130"/>
      <c r="N109" s="130"/>
      <c r="O109" s="130"/>
      <c r="P109" s="130"/>
      <c r="Q109" s="130"/>
      <c r="R109" s="130"/>
    </row>
    <row r="110" spans="2:18" x14ac:dyDescent="0.2">
      <c r="B110" s="103"/>
      <c r="C110" s="103"/>
      <c r="D110" s="103"/>
      <c r="E110" s="103"/>
      <c r="F110" s="130"/>
      <c r="G110" s="130"/>
      <c r="H110" s="130"/>
      <c r="I110" s="222"/>
      <c r="J110" s="222"/>
      <c r="K110" s="130"/>
      <c r="L110" s="130"/>
      <c r="M110" s="130"/>
      <c r="N110" s="130"/>
      <c r="O110" s="130"/>
      <c r="P110" s="130"/>
      <c r="Q110" s="130"/>
      <c r="R110" s="130"/>
    </row>
    <row r="111" spans="2:18" x14ac:dyDescent="0.2">
      <c r="B111" s="103"/>
      <c r="C111" s="103"/>
      <c r="D111" s="103"/>
      <c r="E111" s="103"/>
      <c r="F111" s="130"/>
      <c r="G111" s="130"/>
      <c r="H111" s="130"/>
      <c r="I111" s="222"/>
      <c r="J111" s="222"/>
      <c r="K111" s="130"/>
      <c r="L111" s="130"/>
      <c r="M111" s="130"/>
      <c r="N111" s="130"/>
      <c r="O111" s="130"/>
      <c r="P111" s="130"/>
      <c r="Q111" s="130"/>
      <c r="R111" s="130"/>
    </row>
    <row r="112" spans="2:18" x14ac:dyDescent="0.2">
      <c r="B112" s="103"/>
      <c r="C112" s="103"/>
      <c r="D112" s="103"/>
      <c r="E112" s="103"/>
      <c r="F112" s="130"/>
      <c r="G112" s="130"/>
      <c r="H112" s="130"/>
      <c r="I112" s="222"/>
      <c r="J112" s="222"/>
      <c r="K112" s="130"/>
      <c r="L112" s="130"/>
      <c r="M112" s="130"/>
      <c r="N112" s="130"/>
      <c r="O112" s="130"/>
      <c r="P112" s="130"/>
      <c r="Q112" s="130"/>
      <c r="R112" s="130"/>
    </row>
    <row r="113" spans="2:18" x14ac:dyDescent="0.2">
      <c r="B113" s="103"/>
      <c r="C113" s="103"/>
      <c r="D113" s="103"/>
      <c r="E113" s="103"/>
      <c r="F113" s="130"/>
      <c r="G113" s="130"/>
      <c r="H113" s="130"/>
      <c r="I113" s="222"/>
      <c r="J113" s="222"/>
      <c r="K113" s="130"/>
      <c r="L113" s="130"/>
      <c r="M113" s="130"/>
      <c r="N113" s="130"/>
      <c r="O113" s="130"/>
      <c r="P113" s="130"/>
      <c r="Q113" s="130"/>
      <c r="R113" s="130"/>
    </row>
    <row r="114" spans="2:18" x14ac:dyDescent="0.2">
      <c r="B114" s="103"/>
      <c r="C114" s="103"/>
      <c r="D114" s="103"/>
      <c r="E114" s="103"/>
      <c r="F114" s="130"/>
      <c r="G114" s="130"/>
      <c r="H114" s="130"/>
      <c r="I114" s="222"/>
      <c r="J114" s="222"/>
      <c r="K114" s="130"/>
      <c r="L114" s="130"/>
      <c r="M114" s="130"/>
      <c r="N114" s="130"/>
      <c r="O114" s="130"/>
      <c r="P114" s="130"/>
      <c r="Q114" s="130"/>
      <c r="R114" s="130"/>
    </row>
    <row r="115" spans="2:18" x14ac:dyDescent="0.2">
      <c r="B115" s="103"/>
      <c r="C115" s="103"/>
      <c r="D115" s="103"/>
      <c r="E115" s="103"/>
      <c r="F115" s="130"/>
      <c r="G115" s="130"/>
      <c r="H115" s="130"/>
      <c r="I115" s="222"/>
      <c r="J115" s="222"/>
      <c r="K115" s="130"/>
      <c r="L115" s="130"/>
      <c r="M115" s="130"/>
      <c r="N115" s="130"/>
      <c r="O115" s="130"/>
      <c r="P115" s="130"/>
      <c r="Q115" s="130"/>
      <c r="R115" s="130"/>
    </row>
    <row r="116" spans="2:18" x14ac:dyDescent="0.2">
      <c r="B116" s="103"/>
      <c r="C116" s="103"/>
      <c r="D116" s="103"/>
      <c r="E116" s="103"/>
      <c r="F116" s="130"/>
      <c r="G116" s="130"/>
      <c r="H116" s="130"/>
      <c r="I116" s="222"/>
      <c r="J116" s="222"/>
      <c r="K116" s="130"/>
      <c r="L116" s="130"/>
      <c r="M116" s="130"/>
      <c r="N116" s="130"/>
      <c r="O116" s="130"/>
      <c r="P116" s="130"/>
      <c r="Q116" s="130"/>
      <c r="R116" s="130"/>
    </row>
    <row r="117" spans="2:18" x14ac:dyDescent="0.2">
      <c r="B117" s="103"/>
      <c r="C117" s="103"/>
      <c r="D117" s="103"/>
      <c r="E117" s="103"/>
      <c r="F117" s="130"/>
      <c r="G117" s="130"/>
      <c r="H117" s="130"/>
      <c r="I117" s="222"/>
      <c r="J117" s="222"/>
      <c r="K117" s="130"/>
      <c r="L117" s="130"/>
      <c r="M117" s="130"/>
      <c r="N117" s="130"/>
      <c r="O117" s="130"/>
      <c r="P117" s="130"/>
      <c r="Q117" s="130"/>
      <c r="R117" s="130"/>
    </row>
    <row r="118" spans="2:18" x14ac:dyDescent="0.2">
      <c r="B118" s="103"/>
      <c r="C118" s="103"/>
      <c r="D118" s="103"/>
      <c r="E118" s="103"/>
      <c r="F118" s="130"/>
      <c r="G118" s="130"/>
      <c r="H118" s="130"/>
      <c r="I118" s="222"/>
      <c r="J118" s="222"/>
      <c r="K118" s="130"/>
      <c r="L118" s="130"/>
      <c r="M118" s="130"/>
      <c r="N118" s="130"/>
      <c r="O118" s="130"/>
      <c r="P118" s="130"/>
      <c r="Q118" s="130"/>
      <c r="R118" s="130"/>
    </row>
    <row r="119" spans="2:18" x14ac:dyDescent="0.2">
      <c r="B119" s="103"/>
      <c r="C119" s="103"/>
      <c r="D119" s="103"/>
      <c r="E119" s="103"/>
      <c r="F119" s="130"/>
      <c r="G119" s="130"/>
      <c r="H119" s="130"/>
      <c r="I119" s="222"/>
      <c r="J119" s="222"/>
      <c r="K119" s="130"/>
      <c r="L119" s="130"/>
      <c r="M119" s="130"/>
      <c r="N119" s="130"/>
      <c r="O119" s="130"/>
      <c r="P119" s="130"/>
      <c r="Q119" s="130"/>
      <c r="R119" s="130"/>
    </row>
    <row r="120" spans="2:18" x14ac:dyDescent="0.2">
      <c r="B120" s="103"/>
      <c r="C120" s="103"/>
      <c r="D120" s="103"/>
      <c r="E120" s="103"/>
      <c r="F120" s="130"/>
      <c r="G120" s="130"/>
      <c r="H120" s="130"/>
      <c r="I120" s="222"/>
      <c r="J120" s="222"/>
      <c r="K120" s="130"/>
      <c r="L120" s="130"/>
      <c r="M120" s="130"/>
      <c r="N120" s="130"/>
      <c r="O120" s="130"/>
      <c r="P120" s="130"/>
      <c r="Q120" s="130"/>
      <c r="R120" s="130"/>
    </row>
    <row r="121" spans="2:18" x14ac:dyDescent="0.2">
      <c r="B121" s="103"/>
      <c r="C121" s="103"/>
      <c r="D121" s="103"/>
      <c r="E121" s="103"/>
      <c r="F121" s="130"/>
      <c r="G121" s="130"/>
      <c r="H121" s="130"/>
      <c r="I121" s="222"/>
      <c r="J121" s="222"/>
      <c r="K121" s="130"/>
      <c r="L121" s="130"/>
      <c r="M121" s="130"/>
      <c r="N121" s="130"/>
      <c r="O121" s="130"/>
      <c r="P121" s="130"/>
      <c r="Q121" s="130"/>
      <c r="R121" s="130"/>
    </row>
    <row r="122" spans="2:18" x14ac:dyDescent="0.2">
      <c r="B122" s="103"/>
      <c r="C122" s="103"/>
      <c r="D122" s="103"/>
      <c r="E122" s="103"/>
      <c r="F122" s="130"/>
      <c r="G122" s="130"/>
      <c r="H122" s="130"/>
      <c r="I122" s="222"/>
      <c r="J122" s="222"/>
      <c r="K122" s="130"/>
      <c r="L122" s="130"/>
      <c r="M122" s="130"/>
      <c r="N122" s="130"/>
      <c r="O122" s="130"/>
      <c r="P122" s="130"/>
      <c r="Q122" s="130"/>
      <c r="R122" s="130"/>
    </row>
    <row r="123" spans="2:18" x14ac:dyDescent="0.2">
      <c r="B123" s="103"/>
      <c r="C123" s="103"/>
      <c r="D123" s="103"/>
      <c r="E123" s="103"/>
      <c r="F123" s="130"/>
      <c r="G123" s="130"/>
      <c r="H123" s="130"/>
      <c r="I123" s="222"/>
      <c r="J123" s="222"/>
      <c r="K123" s="130"/>
      <c r="L123" s="130"/>
      <c r="M123" s="130"/>
      <c r="N123" s="130"/>
      <c r="O123" s="130"/>
      <c r="P123" s="130"/>
      <c r="Q123" s="130"/>
      <c r="R123" s="130"/>
    </row>
    <row r="124" spans="2:18" x14ac:dyDescent="0.2">
      <c r="B124" s="103"/>
      <c r="C124" s="103"/>
      <c r="D124" s="103"/>
      <c r="E124" s="103"/>
      <c r="F124" s="130"/>
      <c r="G124" s="130"/>
      <c r="H124" s="130"/>
      <c r="I124" s="222"/>
      <c r="J124" s="222"/>
      <c r="K124" s="130"/>
      <c r="L124" s="130"/>
      <c r="M124" s="130"/>
      <c r="N124" s="130"/>
      <c r="O124" s="130"/>
      <c r="P124" s="130"/>
      <c r="Q124" s="130"/>
      <c r="R124" s="130"/>
    </row>
    <row r="125" spans="2:18" x14ac:dyDescent="0.2">
      <c r="B125" s="103"/>
      <c r="C125" s="103"/>
      <c r="D125" s="103"/>
      <c r="E125" s="103"/>
      <c r="F125" s="130"/>
      <c r="G125" s="130"/>
      <c r="H125" s="130"/>
      <c r="I125" s="222"/>
      <c r="J125" s="222"/>
      <c r="K125" s="130"/>
      <c r="L125" s="130"/>
      <c r="M125" s="130"/>
      <c r="N125" s="130"/>
      <c r="O125" s="130"/>
      <c r="P125" s="130"/>
      <c r="Q125" s="130"/>
      <c r="R125" s="130"/>
    </row>
    <row r="126" spans="2:18" x14ac:dyDescent="0.2">
      <c r="B126" s="103"/>
      <c r="C126" s="103"/>
      <c r="D126" s="103"/>
      <c r="E126" s="103"/>
      <c r="F126" s="130"/>
      <c r="G126" s="130"/>
      <c r="H126" s="130"/>
      <c r="I126" s="222"/>
      <c r="J126" s="222"/>
      <c r="K126" s="130"/>
      <c r="L126" s="130"/>
      <c r="M126" s="130"/>
      <c r="N126" s="130"/>
      <c r="O126" s="130"/>
      <c r="P126" s="130"/>
      <c r="Q126" s="130"/>
      <c r="R126" s="130"/>
    </row>
    <row r="127" spans="2:18" x14ac:dyDescent="0.2">
      <c r="B127" s="103"/>
      <c r="C127" s="103"/>
      <c r="D127" s="103"/>
      <c r="E127" s="103"/>
      <c r="F127" s="130"/>
      <c r="G127" s="130"/>
      <c r="H127" s="130"/>
      <c r="I127" s="222"/>
      <c r="J127" s="222"/>
      <c r="K127" s="130"/>
      <c r="L127" s="130"/>
      <c r="M127" s="130"/>
      <c r="N127" s="130"/>
      <c r="O127" s="130"/>
      <c r="P127" s="130"/>
      <c r="Q127" s="130"/>
      <c r="R127" s="130"/>
    </row>
    <row r="128" spans="2:18" x14ac:dyDescent="0.2">
      <c r="B128" s="103"/>
      <c r="C128" s="103"/>
      <c r="D128" s="103"/>
      <c r="E128" s="103"/>
      <c r="F128" s="130"/>
      <c r="G128" s="130"/>
      <c r="H128" s="130"/>
      <c r="I128" s="222"/>
      <c r="J128" s="222"/>
      <c r="K128" s="130"/>
      <c r="L128" s="130"/>
      <c r="M128" s="130"/>
      <c r="N128" s="130"/>
      <c r="O128" s="130"/>
      <c r="P128" s="130"/>
      <c r="Q128" s="130"/>
      <c r="R128" s="130"/>
    </row>
    <row r="129" spans="2:18" x14ac:dyDescent="0.2">
      <c r="B129" s="103"/>
      <c r="C129" s="103"/>
      <c r="D129" s="103"/>
      <c r="E129" s="103"/>
      <c r="F129" s="130"/>
      <c r="G129" s="130"/>
      <c r="H129" s="130"/>
      <c r="I129" s="222"/>
      <c r="J129" s="222"/>
      <c r="K129" s="130"/>
      <c r="L129" s="130"/>
      <c r="M129" s="130"/>
      <c r="N129" s="130"/>
      <c r="O129" s="130"/>
      <c r="P129" s="130"/>
      <c r="Q129" s="130"/>
      <c r="R129" s="130"/>
    </row>
    <row r="130" spans="2:18" x14ac:dyDescent="0.2">
      <c r="B130" s="103"/>
      <c r="C130" s="103"/>
      <c r="D130" s="103"/>
      <c r="E130" s="103"/>
      <c r="F130" s="130"/>
      <c r="G130" s="130"/>
      <c r="H130" s="130"/>
      <c r="I130" s="222"/>
      <c r="J130" s="222"/>
      <c r="K130" s="130"/>
      <c r="L130" s="130"/>
      <c r="M130" s="130"/>
      <c r="N130" s="130"/>
      <c r="O130" s="130"/>
      <c r="P130" s="130"/>
      <c r="Q130" s="130"/>
      <c r="R130" s="130"/>
    </row>
    <row r="131" spans="2:18" x14ac:dyDescent="0.2">
      <c r="B131" s="103"/>
      <c r="C131" s="103"/>
      <c r="D131" s="103"/>
      <c r="E131" s="103"/>
      <c r="F131" s="130"/>
      <c r="G131" s="130"/>
      <c r="H131" s="130"/>
      <c r="I131" s="222"/>
      <c r="J131" s="222"/>
      <c r="K131" s="130"/>
      <c r="L131" s="130"/>
      <c r="M131" s="130"/>
      <c r="N131" s="130"/>
      <c r="O131" s="130"/>
      <c r="P131" s="130"/>
      <c r="Q131" s="130"/>
      <c r="R131" s="130"/>
    </row>
    <row r="132" spans="2:18" x14ac:dyDescent="0.2">
      <c r="B132" s="103"/>
      <c r="C132" s="103"/>
      <c r="D132" s="103"/>
      <c r="E132" s="103"/>
      <c r="F132" s="130"/>
      <c r="G132" s="130"/>
      <c r="H132" s="130"/>
      <c r="I132" s="222"/>
      <c r="J132" s="222"/>
      <c r="K132" s="130"/>
      <c r="L132" s="130"/>
      <c r="M132" s="130"/>
      <c r="N132" s="130"/>
      <c r="O132" s="130"/>
      <c r="P132" s="130"/>
      <c r="Q132" s="130"/>
      <c r="R132" s="130"/>
    </row>
    <row r="133" spans="2:18" x14ac:dyDescent="0.2">
      <c r="B133" s="103"/>
      <c r="C133" s="103"/>
      <c r="D133" s="103"/>
      <c r="E133" s="103"/>
      <c r="F133" s="130"/>
      <c r="G133" s="130"/>
      <c r="H133" s="130"/>
      <c r="I133" s="222"/>
      <c r="J133" s="222"/>
      <c r="K133" s="130"/>
      <c r="L133" s="130"/>
      <c r="M133" s="130"/>
      <c r="N133" s="130"/>
      <c r="O133" s="130"/>
      <c r="P133" s="130"/>
      <c r="Q133" s="130"/>
      <c r="R133" s="130"/>
    </row>
    <row r="134" spans="2:18" x14ac:dyDescent="0.2">
      <c r="B134" s="103"/>
      <c r="C134" s="103"/>
      <c r="D134" s="103"/>
      <c r="E134" s="103"/>
      <c r="F134" s="130"/>
      <c r="G134" s="130"/>
      <c r="H134" s="130"/>
      <c r="I134" s="222"/>
      <c r="J134" s="222"/>
      <c r="K134" s="130"/>
      <c r="L134" s="130"/>
      <c r="M134" s="130"/>
      <c r="N134" s="130"/>
      <c r="O134" s="130"/>
      <c r="P134" s="130"/>
      <c r="Q134" s="130"/>
      <c r="R134" s="130"/>
    </row>
    <row r="135" spans="2:18" x14ac:dyDescent="0.2">
      <c r="B135" s="103"/>
      <c r="C135" s="103"/>
      <c r="D135" s="103"/>
      <c r="E135" s="103"/>
      <c r="F135" s="130"/>
      <c r="G135" s="130"/>
      <c r="H135" s="130"/>
      <c r="I135" s="222"/>
      <c r="J135" s="222"/>
      <c r="K135" s="130"/>
      <c r="L135" s="130"/>
      <c r="M135" s="130"/>
      <c r="N135" s="130"/>
      <c r="O135" s="130"/>
      <c r="P135" s="130"/>
      <c r="Q135" s="130"/>
      <c r="R135" s="130"/>
    </row>
    <row r="136" spans="2:18" x14ac:dyDescent="0.2">
      <c r="B136" s="103"/>
      <c r="C136" s="103"/>
      <c r="D136" s="103"/>
      <c r="E136" s="103"/>
      <c r="F136" s="130"/>
      <c r="G136" s="130"/>
      <c r="H136" s="130"/>
      <c r="I136" s="222"/>
      <c r="J136" s="222"/>
      <c r="K136" s="130"/>
      <c r="L136" s="130"/>
      <c r="M136" s="130"/>
      <c r="N136" s="130"/>
      <c r="O136" s="130"/>
      <c r="P136" s="130"/>
      <c r="Q136" s="130"/>
      <c r="R136" s="130"/>
    </row>
    <row r="137" spans="2:18" x14ac:dyDescent="0.2">
      <c r="B137" s="103"/>
      <c r="C137" s="103"/>
      <c r="D137" s="103"/>
      <c r="E137" s="103"/>
      <c r="F137" s="130"/>
      <c r="G137" s="130"/>
      <c r="H137" s="130"/>
      <c r="I137" s="222"/>
      <c r="J137" s="222"/>
      <c r="K137" s="130"/>
      <c r="L137" s="130"/>
      <c r="M137" s="130"/>
      <c r="N137" s="130"/>
      <c r="O137" s="130"/>
      <c r="P137" s="130"/>
      <c r="Q137" s="130"/>
      <c r="R137" s="130"/>
    </row>
    <row r="138" spans="2:18" x14ac:dyDescent="0.2">
      <c r="B138" s="103"/>
      <c r="C138" s="103"/>
      <c r="D138" s="103"/>
      <c r="E138" s="103"/>
      <c r="F138" s="130"/>
      <c r="G138" s="130"/>
      <c r="H138" s="130"/>
      <c r="I138" s="222"/>
      <c r="J138" s="222"/>
      <c r="K138" s="130"/>
      <c r="L138" s="130"/>
      <c r="M138" s="130"/>
      <c r="N138" s="130"/>
      <c r="O138" s="130"/>
      <c r="P138" s="130"/>
      <c r="Q138" s="130"/>
      <c r="R138" s="130"/>
    </row>
    <row r="139" spans="2:18" x14ac:dyDescent="0.2">
      <c r="B139" s="103"/>
      <c r="C139" s="103"/>
      <c r="D139" s="103"/>
      <c r="E139" s="103"/>
      <c r="F139" s="130"/>
      <c r="G139" s="130"/>
      <c r="H139" s="130"/>
      <c r="I139" s="222"/>
      <c r="J139" s="222"/>
      <c r="K139" s="130"/>
      <c r="L139" s="130"/>
      <c r="M139" s="130"/>
      <c r="N139" s="130"/>
      <c r="O139" s="130"/>
      <c r="P139" s="130"/>
      <c r="Q139" s="130"/>
      <c r="R139" s="130"/>
    </row>
    <row r="140" spans="2:18" x14ac:dyDescent="0.2">
      <c r="B140" s="103"/>
      <c r="C140" s="103"/>
      <c r="D140" s="103"/>
      <c r="E140" s="103"/>
      <c r="F140" s="130"/>
      <c r="G140" s="130"/>
      <c r="H140" s="130"/>
      <c r="I140" s="222"/>
      <c r="J140" s="222"/>
      <c r="K140" s="130"/>
      <c r="L140" s="130"/>
      <c r="M140" s="130"/>
      <c r="N140" s="130"/>
      <c r="O140" s="130"/>
      <c r="P140" s="130"/>
      <c r="Q140" s="130"/>
      <c r="R140" s="130"/>
    </row>
    <row r="141" spans="2:18" x14ac:dyDescent="0.2">
      <c r="B141" s="103"/>
      <c r="C141" s="103"/>
      <c r="D141" s="103"/>
      <c r="E141" s="103"/>
      <c r="F141" s="130"/>
      <c r="G141" s="130"/>
      <c r="H141" s="130"/>
      <c r="I141" s="222"/>
      <c r="J141" s="222"/>
      <c r="K141" s="130"/>
      <c r="L141" s="130"/>
      <c r="M141" s="130"/>
      <c r="N141" s="130"/>
      <c r="O141" s="130"/>
      <c r="P141" s="130"/>
      <c r="Q141" s="130"/>
      <c r="R141" s="130"/>
    </row>
    <row r="142" spans="2:18" x14ac:dyDescent="0.2">
      <c r="B142" s="103"/>
      <c r="C142" s="103"/>
      <c r="D142" s="103"/>
      <c r="E142" s="103"/>
      <c r="F142" s="130"/>
      <c r="G142" s="130"/>
      <c r="H142" s="130"/>
      <c r="I142" s="222"/>
      <c r="J142" s="222"/>
      <c r="K142" s="130"/>
      <c r="L142" s="130"/>
      <c r="M142" s="130"/>
      <c r="N142" s="130"/>
      <c r="O142" s="130"/>
      <c r="P142" s="130"/>
      <c r="Q142" s="130"/>
      <c r="R142" s="130"/>
    </row>
    <row r="143" spans="2:18" x14ac:dyDescent="0.2">
      <c r="B143" s="103"/>
      <c r="C143" s="103"/>
      <c r="D143" s="103"/>
      <c r="E143" s="103"/>
      <c r="F143" s="130"/>
      <c r="G143" s="130"/>
      <c r="H143" s="130"/>
      <c r="I143" s="222"/>
      <c r="J143" s="222"/>
      <c r="K143" s="130"/>
      <c r="L143" s="130"/>
      <c r="M143" s="130"/>
      <c r="N143" s="130"/>
      <c r="O143" s="130"/>
      <c r="P143" s="130"/>
      <c r="Q143" s="130"/>
      <c r="R143" s="130"/>
    </row>
    <row r="144" spans="2:18" x14ac:dyDescent="0.2">
      <c r="B144" s="103"/>
      <c r="C144" s="103"/>
      <c r="D144" s="103"/>
      <c r="E144" s="103"/>
      <c r="F144" s="130"/>
      <c r="G144" s="130"/>
      <c r="H144" s="130"/>
      <c r="I144" s="222"/>
      <c r="J144" s="222"/>
      <c r="K144" s="130"/>
      <c r="L144" s="130"/>
      <c r="M144" s="130"/>
      <c r="N144" s="130"/>
      <c r="O144" s="130"/>
      <c r="P144" s="130"/>
      <c r="Q144" s="130"/>
      <c r="R144" s="130"/>
    </row>
    <row r="145" spans="2:18" x14ac:dyDescent="0.2">
      <c r="B145" s="103"/>
      <c r="C145" s="103"/>
      <c r="D145" s="103"/>
      <c r="E145" s="103"/>
      <c r="F145" s="130"/>
      <c r="G145" s="130"/>
      <c r="H145" s="130"/>
      <c r="I145" s="222"/>
      <c r="J145" s="222"/>
      <c r="K145" s="130"/>
      <c r="L145" s="130"/>
      <c r="M145" s="130"/>
      <c r="N145" s="130"/>
      <c r="O145" s="130"/>
      <c r="P145" s="130"/>
      <c r="Q145" s="130"/>
      <c r="R145" s="130"/>
    </row>
    <row r="146" spans="2:18" x14ac:dyDescent="0.2">
      <c r="B146" s="103"/>
      <c r="C146" s="103"/>
      <c r="D146" s="103"/>
      <c r="E146" s="103"/>
      <c r="F146" s="130"/>
      <c r="G146" s="130"/>
      <c r="H146" s="130"/>
      <c r="I146" s="222"/>
      <c r="J146" s="222"/>
      <c r="K146" s="130"/>
      <c r="L146" s="130"/>
      <c r="M146" s="130"/>
      <c r="N146" s="130"/>
      <c r="O146" s="130"/>
      <c r="P146" s="130"/>
      <c r="Q146" s="130"/>
      <c r="R146" s="130"/>
    </row>
    <row r="147" spans="2:18" x14ac:dyDescent="0.2">
      <c r="B147" s="103"/>
      <c r="C147" s="103"/>
      <c r="D147" s="103"/>
      <c r="E147" s="103"/>
      <c r="F147" s="130"/>
      <c r="G147" s="130"/>
      <c r="H147" s="130"/>
      <c r="I147" s="222"/>
      <c r="J147" s="222"/>
      <c r="K147" s="130"/>
      <c r="L147" s="130"/>
      <c r="M147" s="130"/>
      <c r="N147" s="130"/>
      <c r="O147" s="130"/>
      <c r="P147" s="130"/>
      <c r="Q147" s="130"/>
      <c r="R147" s="130"/>
    </row>
    <row r="148" spans="2:18" x14ac:dyDescent="0.2">
      <c r="B148" s="103"/>
      <c r="C148" s="103"/>
      <c r="D148" s="103"/>
      <c r="E148" s="103"/>
      <c r="F148" s="130"/>
      <c r="G148" s="130"/>
      <c r="H148" s="130"/>
      <c r="I148" s="222"/>
      <c r="J148" s="222"/>
      <c r="K148" s="130"/>
      <c r="L148" s="130"/>
      <c r="M148" s="130"/>
      <c r="N148" s="130"/>
      <c r="O148" s="130"/>
      <c r="P148" s="130"/>
      <c r="Q148" s="130"/>
      <c r="R148" s="130"/>
    </row>
    <row r="149" spans="2:18" x14ac:dyDescent="0.2">
      <c r="B149" s="103"/>
      <c r="C149" s="103"/>
      <c r="D149" s="103"/>
      <c r="E149" s="103"/>
      <c r="F149" s="130"/>
      <c r="G149" s="130"/>
      <c r="H149" s="130"/>
      <c r="I149" s="222"/>
      <c r="J149" s="222"/>
      <c r="K149" s="130"/>
      <c r="L149" s="130"/>
      <c r="M149" s="130"/>
      <c r="N149" s="130"/>
      <c r="O149" s="130"/>
      <c r="P149" s="130"/>
      <c r="Q149" s="130"/>
      <c r="R149" s="130"/>
    </row>
    <row r="150" spans="2:18" x14ac:dyDescent="0.2">
      <c r="B150" s="103"/>
      <c r="C150" s="103"/>
      <c r="D150" s="103"/>
      <c r="E150" s="103"/>
      <c r="F150" s="130"/>
      <c r="G150" s="130"/>
      <c r="H150" s="130"/>
      <c r="I150" s="222"/>
      <c r="J150" s="222"/>
      <c r="K150" s="130"/>
      <c r="L150" s="130"/>
      <c r="M150" s="130"/>
      <c r="N150" s="130"/>
      <c r="O150" s="130"/>
      <c r="P150" s="130"/>
      <c r="Q150" s="130"/>
      <c r="R150" s="130"/>
    </row>
    <row r="151" spans="2:18" x14ac:dyDescent="0.2">
      <c r="B151" s="103"/>
      <c r="C151" s="103"/>
      <c r="D151" s="103"/>
      <c r="E151" s="103"/>
      <c r="F151" s="130"/>
      <c r="G151" s="130"/>
      <c r="H151" s="130"/>
      <c r="I151" s="222"/>
      <c r="J151" s="222"/>
      <c r="K151" s="130"/>
      <c r="L151" s="130"/>
      <c r="M151" s="130"/>
      <c r="N151" s="130"/>
      <c r="O151" s="130"/>
      <c r="P151" s="130"/>
      <c r="Q151" s="130"/>
      <c r="R151" s="130"/>
    </row>
    <row r="152" spans="2:18" x14ac:dyDescent="0.2">
      <c r="B152" s="103"/>
      <c r="C152" s="103"/>
      <c r="D152" s="103"/>
      <c r="E152" s="103"/>
      <c r="F152" s="130"/>
      <c r="G152" s="130"/>
      <c r="H152" s="130"/>
      <c r="I152" s="222"/>
      <c r="J152" s="222"/>
      <c r="K152" s="130"/>
      <c r="L152" s="130"/>
      <c r="M152" s="130"/>
      <c r="N152" s="130"/>
      <c r="O152" s="130"/>
      <c r="P152" s="130"/>
      <c r="Q152" s="130"/>
      <c r="R152" s="130"/>
    </row>
    <row r="153" spans="2:18" x14ac:dyDescent="0.2">
      <c r="B153" s="103"/>
      <c r="C153" s="103"/>
      <c r="D153" s="103"/>
      <c r="E153" s="103"/>
      <c r="F153" s="130"/>
      <c r="G153" s="130"/>
      <c r="H153" s="130"/>
      <c r="I153" s="222"/>
      <c r="J153" s="222"/>
      <c r="K153" s="130"/>
      <c r="L153" s="130"/>
      <c r="M153" s="130"/>
      <c r="N153" s="130"/>
      <c r="O153" s="130"/>
      <c r="P153" s="130"/>
      <c r="Q153" s="130"/>
      <c r="R153" s="130"/>
    </row>
    <row r="154" spans="2:18" x14ac:dyDescent="0.2">
      <c r="B154" s="103"/>
      <c r="C154" s="103"/>
      <c r="D154" s="103"/>
      <c r="E154" s="103"/>
      <c r="F154" s="130"/>
      <c r="G154" s="130"/>
      <c r="H154" s="130"/>
      <c r="I154" s="222"/>
      <c r="J154" s="222"/>
      <c r="K154" s="130"/>
      <c r="L154" s="130"/>
      <c r="M154" s="130"/>
      <c r="N154" s="130"/>
      <c r="O154" s="130"/>
      <c r="P154" s="130"/>
      <c r="Q154" s="130"/>
      <c r="R154" s="130"/>
    </row>
    <row r="155" spans="2:18" x14ac:dyDescent="0.2">
      <c r="B155" s="103"/>
      <c r="C155" s="103"/>
      <c r="D155" s="103"/>
      <c r="E155" s="103"/>
      <c r="F155" s="130"/>
      <c r="G155" s="130"/>
      <c r="H155" s="130"/>
      <c r="I155" s="222"/>
      <c r="J155" s="222"/>
      <c r="K155" s="130"/>
      <c r="L155" s="130"/>
      <c r="M155" s="130"/>
      <c r="N155" s="130"/>
      <c r="O155" s="130"/>
      <c r="P155" s="130"/>
      <c r="Q155" s="130"/>
      <c r="R155" s="130"/>
    </row>
    <row r="156" spans="2:18" x14ac:dyDescent="0.2">
      <c r="B156" s="103"/>
      <c r="C156" s="103"/>
      <c r="D156" s="103"/>
      <c r="E156" s="103"/>
      <c r="F156" s="130"/>
      <c r="G156" s="130"/>
      <c r="H156" s="130"/>
      <c r="I156" s="222"/>
      <c r="J156" s="222"/>
      <c r="K156" s="130"/>
      <c r="L156" s="130"/>
      <c r="M156" s="130"/>
      <c r="N156" s="130"/>
      <c r="O156" s="130"/>
      <c r="P156" s="130"/>
      <c r="Q156" s="130"/>
      <c r="R156" s="130"/>
    </row>
    <row r="157" spans="2:18" x14ac:dyDescent="0.2">
      <c r="B157" s="103"/>
      <c r="C157" s="103"/>
      <c r="D157" s="103"/>
      <c r="E157" s="103"/>
      <c r="F157" s="130"/>
      <c r="G157" s="130"/>
      <c r="H157" s="130"/>
      <c r="I157" s="222"/>
      <c r="J157" s="222"/>
      <c r="K157" s="130"/>
      <c r="L157" s="130"/>
      <c r="M157" s="130"/>
      <c r="N157" s="130"/>
      <c r="O157" s="130"/>
      <c r="P157" s="130"/>
      <c r="Q157" s="130"/>
      <c r="R157" s="130"/>
    </row>
    <row r="158" spans="2:18" x14ac:dyDescent="0.2">
      <c r="B158" s="103"/>
      <c r="C158" s="103"/>
      <c r="D158" s="103"/>
      <c r="E158" s="103"/>
      <c r="F158" s="130"/>
      <c r="G158" s="130"/>
      <c r="H158" s="130"/>
      <c r="I158" s="222"/>
      <c r="J158" s="222"/>
      <c r="K158" s="130"/>
      <c r="L158" s="130"/>
      <c r="M158" s="130"/>
      <c r="N158" s="130"/>
      <c r="O158" s="130"/>
      <c r="P158" s="130"/>
      <c r="Q158" s="130"/>
      <c r="R158" s="130"/>
    </row>
    <row r="159" spans="2:18" x14ac:dyDescent="0.2">
      <c r="B159" s="103"/>
      <c r="C159" s="103"/>
      <c r="D159" s="103"/>
      <c r="E159" s="103"/>
      <c r="F159" s="130"/>
      <c r="G159" s="130"/>
      <c r="H159" s="130"/>
      <c r="I159" s="222"/>
      <c r="J159" s="222"/>
      <c r="K159" s="130"/>
      <c r="L159" s="130"/>
      <c r="M159" s="130"/>
      <c r="N159" s="130"/>
      <c r="O159" s="130"/>
      <c r="P159" s="130"/>
      <c r="Q159" s="130"/>
      <c r="R159" s="130"/>
    </row>
    <row r="160" spans="2:18" x14ac:dyDescent="0.2">
      <c r="B160" s="103"/>
      <c r="C160" s="103"/>
      <c r="D160" s="103"/>
      <c r="E160" s="103"/>
      <c r="F160" s="130"/>
      <c r="G160" s="130"/>
      <c r="H160" s="130"/>
      <c r="I160" s="222"/>
      <c r="J160" s="222"/>
      <c r="K160" s="130"/>
      <c r="L160" s="130"/>
      <c r="M160" s="130"/>
      <c r="N160" s="130"/>
      <c r="O160" s="130"/>
      <c r="P160" s="130"/>
      <c r="Q160" s="130"/>
      <c r="R160" s="130"/>
    </row>
    <row r="161" spans="2:18" x14ac:dyDescent="0.2">
      <c r="B161" s="103"/>
      <c r="C161" s="103"/>
      <c r="D161" s="103"/>
      <c r="E161" s="103"/>
      <c r="F161" s="130"/>
      <c r="G161" s="130"/>
      <c r="H161" s="130"/>
      <c r="I161" s="222"/>
      <c r="J161" s="222"/>
      <c r="K161" s="130"/>
      <c r="L161" s="130"/>
      <c r="M161" s="130"/>
      <c r="N161" s="130"/>
      <c r="O161" s="130"/>
      <c r="P161" s="130"/>
      <c r="Q161" s="130"/>
      <c r="R161" s="130"/>
    </row>
    <row r="162" spans="2:18" x14ac:dyDescent="0.2">
      <c r="B162" s="103"/>
      <c r="C162" s="103"/>
      <c r="D162" s="103"/>
      <c r="E162" s="103"/>
      <c r="F162" s="130"/>
      <c r="G162" s="130"/>
      <c r="H162" s="130"/>
      <c r="I162" s="222"/>
      <c r="J162" s="222"/>
      <c r="K162" s="130"/>
      <c r="L162" s="130"/>
      <c r="M162" s="130"/>
      <c r="N162" s="130"/>
      <c r="O162" s="130"/>
      <c r="P162" s="130"/>
      <c r="Q162" s="130"/>
      <c r="R162" s="130"/>
    </row>
    <row r="163" spans="2:18" x14ac:dyDescent="0.2">
      <c r="B163" s="103"/>
      <c r="C163" s="103"/>
      <c r="D163" s="103"/>
      <c r="E163" s="103"/>
      <c r="F163" s="130"/>
      <c r="G163" s="130"/>
      <c r="H163" s="130"/>
      <c r="I163" s="222"/>
      <c r="J163" s="222"/>
      <c r="K163" s="130"/>
      <c r="L163" s="130"/>
      <c r="M163" s="130"/>
      <c r="N163" s="130"/>
      <c r="O163" s="130"/>
      <c r="P163" s="130"/>
      <c r="Q163" s="130"/>
      <c r="R163" s="130"/>
    </row>
    <row r="164" spans="2:18" x14ac:dyDescent="0.2">
      <c r="B164" s="103"/>
      <c r="C164" s="103"/>
      <c r="D164" s="103"/>
      <c r="E164" s="103"/>
      <c r="F164" s="130"/>
      <c r="G164" s="130"/>
      <c r="H164" s="130"/>
      <c r="I164" s="222"/>
      <c r="J164" s="222"/>
      <c r="K164" s="130"/>
      <c r="L164" s="130"/>
      <c r="M164" s="130"/>
      <c r="N164" s="130"/>
      <c r="O164" s="130"/>
      <c r="P164" s="130"/>
      <c r="Q164" s="130"/>
      <c r="R164" s="130"/>
    </row>
    <row r="165" spans="2:18" x14ac:dyDescent="0.2">
      <c r="B165" s="103"/>
      <c r="C165" s="103"/>
      <c r="D165" s="103"/>
      <c r="E165" s="103"/>
      <c r="F165" s="130"/>
      <c r="G165" s="130"/>
      <c r="H165" s="130"/>
      <c r="I165" s="222"/>
      <c r="J165" s="222"/>
      <c r="K165" s="130"/>
      <c r="L165" s="130"/>
      <c r="M165" s="130"/>
      <c r="N165" s="130"/>
      <c r="O165" s="130"/>
      <c r="P165" s="130"/>
      <c r="Q165" s="130"/>
      <c r="R165" s="130"/>
    </row>
    <row r="166" spans="2:18" x14ac:dyDescent="0.2">
      <c r="B166" s="103"/>
      <c r="C166" s="103"/>
      <c r="D166" s="103"/>
      <c r="E166" s="103"/>
      <c r="F166" s="130"/>
      <c r="G166" s="130"/>
      <c r="H166" s="130"/>
      <c r="I166" s="222"/>
      <c r="J166" s="222"/>
      <c r="K166" s="130"/>
      <c r="L166" s="130"/>
      <c r="M166" s="130"/>
      <c r="N166" s="130"/>
      <c r="O166" s="130"/>
      <c r="P166" s="130"/>
      <c r="Q166" s="130"/>
      <c r="R166" s="130"/>
    </row>
    <row r="167" spans="2:18" x14ac:dyDescent="0.2">
      <c r="B167" s="103"/>
      <c r="C167" s="103"/>
      <c r="D167" s="103"/>
      <c r="E167" s="103"/>
      <c r="F167" s="130"/>
      <c r="G167" s="130"/>
      <c r="H167" s="130"/>
      <c r="I167" s="222"/>
      <c r="J167" s="222"/>
      <c r="K167" s="130"/>
      <c r="L167" s="130"/>
      <c r="M167" s="130"/>
      <c r="N167" s="130"/>
      <c r="O167" s="130"/>
      <c r="P167" s="130"/>
      <c r="Q167" s="130"/>
      <c r="R167" s="130"/>
    </row>
    <row r="168" spans="2:18" x14ac:dyDescent="0.2">
      <c r="B168" s="103"/>
      <c r="C168" s="103"/>
      <c r="D168" s="103"/>
      <c r="E168" s="103"/>
      <c r="F168" s="130"/>
      <c r="G168" s="130"/>
      <c r="H168" s="130"/>
      <c r="I168" s="222"/>
      <c r="J168" s="222"/>
      <c r="K168" s="130"/>
      <c r="L168" s="130"/>
      <c r="M168" s="130"/>
      <c r="N168" s="130"/>
      <c r="O168" s="130"/>
      <c r="P168" s="130"/>
      <c r="Q168" s="130"/>
      <c r="R168" s="130"/>
    </row>
    <row r="169" spans="2:18" x14ac:dyDescent="0.2">
      <c r="B169" s="103"/>
      <c r="C169" s="103"/>
      <c r="D169" s="103"/>
      <c r="E169" s="103"/>
      <c r="F169" s="130"/>
      <c r="G169" s="130"/>
      <c r="H169" s="130"/>
      <c r="I169" s="222"/>
      <c r="J169" s="222"/>
      <c r="K169" s="130"/>
      <c r="L169" s="130"/>
      <c r="M169" s="130"/>
      <c r="N169" s="130"/>
      <c r="O169" s="130"/>
      <c r="P169" s="130"/>
      <c r="Q169" s="130"/>
      <c r="R169" s="130"/>
    </row>
    <row r="170" spans="2:18" x14ac:dyDescent="0.2">
      <c r="B170" s="103"/>
      <c r="C170" s="103"/>
      <c r="D170" s="103"/>
      <c r="E170" s="103"/>
      <c r="F170" s="130"/>
      <c r="G170" s="130"/>
      <c r="H170" s="130"/>
      <c r="I170" s="222"/>
      <c r="J170" s="222"/>
      <c r="K170" s="130"/>
      <c r="L170" s="130"/>
      <c r="M170" s="130"/>
      <c r="N170" s="130"/>
      <c r="O170" s="130"/>
      <c r="P170" s="130"/>
      <c r="Q170" s="130"/>
      <c r="R170" s="130"/>
    </row>
    <row r="171" spans="2:18" x14ac:dyDescent="0.2">
      <c r="B171" s="103"/>
      <c r="C171" s="103"/>
      <c r="D171" s="103"/>
      <c r="E171" s="103"/>
      <c r="F171" s="130"/>
      <c r="G171" s="130"/>
      <c r="H171" s="130"/>
      <c r="I171" s="222"/>
      <c r="J171" s="222"/>
      <c r="K171" s="130"/>
      <c r="L171" s="130"/>
      <c r="M171" s="130"/>
      <c r="N171" s="130"/>
      <c r="O171" s="130"/>
      <c r="P171" s="130"/>
      <c r="Q171" s="130"/>
      <c r="R171" s="130"/>
    </row>
    <row r="172" spans="2:18" x14ac:dyDescent="0.2">
      <c r="B172" s="103"/>
      <c r="C172" s="103"/>
      <c r="D172" s="103"/>
      <c r="E172" s="103"/>
      <c r="F172" s="130"/>
      <c r="G172" s="130"/>
      <c r="H172" s="130"/>
      <c r="I172" s="222"/>
      <c r="J172" s="222"/>
      <c r="K172" s="130"/>
      <c r="L172" s="130"/>
      <c r="M172" s="130"/>
      <c r="N172" s="130"/>
      <c r="O172" s="130"/>
      <c r="P172" s="130"/>
      <c r="Q172" s="130"/>
      <c r="R172" s="130"/>
    </row>
    <row r="173" spans="2:18" x14ac:dyDescent="0.2">
      <c r="B173" s="103"/>
      <c r="C173" s="103"/>
      <c r="D173" s="103"/>
      <c r="E173" s="103"/>
      <c r="F173" s="130"/>
      <c r="G173" s="130"/>
      <c r="H173" s="130"/>
      <c r="I173" s="222"/>
      <c r="J173" s="222"/>
      <c r="K173" s="130"/>
      <c r="L173" s="130"/>
      <c r="M173" s="130"/>
      <c r="N173" s="130"/>
      <c r="O173" s="130"/>
      <c r="P173" s="130"/>
      <c r="Q173" s="130"/>
      <c r="R173" s="130"/>
    </row>
    <row r="174" spans="2:18" x14ac:dyDescent="0.2">
      <c r="B174" s="103"/>
      <c r="C174" s="103"/>
      <c r="D174" s="103"/>
      <c r="E174" s="103"/>
      <c r="F174" s="130"/>
      <c r="G174" s="130"/>
      <c r="H174" s="130"/>
      <c r="I174" s="222"/>
      <c r="J174" s="222"/>
      <c r="K174" s="130"/>
      <c r="L174" s="130"/>
      <c r="M174" s="130"/>
      <c r="N174" s="130"/>
      <c r="O174" s="130"/>
      <c r="P174" s="130"/>
      <c r="Q174" s="130"/>
      <c r="R174" s="130"/>
    </row>
    <row r="175" spans="2:18" x14ac:dyDescent="0.2">
      <c r="B175" s="103"/>
      <c r="C175" s="103"/>
      <c r="D175" s="103"/>
      <c r="E175" s="103"/>
      <c r="F175" s="130"/>
      <c r="G175" s="130"/>
      <c r="H175" s="130"/>
      <c r="I175" s="222"/>
      <c r="J175" s="222"/>
      <c r="K175" s="130"/>
      <c r="L175" s="130"/>
      <c r="M175" s="130"/>
      <c r="N175" s="130"/>
      <c r="O175" s="130"/>
      <c r="P175" s="130"/>
      <c r="Q175" s="130"/>
      <c r="R175" s="130"/>
    </row>
    <row r="176" spans="2:18" x14ac:dyDescent="0.2">
      <c r="B176" s="103"/>
      <c r="C176" s="103"/>
      <c r="D176" s="103"/>
      <c r="E176" s="103"/>
      <c r="F176" s="130"/>
      <c r="G176" s="130"/>
      <c r="H176" s="130"/>
      <c r="I176" s="222"/>
      <c r="J176" s="222"/>
      <c r="K176" s="130"/>
      <c r="L176" s="130"/>
      <c r="M176" s="130"/>
      <c r="N176" s="130"/>
      <c r="O176" s="130"/>
      <c r="P176" s="130"/>
      <c r="Q176" s="130"/>
      <c r="R176" s="130"/>
    </row>
    <row r="177" spans="2:18" x14ac:dyDescent="0.2">
      <c r="B177" s="103"/>
      <c r="C177" s="103"/>
      <c r="D177" s="103"/>
      <c r="E177" s="103"/>
      <c r="F177" s="130"/>
      <c r="G177" s="130"/>
      <c r="H177" s="130"/>
      <c r="I177" s="222"/>
      <c r="J177" s="222"/>
      <c r="K177" s="130"/>
      <c r="L177" s="130"/>
      <c r="M177" s="130"/>
      <c r="N177" s="130"/>
      <c r="O177" s="130"/>
      <c r="P177" s="130"/>
      <c r="Q177" s="130"/>
      <c r="R177" s="130"/>
    </row>
    <row r="178" spans="2:18" x14ac:dyDescent="0.2">
      <c r="B178" s="103"/>
      <c r="C178" s="103"/>
      <c r="D178" s="103"/>
      <c r="E178" s="103"/>
      <c r="F178" s="130"/>
      <c r="G178" s="130"/>
      <c r="H178" s="130"/>
      <c r="I178" s="222"/>
      <c r="J178" s="222"/>
      <c r="K178" s="130"/>
      <c r="L178" s="130"/>
      <c r="M178" s="130"/>
      <c r="N178" s="130"/>
      <c r="O178" s="130"/>
      <c r="P178" s="130"/>
      <c r="Q178" s="130"/>
      <c r="R178" s="130"/>
    </row>
    <row r="179" spans="2:18" x14ac:dyDescent="0.2">
      <c r="B179" s="103"/>
      <c r="C179" s="103"/>
      <c r="D179" s="103"/>
      <c r="E179" s="103"/>
      <c r="F179" s="130"/>
      <c r="G179" s="130"/>
      <c r="H179" s="130"/>
      <c r="I179" s="222"/>
      <c r="J179" s="222"/>
      <c r="K179" s="130"/>
      <c r="L179" s="130"/>
      <c r="M179" s="130"/>
      <c r="N179" s="130"/>
      <c r="O179" s="130"/>
      <c r="P179" s="130"/>
      <c r="Q179" s="130"/>
      <c r="R179" s="130"/>
    </row>
    <row r="180" spans="2:18" x14ac:dyDescent="0.2">
      <c r="B180" s="103"/>
      <c r="C180" s="103"/>
      <c r="D180" s="103"/>
      <c r="E180" s="103"/>
      <c r="F180" s="130"/>
      <c r="G180" s="130"/>
      <c r="H180" s="130"/>
      <c r="I180" s="222"/>
      <c r="J180" s="222"/>
      <c r="K180" s="130"/>
      <c r="L180" s="130"/>
      <c r="M180" s="130"/>
      <c r="N180" s="130"/>
      <c r="O180" s="130"/>
      <c r="P180" s="130"/>
      <c r="Q180" s="130"/>
      <c r="R180" s="130"/>
    </row>
    <row r="181" spans="2:18" x14ac:dyDescent="0.2">
      <c r="B181" s="103"/>
      <c r="C181" s="103"/>
      <c r="D181" s="103"/>
      <c r="E181" s="103"/>
      <c r="F181" s="130"/>
      <c r="G181" s="130"/>
      <c r="H181" s="130"/>
      <c r="I181" s="222"/>
      <c r="J181" s="222"/>
      <c r="K181" s="130"/>
      <c r="L181" s="130"/>
      <c r="M181" s="130"/>
      <c r="N181" s="130"/>
      <c r="O181" s="130"/>
      <c r="P181" s="130"/>
      <c r="Q181" s="130"/>
      <c r="R181" s="130"/>
    </row>
    <row r="182" spans="2:18" x14ac:dyDescent="0.2">
      <c r="B182" s="103"/>
      <c r="C182" s="103"/>
      <c r="D182" s="103"/>
      <c r="E182" s="103"/>
      <c r="F182" s="130"/>
      <c r="G182" s="130"/>
      <c r="H182" s="130"/>
      <c r="I182" s="222"/>
      <c r="J182" s="222"/>
      <c r="K182" s="130"/>
      <c r="L182" s="130"/>
      <c r="M182" s="130"/>
      <c r="N182" s="130"/>
      <c r="O182" s="130"/>
      <c r="P182" s="130"/>
      <c r="Q182" s="130"/>
      <c r="R182" s="130"/>
    </row>
    <row r="183" spans="2:18" x14ac:dyDescent="0.2">
      <c r="B183" s="103"/>
      <c r="C183" s="103"/>
      <c r="D183" s="103"/>
      <c r="E183" s="103"/>
      <c r="F183" s="130"/>
      <c r="G183" s="130"/>
      <c r="H183" s="130"/>
      <c r="I183" s="222"/>
      <c r="J183" s="222"/>
      <c r="K183" s="130"/>
      <c r="L183" s="130"/>
      <c r="M183" s="130"/>
      <c r="N183" s="130"/>
      <c r="O183" s="130"/>
      <c r="P183" s="130"/>
      <c r="Q183" s="130"/>
      <c r="R183" s="130"/>
    </row>
    <row r="184" spans="2:18" x14ac:dyDescent="0.2">
      <c r="B184" s="103"/>
      <c r="C184" s="103"/>
      <c r="D184" s="103"/>
      <c r="E184" s="103"/>
      <c r="F184" s="130"/>
      <c r="G184" s="130"/>
      <c r="H184" s="130"/>
      <c r="I184" s="222"/>
      <c r="J184" s="222"/>
      <c r="K184" s="130"/>
      <c r="L184" s="130"/>
      <c r="M184" s="130"/>
      <c r="N184" s="130"/>
      <c r="O184" s="130"/>
      <c r="P184" s="130"/>
      <c r="Q184" s="130"/>
      <c r="R184" s="130"/>
    </row>
    <row r="185" spans="2:18" x14ac:dyDescent="0.2">
      <c r="B185" s="103"/>
      <c r="C185" s="103"/>
      <c r="D185" s="103"/>
      <c r="E185" s="103"/>
      <c r="F185" s="130"/>
      <c r="G185" s="130"/>
      <c r="H185" s="130"/>
      <c r="I185" s="222"/>
      <c r="J185" s="222"/>
      <c r="K185" s="130"/>
      <c r="L185" s="130"/>
      <c r="M185" s="130"/>
      <c r="N185" s="130"/>
      <c r="O185" s="130"/>
      <c r="P185" s="130"/>
      <c r="Q185" s="130"/>
      <c r="R185" s="130"/>
    </row>
    <row r="186" spans="2:18" x14ac:dyDescent="0.2">
      <c r="B186" s="103"/>
      <c r="C186" s="103"/>
      <c r="D186" s="103"/>
      <c r="E186" s="103"/>
      <c r="F186" s="130"/>
      <c r="G186" s="130"/>
      <c r="H186" s="130"/>
      <c r="I186" s="222"/>
      <c r="J186" s="222"/>
      <c r="K186" s="130"/>
      <c r="L186" s="130"/>
      <c r="M186" s="130"/>
      <c r="N186" s="130"/>
      <c r="O186" s="130"/>
      <c r="P186" s="130"/>
      <c r="Q186" s="130"/>
      <c r="R186" s="130"/>
    </row>
    <row r="187" spans="2:18" x14ac:dyDescent="0.2">
      <c r="B187" s="103"/>
      <c r="C187" s="103"/>
      <c r="D187" s="103"/>
      <c r="E187" s="103"/>
      <c r="F187" s="130"/>
      <c r="G187" s="130"/>
      <c r="H187" s="130"/>
      <c r="I187" s="222"/>
      <c r="J187" s="222"/>
      <c r="K187" s="130"/>
      <c r="L187" s="130"/>
      <c r="M187" s="130"/>
      <c r="N187" s="130"/>
      <c r="O187" s="130"/>
      <c r="P187" s="130"/>
      <c r="Q187" s="130"/>
      <c r="R187" s="130"/>
    </row>
    <row r="188" spans="2:18" x14ac:dyDescent="0.2">
      <c r="B188" s="103"/>
      <c r="C188" s="103"/>
      <c r="D188" s="103"/>
      <c r="E188" s="103"/>
      <c r="F188" s="130"/>
      <c r="G188" s="130"/>
      <c r="H188" s="130"/>
      <c r="I188" s="222"/>
      <c r="J188" s="222"/>
      <c r="K188" s="130"/>
      <c r="L188" s="130"/>
      <c r="M188" s="130"/>
      <c r="N188" s="130"/>
      <c r="O188" s="130"/>
      <c r="P188" s="130"/>
      <c r="Q188" s="130"/>
      <c r="R188" s="130"/>
    </row>
    <row r="189" spans="2:18" x14ac:dyDescent="0.2">
      <c r="B189" s="103"/>
      <c r="C189" s="103"/>
      <c r="D189" s="103"/>
      <c r="E189" s="103"/>
      <c r="F189" s="130"/>
      <c r="G189" s="130"/>
      <c r="H189" s="130"/>
      <c r="I189" s="222"/>
      <c r="J189" s="222"/>
      <c r="K189" s="130"/>
      <c r="L189" s="130"/>
      <c r="M189" s="130"/>
      <c r="N189" s="130"/>
      <c r="O189" s="130"/>
      <c r="P189" s="130"/>
      <c r="Q189" s="130"/>
      <c r="R189" s="130"/>
    </row>
    <row r="190" spans="2:18" x14ac:dyDescent="0.2">
      <c r="B190" s="103"/>
      <c r="C190" s="103"/>
      <c r="D190" s="103"/>
      <c r="E190" s="103"/>
      <c r="F190" s="130"/>
      <c r="G190" s="130"/>
      <c r="H190" s="130"/>
      <c r="I190" s="222"/>
      <c r="J190" s="222"/>
      <c r="K190" s="130"/>
      <c r="L190" s="130"/>
      <c r="M190" s="130"/>
      <c r="N190" s="130"/>
      <c r="O190" s="130"/>
      <c r="P190" s="130"/>
      <c r="Q190" s="130"/>
      <c r="R190" s="130"/>
    </row>
    <row r="191" spans="2:18" x14ac:dyDescent="0.2">
      <c r="B191" s="103"/>
      <c r="C191" s="103"/>
      <c r="D191" s="103"/>
      <c r="E191" s="103"/>
      <c r="F191" s="130"/>
      <c r="G191" s="130"/>
      <c r="H191" s="130"/>
      <c r="I191" s="222"/>
      <c r="J191" s="222"/>
      <c r="K191" s="130"/>
      <c r="L191" s="130"/>
      <c r="M191" s="130"/>
      <c r="N191" s="130"/>
      <c r="O191" s="130"/>
      <c r="P191" s="130"/>
      <c r="Q191" s="130"/>
      <c r="R191" s="130"/>
    </row>
    <row r="192" spans="2:18" x14ac:dyDescent="0.2">
      <c r="B192" s="103"/>
      <c r="C192" s="103"/>
      <c r="D192" s="103"/>
      <c r="E192" s="103"/>
      <c r="F192" s="130"/>
      <c r="G192" s="130"/>
      <c r="H192" s="130"/>
      <c r="I192" s="222"/>
      <c r="J192" s="222"/>
      <c r="K192" s="130"/>
      <c r="L192" s="130"/>
      <c r="M192" s="130"/>
      <c r="N192" s="130"/>
      <c r="O192" s="130"/>
      <c r="P192" s="130"/>
      <c r="Q192" s="130"/>
      <c r="R192" s="130"/>
    </row>
    <row r="193" spans="2:18" x14ac:dyDescent="0.2">
      <c r="B193" s="103"/>
      <c r="C193" s="103"/>
      <c r="D193" s="103"/>
      <c r="E193" s="103"/>
      <c r="F193" s="130"/>
      <c r="G193" s="130"/>
      <c r="H193" s="130"/>
      <c r="I193" s="222"/>
      <c r="J193" s="222"/>
      <c r="K193" s="130"/>
      <c r="L193" s="130"/>
      <c r="M193" s="130"/>
      <c r="N193" s="130"/>
      <c r="O193" s="130"/>
      <c r="P193" s="130"/>
      <c r="Q193" s="130"/>
      <c r="R193" s="130"/>
    </row>
    <row r="194" spans="2:18" x14ac:dyDescent="0.2">
      <c r="B194" s="103"/>
      <c r="C194" s="103"/>
      <c r="D194" s="103"/>
      <c r="E194" s="103"/>
      <c r="F194" s="130"/>
      <c r="G194" s="130"/>
      <c r="H194" s="130"/>
      <c r="I194" s="222"/>
      <c r="J194" s="222"/>
      <c r="K194" s="130"/>
      <c r="L194" s="130"/>
      <c r="M194" s="130"/>
      <c r="N194" s="130"/>
      <c r="O194" s="130"/>
      <c r="P194" s="130"/>
      <c r="Q194" s="130"/>
      <c r="R194" s="130"/>
    </row>
    <row r="195" spans="2:18" x14ac:dyDescent="0.2">
      <c r="B195" s="103"/>
      <c r="C195" s="103"/>
      <c r="D195" s="103"/>
      <c r="E195" s="103"/>
      <c r="F195" s="130"/>
      <c r="G195" s="130"/>
      <c r="H195" s="130"/>
      <c r="I195" s="222"/>
      <c r="J195" s="222"/>
      <c r="K195" s="130"/>
      <c r="L195" s="130"/>
      <c r="M195" s="130"/>
      <c r="N195" s="130"/>
      <c r="O195" s="130"/>
      <c r="P195" s="130"/>
      <c r="Q195" s="130"/>
      <c r="R195" s="130"/>
    </row>
    <row r="196" spans="2:18" x14ac:dyDescent="0.2">
      <c r="B196" s="103"/>
      <c r="C196" s="103"/>
      <c r="D196" s="103"/>
      <c r="E196" s="103"/>
      <c r="F196" s="130"/>
      <c r="G196" s="130"/>
      <c r="H196" s="130"/>
      <c r="I196" s="222"/>
      <c r="J196" s="222"/>
      <c r="K196" s="130"/>
      <c r="L196" s="130"/>
      <c r="M196" s="130"/>
      <c r="N196" s="130"/>
      <c r="O196" s="130"/>
      <c r="P196" s="130"/>
      <c r="Q196" s="130"/>
      <c r="R196" s="130"/>
    </row>
    <row r="197" spans="2:18" x14ac:dyDescent="0.2">
      <c r="B197" s="103"/>
      <c r="C197" s="103"/>
      <c r="D197" s="103"/>
      <c r="E197" s="103"/>
      <c r="F197" s="130"/>
      <c r="G197" s="130"/>
      <c r="H197" s="130"/>
      <c r="I197" s="222"/>
      <c r="J197" s="222"/>
      <c r="K197" s="130"/>
      <c r="L197" s="130"/>
      <c r="M197" s="130"/>
      <c r="N197" s="130"/>
      <c r="O197" s="130"/>
      <c r="P197" s="130"/>
      <c r="Q197" s="130"/>
      <c r="R197" s="130"/>
    </row>
    <row r="198" spans="2:18" x14ac:dyDescent="0.2">
      <c r="B198" s="103"/>
      <c r="C198" s="103"/>
      <c r="D198" s="103"/>
      <c r="E198" s="103"/>
      <c r="F198" s="130"/>
      <c r="G198" s="130"/>
      <c r="H198" s="130"/>
      <c r="I198" s="222"/>
      <c r="J198" s="222"/>
      <c r="K198" s="130"/>
      <c r="L198" s="130"/>
      <c r="M198" s="130"/>
      <c r="N198" s="130"/>
      <c r="O198" s="130"/>
      <c r="P198" s="130"/>
      <c r="Q198" s="130"/>
      <c r="R198" s="130"/>
    </row>
    <row r="199" spans="2:18" x14ac:dyDescent="0.2">
      <c r="B199" s="103"/>
      <c r="C199" s="103"/>
      <c r="D199" s="103"/>
      <c r="E199" s="103"/>
      <c r="F199" s="130"/>
      <c r="G199" s="130"/>
      <c r="H199" s="130"/>
      <c r="I199" s="222"/>
      <c r="J199" s="222"/>
      <c r="K199" s="130"/>
      <c r="L199" s="130"/>
      <c r="M199" s="130"/>
      <c r="N199" s="130"/>
      <c r="O199" s="130"/>
      <c r="P199" s="130"/>
      <c r="Q199" s="130"/>
      <c r="R199" s="130"/>
    </row>
    <row r="200" spans="2:18" x14ac:dyDescent="0.2">
      <c r="B200" s="103"/>
      <c r="C200" s="103"/>
      <c r="D200" s="103"/>
      <c r="E200" s="103"/>
      <c r="F200" s="130"/>
      <c r="G200" s="130"/>
      <c r="H200" s="130"/>
      <c r="I200" s="222"/>
      <c r="J200" s="222"/>
      <c r="K200" s="130"/>
      <c r="L200" s="130"/>
      <c r="M200" s="130"/>
      <c r="N200" s="130"/>
      <c r="O200" s="130"/>
      <c r="P200" s="130"/>
      <c r="Q200" s="130"/>
      <c r="R200" s="130"/>
    </row>
    <row r="201" spans="2:18" x14ac:dyDescent="0.2">
      <c r="B201" s="103"/>
      <c r="C201" s="103"/>
      <c r="D201" s="103"/>
      <c r="E201" s="103"/>
      <c r="F201" s="130"/>
      <c r="G201" s="130"/>
      <c r="H201" s="130"/>
      <c r="I201" s="222"/>
      <c r="J201" s="222"/>
      <c r="K201" s="130"/>
      <c r="L201" s="130"/>
      <c r="M201" s="130"/>
      <c r="N201" s="130"/>
      <c r="O201" s="130"/>
      <c r="P201" s="130"/>
      <c r="Q201" s="130"/>
      <c r="R201" s="130"/>
    </row>
    <row r="202" spans="2:18" x14ac:dyDescent="0.2">
      <c r="B202" s="103"/>
      <c r="C202" s="103"/>
      <c r="D202" s="103"/>
      <c r="E202" s="103"/>
      <c r="F202" s="130"/>
      <c r="G202" s="130"/>
      <c r="H202" s="130"/>
      <c r="I202" s="222"/>
      <c r="J202" s="222"/>
      <c r="K202" s="130"/>
      <c r="L202" s="130"/>
      <c r="M202" s="130"/>
      <c r="N202" s="130"/>
      <c r="O202" s="130"/>
      <c r="P202" s="130"/>
      <c r="Q202" s="130"/>
      <c r="R202" s="130"/>
    </row>
    <row r="203" spans="2:18" x14ac:dyDescent="0.2">
      <c r="B203" s="103"/>
      <c r="C203" s="103"/>
      <c r="D203" s="103"/>
      <c r="E203" s="103"/>
      <c r="F203" s="130"/>
      <c r="G203" s="130"/>
      <c r="H203" s="130"/>
      <c r="I203" s="222"/>
      <c r="J203" s="222"/>
      <c r="K203" s="130"/>
      <c r="L203" s="130"/>
      <c r="M203" s="130"/>
      <c r="N203" s="130"/>
      <c r="O203" s="130"/>
      <c r="P203" s="130"/>
      <c r="Q203" s="130"/>
      <c r="R203" s="130"/>
    </row>
    <row r="204" spans="2:18" x14ac:dyDescent="0.2">
      <c r="B204" s="103"/>
      <c r="C204" s="103"/>
      <c r="D204" s="103"/>
      <c r="E204" s="103"/>
      <c r="F204" s="130"/>
      <c r="G204" s="130"/>
      <c r="H204" s="130"/>
      <c r="I204" s="222"/>
      <c r="J204" s="222"/>
      <c r="K204" s="130"/>
      <c r="L204" s="130"/>
      <c r="M204" s="130"/>
      <c r="N204" s="130"/>
      <c r="O204" s="130"/>
      <c r="P204" s="130"/>
      <c r="Q204" s="130"/>
      <c r="R204" s="130"/>
    </row>
    <row r="205" spans="2:18" x14ac:dyDescent="0.2">
      <c r="B205" s="103"/>
      <c r="C205" s="103"/>
      <c r="D205" s="103"/>
      <c r="E205" s="103"/>
      <c r="F205" s="130"/>
      <c r="G205" s="130"/>
      <c r="H205" s="130"/>
      <c r="I205" s="222"/>
      <c r="J205" s="222"/>
      <c r="K205" s="130"/>
      <c r="L205" s="130"/>
      <c r="M205" s="130"/>
      <c r="N205" s="130"/>
      <c r="O205" s="130"/>
      <c r="P205" s="130"/>
      <c r="Q205" s="130"/>
      <c r="R205" s="130"/>
    </row>
    <row r="206" spans="2:18" x14ac:dyDescent="0.2">
      <c r="B206" s="103"/>
      <c r="C206" s="103"/>
      <c r="D206" s="103"/>
      <c r="E206" s="103"/>
      <c r="F206" s="130"/>
      <c r="G206" s="130"/>
      <c r="H206" s="130"/>
      <c r="I206" s="222"/>
      <c r="J206" s="222"/>
      <c r="K206" s="130"/>
      <c r="L206" s="130"/>
      <c r="M206" s="130"/>
      <c r="N206" s="130"/>
      <c r="O206" s="130"/>
      <c r="P206" s="130"/>
      <c r="Q206" s="130"/>
      <c r="R206" s="130"/>
    </row>
    <row r="207" spans="2:18" x14ac:dyDescent="0.2">
      <c r="B207" s="103"/>
      <c r="C207" s="103"/>
      <c r="D207" s="103"/>
      <c r="E207" s="103"/>
      <c r="F207" s="130"/>
      <c r="G207" s="130"/>
      <c r="H207" s="130"/>
      <c r="I207" s="222"/>
      <c r="J207" s="222"/>
      <c r="K207" s="130"/>
      <c r="L207" s="130"/>
      <c r="M207" s="130"/>
      <c r="N207" s="130"/>
      <c r="O207" s="130"/>
      <c r="P207" s="130"/>
      <c r="Q207" s="130"/>
      <c r="R207" s="130"/>
    </row>
    <row r="208" spans="2:18" x14ac:dyDescent="0.2">
      <c r="B208" s="103"/>
      <c r="C208" s="103"/>
      <c r="D208" s="103"/>
      <c r="E208" s="103"/>
      <c r="F208" s="130"/>
      <c r="G208" s="130"/>
      <c r="H208" s="130"/>
      <c r="I208" s="222"/>
      <c r="J208" s="222"/>
      <c r="K208" s="130"/>
      <c r="L208" s="130"/>
      <c r="M208" s="130"/>
      <c r="N208" s="130"/>
      <c r="O208" s="130"/>
      <c r="P208" s="130"/>
      <c r="Q208" s="130"/>
      <c r="R208" s="130"/>
    </row>
    <row r="209" spans="2:18" x14ac:dyDescent="0.2">
      <c r="B209" s="103"/>
      <c r="C209" s="103"/>
      <c r="D209" s="103"/>
      <c r="E209" s="103"/>
      <c r="F209" s="130"/>
      <c r="G209" s="130"/>
      <c r="H209" s="130"/>
      <c r="I209" s="222"/>
      <c r="J209" s="222"/>
      <c r="K209" s="130"/>
      <c r="L209" s="130"/>
      <c r="M209" s="130"/>
      <c r="N209" s="130"/>
      <c r="O209" s="130"/>
      <c r="P209" s="130"/>
      <c r="Q209" s="130"/>
      <c r="R209" s="130"/>
    </row>
    <row r="210" spans="2:18" x14ac:dyDescent="0.2">
      <c r="B210" s="103"/>
      <c r="C210" s="103"/>
      <c r="D210" s="103"/>
      <c r="E210" s="103"/>
      <c r="F210" s="130"/>
      <c r="G210" s="130"/>
      <c r="H210" s="130"/>
      <c r="I210" s="222"/>
      <c r="J210" s="222"/>
      <c r="K210" s="130"/>
      <c r="L210" s="130"/>
      <c r="M210" s="130"/>
      <c r="N210" s="130"/>
      <c r="O210" s="130"/>
      <c r="P210" s="130"/>
      <c r="Q210" s="130"/>
      <c r="R210" s="130"/>
    </row>
    <row r="211" spans="2:18" x14ac:dyDescent="0.2">
      <c r="B211" s="103"/>
      <c r="C211" s="103"/>
      <c r="D211" s="103"/>
      <c r="E211" s="103"/>
      <c r="F211" s="130"/>
      <c r="G211" s="130"/>
      <c r="H211" s="130"/>
      <c r="I211" s="222"/>
      <c r="J211" s="222"/>
      <c r="K211" s="130"/>
      <c r="L211" s="130"/>
      <c r="M211" s="130"/>
      <c r="N211" s="130"/>
      <c r="O211" s="130"/>
      <c r="P211" s="130"/>
      <c r="Q211" s="130"/>
      <c r="R211" s="130"/>
    </row>
    <row r="212" spans="2:18" x14ac:dyDescent="0.2">
      <c r="B212" s="103"/>
      <c r="C212" s="103"/>
      <c r="D212" s="103"/>
      <c r="E212" s="103"/>
      <c r="F212" s="130"/>
      <c r="G212" s="130"/>
      <c r="H212" s="130"/>
      <c r="I212" s="222"/>
      <c r="J212" s="222"/>
      <c r="K212" s="130"/>
      <c r="L212" s="130"/>
      <c r="M212" s="130"/>
      <c r="N212" s="130"/>
      <c r="O212" s="130"/>
      <c r="P212" s="130"/>
      <c r="Q212" s="130"/>
      <c r="R212" s="130"/>
    </row>
    <row r="213" spans="2:18" x14ac:dyDescent="0.2">
      <c r="B213" s="103"/>
      <c r="C213" s="103"/>
      <c r="D213" s="103"/>
      <c r="E213" s="103"/>
      <c r="F213" s="130"/>
      <c r="G213" s="130"/>
      <c r="H213" s="130"/>
      <c r="I213" s="222"/>
      <c r="J213" s="222"/>
      <c r="K213" s="130"/>
      <c r="L213" s="130"/>
      <c r="M213" s="130"/>
      <c r="N213" s="130"/>
      <c r="O213" s="130"/>
      <c r="P213" s="130"/>
      <c r="Q213" s="130"/>
      <c r="R213" s="130"/>
    </row>
    <row r="214" spans="2:18" x14ac:dyDescent="0.2">
      <c r="B214" s="103"/>
      <c r="C214" s="103"/>
      <c r="D214" s="103"/>
      <c r="E214" s="103"/>
      <c r="F214" s="130"/>
      <c r="G214" s="130"/>
      <c r="H214" s="130"/>
      <c r="I214" s="222"/>
      <c r="J214" s="222"/>
      <c r="K214" s="130"/>
      <c r="L214" s="130"/>
      <c r="M214" s="130"/>
      <c r="N214" s="130"/>
      <c r="O214" s="130"/>
      <c r="P214" s="130"/>
      <c r="Q214" s="130"/>
      <c r="R214" s="130"/>
    </row>
    <row r="215" spans="2:18" x14ac:dyDescent="0.2">
      <c r="B215" s="103"/>
      <c r="C215" s="103"/>
      <c r="D215" s="103"/>
      <c r="E215" s="103"/>
      <c r="F215" s="130"/>
      <c r="G215" s="130"/>
      <c r="H215" s="130"/>
      <c r="I215" s="222"/>
      <c r="J215" s="222"/>
      <c r="K215" s="130"/>
      <c r="L215" s="130"/>
      <c r="M215" s="130"/>
      <c r="N215" s="130"/>
      <c r="O215" s="130"/>
      <c r="P215" s="130"/>
      <c r="Q215" s="130"/>
      <c r="R215" s="130"/>
    </row>
    <row r="216" spans="2:18" x14ac:dyDescent="0.2">
      <c r="B216" s="103"/>
      <c r="C216" s="103"/>
      <c r="D216" s="103"/>
      <c r="E216" s="103"/>
      <c r="F216" s="130"/>
      <c r="G216" s="130"/>
      <c r="H216" s="130"/>
      <c r="I216" s="222"/>
      <c r="J216" s="222"/>
      <c r="K216" s="130"/>
      <c r="L216" s="130"/>
      <c r="M216" s="130"/>
      <c r="N216" s="130"/>
      <c r="O216" s="130"/>
      <c r="P216" s="130"/>
      <c r="Q216" s="130"/>
      <c r="R216" s="130"/>
    </row>
    <row r="217" spans="2:18" x14ac:dyDescent="0.2">
      <c r="B217" s="103"/>
      <c r="C217" s="103"/>
      <c r="D217" s="103"/>
      <c r="E217" s="103"/>
      <c r="F217" s="130"/>
      <c r="G217" s="130"/>
      <c r="H217" s="130"/>
      <c r="I217" s="222"/>
      <c r="J217" s="222"/>
      <c r="K217" s="130"/>
      <c r="L217" s="130"/>
      <c r="M217" s="130"/>
      <c r="N217" s="130"/>
      <c r="O217" s="130"/>
      <c r="P217" s="130"/>
      <c r="Q217" s="130"/>
      <c r="R217" s="130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58" bestFit="1" customWidth="1"/>
    <col min="2" max="2" width="10.5703125" style="158" bestFit="1" customWidth="1"/>
    <col min="3" max="3" width="11.42578125" style="158" bestFit="1" customWidth="1"/>
    <col min="4" max="4" width="6.28515625" style="158" bestFit="1" customWidth="1"/>
    <col min="5" max="5" width="7.5703125" style="158" hidden="1" customWidth="1"/>
    <col min="6" max="16384" width="9.140625" style="158"/>
  </cols>
  <sheetData>
    <row r="2" spans="1:20" ht="36.75" customHeight="1" x14ac:dyDescent="0.3">
      <c r="A2" s="274" t="s">
        <v>111</v>
      </c>
      <c r="B2" s="275"/>
      <c r="C2" s="275"/>
      <c r="D2" s="275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</row>
    <row r="3" spans="1:20" x14ac:dyDescent="0.2">
      <c r="A3" s="241"/>
    </row>
    <row r="5" spans="1:20" s="136" customFormat="1" x14ac:dyDescent="0.2">
      <c r="D5" s="219"/>
    </row>
    <row r="6" spans="1:20" s="54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58" bestFit="1" customWidth="1"/>
    <col min="2" max="2" width="10.5703125" style="158" bestFit="1" customWidth="1"/>
    <col min="3" max="3" width="11.42578125" style="158" bestFit="1" customWidth="1"/>
    <col min="4" max="4" width="6.28515625" style="158" bestFit="1" customWidth="1"/>
    <col min="5" max="5" width="7.5703125" style="158" hidden="1" customWidth="1"/>
    <col min="6" max="16384" width="9.140625" style="158"/>
  </cols>
  <sheetData>
    <row r="2" spans="1:20" ht="35.25" customHeight="1" x14ac:dyDescent="0.3">
      <c r="A2" s="274" t="s">
        <v>26</v>
      </c>
      <c r="B2" s="275"/>
      <c r="C2" s="275"/>
      <c r="D2" s="275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</row>
    <row r="3" spans="1:20" x14ac:dyDescent="0.2">
      <c r="A3" s="241"/>
    </row>
    <row r="5" spans="1:20" s="136" customFormat="1" x14ac:dyDescent="0.2">
      <c r="D5" s="219"/>
    </row>
    <row r="6" spans="1:20" s="54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158" bestFit="1" customWidth="1"/>
    <col min="2" max="7" width="8.7109375" style="158" bestFit="1" customWidth="1"/>
    <col min="8" max="8" width="7.5703125" style="158" hidden="1" customWidth="1"/>
    <col min="9" max="16384" width="9.140625" style="158"/>
  </cols>
  <sheetData>
    <row r="2" spans="1:20" ht="18.75" x14ac:dyDescent="0.3">
      <c r="A2" s="5" t="s">
        <v>198</v>
      </c>
      <c r="B2" s="275"/>
      <c r="C2" s="275"/>
      <c r="D2" s="275"/>
      <c r="E2" s="275"/>
      <c r="F2" s="275"/>
      <c r="G2" s="275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</row>
    <row r="3" spans="1:20" x14ac:dyDescent="0.2">
      <c r="A3" s="241"/>
    </row>
    <row r="4" spans="1:20" s="136" customFormat="1" x14ac:dyDescent="0.2">
      <c r="G4" s="219" t="s">
        <v>78</v>
      </c>
    </row>
    <row r="5" spans="1:20" s="54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5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tabSelected="1" topLeftCell="A4" workbookViewId="0">
      <selection activeCell="A7" sqref="A7:D7"/>
    </sheetView>
  </sheetViews>
  <sheetFormatPr defaultRowHeight="12.75" outlineLevelRow="3" x14ac:dyDescent="0.2"/>
  <cols>
    <col min="1" max="1" width="81.42578125" style="158" customWidth="1"/>
    <col min="2" max="2" width="14.28515625" style="89" customWidth="1"/>
    <col min="3" max="3" width="15.42578125" style="89" customWidth="1"/>
    <col min="4" max="4" width="10.28515625" style="198" customWidth="1"/>
    <col min="5" max="16384" width="9.140625" style="15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28.02.2018</v>
      </c>
      <c r="B2" s="3"/>
      <c r="C2" s="3"/>
      <c r="D2" s="3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18.75" x14ac:dyDescent="0.3">
      <c r="A3" s="2" t="s">
        <v>205</v>
      </c>
      <c r="B3" s="2"/>
      <c r="C3" s="2"/>
      <c r="D3" s="2"/>
    </row>
    <row r="4" spans="1:19" x14ac:dyDescent="0.2">
      <c r="B4" s="103"/>
      <c r="C4" s="103"/>
      <c r="D4" s="22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19" s="136" customFormat="1" x14ac:dyDescent="0.2">
      <c r="B5" s="70"/>
      <c r="C5" s="70"/>
      <c r="D5" s="136" t="str">
        <f>VALVAL</f>
        <v>млрд. одиниць</v>
      </c>
    </row>
    <row r="6" spans="1:19" s="47" customFormat="1" x14ac:dyDescent="0.2">
      <c r="A6" s="110"/>
      <c r="B6" s="141" t="s">
        <v>202</v>
      </c>
      <c r="C6" s="141" t="s">
        <v>9</v>
      </c>
      <c r="D6" s="247" t="s">
        <v>78</v>
      </c>
    </row>
    <row r="7" spans="1:19" s="173" customFormat="1" ht="23.25" customHeight="1" x14ac:dyDescent="0.2">
      <c r="A7" s="256" t="s">
        <v>201</v>
      </c>
      <c r="B7" s="257">
        <f t="shared" ref="B7:C7" si="0">B$60+B$8</f>
        <v>76.762659424779997</v>
      </c>
      <c r="C7" s="257">
        <f t="shared" si="0"/>
        <v>2068.6143472716399</v>
      </c>
      <c r="D7" s="258">
        <v>0.99999700000000002</v>
      </c>
    </row>
    <row r="8" spans="1:19" s="127" customFormat="1" ht="15" x14ac:dyDescent="0.2">
      <c r="A8" s="96" t="s">
        <v>62</v>
      </c>
      <c r="B8" s="62">
        <f t="shared" ref="B8:D8" si="1">B$9+B$47</f>
        <v>28.149225543740009</v>
      </c>
      <c r="C8" s="62">
        <f t="shared" si="1"/>
        <v>758.57053756055984</v>
      </c>
      <c r="D8" s="214">
        <f t="shared" si="1"/>
        <v>0.36670000000000003</v>
      </c>
    </row>
    <row r="9" spans="1:19" s="30" customFormat="1" ht="24" customHeight="1" outlineLevel="1" x14ac:dyDescent="0.2">
      <c r="A9" s="64" t="s">
        <v>85</v>
      </c>
      <c r="B9" s="69">
        <f t="shared" ref="B9:D9" si="2">B$10+B$45</f>
        <v>27.644103857670007</v>
      </c>
      <c r="C9" s="69">
        <f t="shared" si="2"/>
        <v>744.95842491715985</v>
      </c>
      <c r="D9" s="59">
        <f t="shared" si="2"/>
        <v>0.36012100000000002</v>
      </c>
    </row>
    <row r="10" spans="1:19" s="209" customFormat="1" ht="14.25" outlineLevel="2" x14ac:dyDescent="0.2">
      <c r="A10" s="63" t="s">
        <v>147</v>
      </c>
      <c r="B10" s="50">
        <f t="shared" ref="B10:C10" si="3">SUM(B$11:B$44)</f>
        <v>27.555765982410009</v>
      </c>
      <c r="C10" s="50">
        <f t="shared" si="3"/>
        <v>742.57787951201988</v>
      </c>
      <c r="D10" s="66">
        <v>0.35897000000000001</v>
      </c>
    </row>
    <row r="11" spans="1:19" outlineLevel="3" x14ac:dyDescent="0.2">
      <c r="A11" s="199" t="s">
        <v>185</v>
      </c>
      <c r="B11" s="21">
        <v>2.3248481855200001</v>
      </c>
      <c r="C11" s="21">
        <v>62.650438999999999</v>
      </c>
      <c r="D11" s="72">
        <v>3.0286E-2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</row>
    <row r="12" spans="1:19" outlineLevel="3" x14ac:dyDescent="0.2">
      <c r="A12" s="40" t="s">
        <v>53</v>
      </c>
      <c r="B12" s="32">
        <v>0.70628133211999999</v>
      </c>
      <c r="C12" s="32">
        <v>19.033000000000001</v>
      </c>
      <c r="D12" s="145">
        <v>9.2010000000000008E-3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</row>
    <row r="13" spans="1:19" outlineLevel="3" x14ac:dyDescent="0.2">
      <c r="A13" s="40" t="s">
        <v>82</v>
      </c>
      <c r="B13" s="32">
        <v>0.15787989464999999</v>
      </c>
      <c r="C13" s="32">
        <v>4.2545766086999999</v>
      </c>
      <c r="D13" s="145">
        <v>2.0569999999999998E-3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9" outlineLevel="3" x14ac:dyDescent="0.2">
      <c r="A14" s="40" t="s">
        <v>138</v>
      </c>
      <c r="B14" s="32">
        <v>1.35445114391</v>
      </c>
      <c r="C14" s="32">
        <v>36.5</v>
      </c>
      <c r="D14" s="145">
        <v>1.7645000000000001E-2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</row>
    <row r="15" spans="1:19" outlineLevel="3" x14ac:dyDescent="0.2">
      <c r="A15" s="40" t="s">
        <v>207</v>
      </c>
      <c r="B15" s="32">
        <v>1.0650068269699999</v>
      </c>
      <c r="C15" s="32">
        <v>28.700001</v>
      </c>
      <c r="D15" s="145">
        <v>1.3873999999999999E-2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</row>
    <row r="16" spans="1:19" outlineLevel="3" x14ac:dyDescent="0.2">
      <c r="A16" s="40" t="s">
        <v>87</v>
      </c>
      <c r="B16" s="32">
        <v>1.7403769492800001</v>
      </c>
      <c r="C16" s="32">
        <v>46.9</v>
      </c>
      <c r="D16" s="145">
        <v>2.2672000000000001E-2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</row>
    <row r="17" spans="1:17" outlineLevel="3" x14ac:dyDescent="0.2">
      <c r="A17" s="40" t="s">
        <v>162</v>
      </c>
      <c r="B17" s="32">
        <v>3.46734509205</v>
      </c>
      <c r="C17" s="32">
        <v>93.438657000000006</v>
      </c>
      <c r="D17" s="145">
        <v>4.5170000000000002E-2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outlineLevel="3" x14ac:dyDescent="0.2">
      <c r="A18" s="40" t="s">
        <v>20</v>
      </c>
      <c r="B18" s="32">
        <v>0.44892611506000002</v>
      </c>
      <c r="C18" s="32">
        <v>12.097744</v>
      </c>
      <c r="D18" s="145">
        <v>5.8479999999999999E-3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</row>
    <row r="19" spans="1:17" outlineLevel="3" x14ac:dyDescent="0.2">
      <c r="A19" s="40" t="s">
        <v>110</v>
      </c>
      <c r="B19" s="32">
        <v>0.44892611506000002</v>
      </c>
      <c r="C19" s="32">
        <v>12.097744</v>
      </c>
      <c r="D19" s="145">
        <v>5.8479999999999999E-3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</row>
    <row r="20" spans="1:17" outlineLevel="3" x14ac:dyDescent="0.2">
      <c r="A20" s="40" t="s">
        <v>160</v>
      </c>
      <c r="B20" s="32">
        <v>1.0838453581700001</v>
      </c>
      <c r="C20" s="32">
        <v>29.20766522345</v>
      </c>
      <c r="D20" s="145">
        <v>1.4119E-2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</row>
    <row r="21" spans="1:17" outlineLevel="3" x14ac:dyDescent="0.2">
      <c r="A21" s="40" t="s">
        <v>179</v>
      </c>
      <c r="B21" s="32">
        <v>0.44892611506000002</v>
      </c>
      <c r="C21" s="32">
        <v>12.097744</v>
      </c>
      <c r="D21" s="145">
        <v>5.8479999999999999E-3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</row>
    <row r="22" spans="1:17" outlineLevel="3" x14ac:dyDescent="0.2">
      <c r="A22" s="40" t="s">
        <v>47</v>
      </c>
      <c r="B22" s="32">
        <v>0.44892611506000002</v>
      </c>
      <c r="C22" s="32">
        <v>12.097744</v>
      </c>
      <c r="D22" s="145">
        <v>5.8479999999999999E-3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1:17" outlineLevel="3" x14ac:dyDescent="0.2">
      <c r="A23" s="40" t="s">
        <v>149</v>
      </c>
      <c r="B23" s="32">
        <v>2.1087061418899999</v>
      </c>
      <c r="C23" s="32">
        <v>56.825803222129998</v>
      </c>
      <c r="D23" s="145">
        <v>2.7470000000000001E-2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</row>
    <row r="24" spans="1:17" outlineLevel="3" x14ac:dyDescent="0.2">
      <c r="A24" s="40" t="s">
        <v>124</v>
      </c>
      <c r="B24" s="32">
        <v>0.44892611506000002</v>
      </c>
      <c r="C24" s="32">
        <v>12.097744</v>
      </c>
      <c r="D24" s="145">
        <v>5.8479999999999999E-3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</row>
    <row r="25" spans="1:17" outlineLevel="3" x14ac:dyDescent="0.2">
      <c r="A25" s="40" t="s">
        <v>197</v>
      </c>
      <c r="B25" s="32">
        <v>0.44892611506000002</v>
      </c>
      <c r="C25" s="32">
        <v>12.097744</v>
      </c>
      <c r="D25" s="145">
        <v>5.8479999999999999E-3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</row>
    <row r="26" spans="1:17" outlineLevel="3" x14ac:dyDescent="0.2">
      <c r="A26" s="40" t="s">
        <v>60</v>
      </c>
      <c r="B26" s="32">
        <v>0.44892611506000002</v>
      </c>
      <c r="C26" s="32">
        <v>12.097744</v>
      </c>
      <c r="D26" s="145">
        <v>5.8479999999999999E-3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</row>
    <row r="27" spans="1:17" outlineLevel="3" x14ac:dyDescent="0.2">
      <c r="A27" s="40" t="s">
        <v>132</v>
      </c>
      <c r="B27" s="32">
        <v>0.44892611506000002</v>
      </c>
      <c r="C27" s="32">
        <v>12.097744</v>
      </c>
      <c r="D27" s="145">
        <v>5.8479999999999999E-3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</row>
    <row r="28" spans="1:17" outlineLevel="3" x14ac:dyDescent="0.2">
      <c r="A28" s="40" t="s">
        <v>195</v>
      </c>
      <c r="B28" s="32">
        <v>0.44892611506000002</v>
      </c>
      <c r="C28" s="32">
        <v>12.097744</v>
      </c>
      <c r="D28" s="145">
        <v>5.8479999999999999E-3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</row>
    <row r="29" spans="1:17" outlineLevel="3" x14ac:dyDescent="0.2">
      <c r="A29" s="40" t="s">
        <v>55</v>
      </c>
      <c r="B29" s="32">
        <v>0.44892611506000002</v>
      </c>
      <c r="C29" s="32">
        <v>12.097744</v>
      </c>
      <c r="D29" s="145">
        <v>5.8479999999999999E-3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spans="1:17" outlineLevel="3" x14ac:dyDescent="0.2">
      <c r="A30" s="40" t="s">
        <v>196</v>
      </c>
      <c r="B30" s="32">
        <v>0.44892611506000002</v>
      </c>
      <c r="C30" s="32">
        <v>12.097744</v>
      </c>
      <c r="D30" s="145">
        <v>5.8479999999999999E-3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</row>
    <row r="31" spans="1:17" outlineLevel="3" x14ac:dyDescent="0.2">
      <c r="A31" s="40" t="s">
        <v>56</v>
      </c>
      <c r="B31" s="32">
        <v>0.44892611506000002</v>
      </c>
      <c r="C31" s="32">
        <v>12.097744</v>
      </c>
      <c r="D31" s="145">
        <v>5.8479999999999999E-3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</row>
    <row r="32" spans="1:17" outlineLevel="3" x14ac:dyDescent="0.2">
      <c r="A32" s="40" t="s">
        <v>131</v>
      </c>
      <c r="B32" s="32">
        <v>0.44892611506000002</v>
      </c>
      <c r="C32" s="32">
        <v>12.097744</v>
      </c>
      <c r="D32" s="145">
        <v>5.8479999999999999E-3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</row>
    <row r="33" spans="1:17" outlineLevel="3" x14ac:dyDescent="0.2">
      <c r="A33" s="40" t="s">
        <v>194</v>
      </c>
      <c r="B33" s="32">
        <v>0.44892611506000002</v>
      </c>
      <c r="C33" s="32">
        <v>12.097744</v>
      </c>
      <c r="D33" s="145">
        <v>5.8479999999999999E-3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</row>
    <row r="34" spans="1:17" outlineLevel="3" x14ac:dyDescent="0.2">
      <c r="A34" s="40" t="s">
        <v>153</v>
      </c>
      <c r="B34" s="32">
        <v>0.23551107430000001</v>
      </c>
      <c r="C34" s="32">
        <v>6.3465959999999999</v>
      </c>
      <c r="D34" s="145">
        <v>3.068E-3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1:17" outlineLevel="3" x14ac:dyDescent="0.2">
      <c r="A35" s="40" t="s">
        <v>5</v>
      </c>
      <c r="B35" s="32">
        <v>1.7792694124899999</v>
      </c>
      <c r="C35" s="32">
        <v>47.948081293009999</v>
      </c>
      <c r="D35" s="145">
        <v>2.3179000000000002E-2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1:17" outlineLevel="3" x14ac:dyDescent="0.2">
      <c r="A36" s="40" t="s">
        <v>200</v>
      </c>
      <c r="B36" s="32">
        <v>0.44892637481999997</v>
      </c>
      <c r="C36" s="32">
        <v>12.097751000000001</v>
      </c>
      <c r="D36" s="145">
        <v>5.8479999999999999E-3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</row>
    <row r="37" spans="1:17" outlineLevel="3" x14ac:dyDescent="0.2">
      <c r="A37" s="40" t="s">
        <v>99</v>
      </c>
      <c r="B37" s="32">
        <v>1.11324752E-3</v>
      </c>
      <c r="C37" s="32">
        <v>0.03</v>
      </c>
      <c r="D37" s="145">
        <v>1.5E-5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</row>
    <row r="38" spans="1:17" outlineLevel="3" x14ac:dyDescent="0.2">
      <c r="A38" s="40" t="s">
        <v>174</v>
      </c>
      <c r="B38" s="32">
        <v>1.9099145526900001</v>
      </c>
      <c r="C38" s="32">
        <v>51.468730700000002</v>
      </c>
      <c r="D38" s="145">
        <v>2.4881E-2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</row>
    <row r="39" spans="1:17" outlineLevel="3" x14ac:dyDescent="0.2">
      <c r="A39" s="40" t="s">
        <v>46</v>
      </c>
      <c r="B39" s="32">
        <v>0.59102319746999998</v>
      </c>
      <c r="C39" s="32">
        <v>15.92700246473</v>
      </c>
      <c r="D39" s="145">
        <v>7.6990000000000001E-3</v>
      </c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1:17" outlineLevel="3" x14ac:dyDescent="0.2">
      <c r="A40" s="40" t="s">
        <v>35</v>
      </c>
      <c r="B40" s="32">
        <v>0.21523156384</v>
      </c>
      <c r="C40" s="32">
        <v>5.8000999999999996</v>
      </c>
      <c r="D40" s="145">
        <v>2.8040000000000001E-3</v>
      </c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1:17" outlineLevel="3" x14ac:dyDescent="0.2">
      <c r="A41" s="40" t="s">
        <v>123</v>
      </c>
      <c r="B41" s="32">
        <v>0.65879984126000002</v>
      </c>
      <c r="C41" s="32">
        <v>17.75346</v>
      </c>
      <c r="D41" s="145">
        <v>8.5819999999999994E-3</v>
      </c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</row>
    <row r="42" spans="1:17" outlineLevel="3" x14ac:dyDescent="0.2">
      <c r="A42" s="40" t="s">
        <v>193</v>
      </c>
      <c r="B42" s="32">
        <v>0.70134593482999996</v>
      </c>
      <c r="C42" s="32">
        <v>18.899999999999999</v>
      </c>
      <c r="D42" s="145">
        <v>9.1369999999999993E-3</v>
      </c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1:17" outlineLevel="3" x14ac:dyDescent="0.2">
      <c r="A43" s="40" t="s">
        <v>7</v>
      </c>
      <c r="B43" s="32">
        <v>1.02418771E-3</v>
      </c>
      <c r="C43" s="32">
        <v>2.76E-2</v>
      </c>
      <c r="D43" s="145">
        <v>1.2999999999999999E-5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</row>
    <row r="44" spans="1:17" outlineLevel="3" x14ac:dyDescent="0.2">
      <c r="A44" s="40" t="s">
        <v>68</v>
      </c>
      <c r="B44" s="32">
        <v>0.71990006007999996</v>
      </c>
      <c r="C44" s="32">
        <v>19.399999999999999</v>
      </c>
      <c r="D44" s="145">
        <v>9.3779999999999992E-3</v>
      </c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</row>
    <row r="45" spans="1:17" ht="14.25" outlineLevel="2" x14ac:dyDescent="0.25">
      <c r="A45" s="123" t="s">
        <v>13</v>
      </c>
      <c r="B45" s="31">
        <f t="shared" ref="B45:C45" si="4">SUM(B$46:B$46)</f>
        <v>8.8337875260000004E-2</v>
      </c>
      <c r="C45" s="31">
        <f t="shared" si="4"/>
        <v>2.3805454051399999</v>
      </c>
      <c r="D45" s="190">
        <v>1.1509999999999999E-3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1:17" outlineLevel="3" x14ac:dyDescent="0.2">
      <c r="A46" s="40" t="s">
        <v>113</v>
      </c>
      <c r="B46" s="32">
        <v>8.8337875260000004E-2</v>
      </c>
      <c r="C46" s="32">
        <v>2.3805454051399999</v>
      </c>
      <c r="D46" s="145">
        <v>1.1509999999999999E-3</v>
      </c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</row>
    <row r="47" spans="1:17" ht="15" outlineLevel="1" x14ac:dyDescent="0.25">
      <c r="A47" s="106" t="s">
        <v>129</v>
      </c>
      <c r="B47" s="232">
        <f t="shared" ref="B47:D47" si="5">B$48+B$54+B$58</f>
        <v>0.50512168606999996</v>
      </c>
      <c r="C47" s="232">
        <f t="shared" si="5"/>
        <v>13.6121126434</v>
      </c>
      <c r="D47" s="134">
        <f t="shared" si="5"/>
        <v>6.5789999999999998E-3</v>
      </c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1:17" ht="14.25" outlineLevel="2" x14ac:dyDescent="0.25">
      <c r="A48" s="123" t="s">
        <v>147</v>
      </c>
      <c r="B48" s="31">
        <f t="shared" ref="B48:C48" si="6">SUM(B$49:B$53)</f>
        <v>0.33211927261000002</v>
      </c>
      <c r="C48" s="31">
        <f t="shared" si="6"/>
        <v>8.9500115999999998</v>
      </c>
      <c r="D48" s="190">
        <v>4.326E-3</v>
      </c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</row>
    <row r="49" spans="1:17" outlineLevel="3" x14ac:dyDescent="0.2">
      <c r="A49" s="40" t="s">
        <v>176</v>
      </c>
      <c r="B49" s="32">
        <v>4.3046E-7</v>
      </c>
      <c r="C49" s="32">
        <v>1.1600000000000001E-5</v>
      </c>
      <c r="D49" s="145">
        <v>0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</row>
    <row r="50" spans="1:17" outlineLevel="3" x14ac:dyDescent="0.2">
      <c r="A50" s="40" t="s">
        <v>57</v>
      </c>
      <c r="B50" s="32">
        <v>3.7108250519999997E-2</v>
      </c>
      <c r="C50" s="32">
        <v>1</v>
      </c>
      <c r="D50" s="145">
        <v>4.8299999999999998E-4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</row>
    <row r="51" spans="1:17" outlineLevel="3" x14ac:dyDescent="0.2">
      <c r="A51" s="40" t="s">
        <v>63</v>
      </c>
      <c r="B51" s="32">
        <v>7.4216501039999994E-2</v>
      </c>
      <c r="C51" s="32">
        <v>2</v>
      </c>
      <c r="D51" s="145">
        <v>9.6699999999999998E-4</v>
      </c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</row>
    <row r="52" spans="1:17" outlineLevel="3" x14ac:dyDescent="0.2">
      <c r="A52" s="40" t="s">
        <v>210</v>
      </c>
      <c r="B52" s="32">
        <v>0.11132475156</v>
      </c>
      <c r="C52" s="32">
        <v>3</v>
      </c>
      <c r="D52" s="145">
        <v>1.4499999999999999E-3</v>
      </c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</row>
    <row r="53" spans="1:17" outlineLevel="3" x14ac:dyDescent="0.2">
      <c r="A53" s="40" t="s">
        <v>206</v>
      </c>
      <c r="B53" s="32">
        <v>0.10946933903</v>
      </c>
      <c r="C53" s="32">
        <v>2.95</v>
      </c>
      <c r="D53" s="145">
        <v>1.426E-3</v>
      </c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</row>
    <row r="54" spans="1:17" ht="14.25" outlineLevel="2" x14ac:dyDescent="0.25">
      <c r="A54" s="123" t="s">
        <v>13</v>
      </c>
      <c r="B54" s="31">
        <f t="shared" ref="B54:C54" si="7">SUM(B$55:B$57)</f>
        <v>0.17296698806999999</v>
      </c>
      <c r="C54" s="31">
        <f t="shared" si="7"/>
        <v>4.6611463934000001</v>
      </c>
      <c r="D54" s="190">
        <v>2.2529999999999998E-3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</row>
    <row r="55" spans="1:17" outlineLevel="3" x14ac:dyDescent="0.2">
      <c r="A55" s="40" t="s">
        <v>15</v>
      </c>
      <c r="B55" s="32">
        <v>2.3821592820000001E-2</v>
      </c>
      <c r="C55" s="32">
        <v>0.64194869025000001</v>
      </c>
      <c r="D55" s="145">
        <v>3.1E-4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</row>
    <row r="56" spans="1:17" outlineLevel="3" x14ac:dyDescent="0.2">
      <c r="A56" s="40" t="s">
        <v>121</v>
      </c>
      <c r="B56" s="32">
        <v>0.14596858892</v>
      </c>
      <c r="C56" s="32">
        <v>3.93358853832</v>
      </c>
      <c r="D56" s="145">
        <v>1.902E-3</v>
      </c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</row>
    <row r="57" spans="1:17" outlineLevel="3" x14ac:dyDescent="0.2">
      <c r="A57" s="40" t="s">
        <v>38</v>
      </c>
      <c r="B57" s="32">
        <v>3.1768063299999999E-3</v>
      </c>
      <c r="C57" s="32">
        <v>8.5609164830000001E-2</v>
      </c>
      <c r="D57" s="145">
        <v>4.1E-5</v>
      </c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</row>
    <row r="58" spans="1:17" ht="14.25" outlineLevel="2" x14ac:dyDescent="0.25">
      <c r="A58" s="123" t="s">
        <v>150</v>
      </c>
      <c r="B58" s="31">
        <f t="shared" ref="B58:C58" si="8">SUM(B$59:B$59)</f>
        <v>3.5425390000000001E-5</v>
      </c>
      <c r="C58" s="31">
        <f t="shared" si="8"/>
        <v>9.5465000000000003E-4</v>
      </c>
      <c r="D58" s="190">
        <v>0</v>
      </c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</row>
    <row r="59" spans="1:17" outlineLevel="3" x14ac:dyDescent="0.2">
      <c r="A59" s="40" t="s">
        <v>204</v>
      </c>
      <c r="B59" s="32">
        <v>3.5425390000000001E-5</v>
      </c>
      <c r="C59" s="32">
        <v>9.5465000000000003E-4</v>
      </c>
      <c r="D59" s="145">
        <v>0</v>
      </c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</row>
    <row r="60" spans="1:17" ht="15" x14ac:dyDescent="0.25">
      <c r="A60" s="94" t="s">
        <v>92</v>
      </c>
      <c r="B60" s="179">
        <f t="shared" ref="B60:D60" si="9">B$61+B$85</f>
        <v>48.613433881039995</v>
      </c>
      <c r="C60" s="179">
        <f t="shared" si="9"/>
        <v>1310.04380971108</v>
      </c>
      <c r="D60" s="34">
        <f t="shared" si="9"/>
        <v>0.633297</v>
      </c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</row>
    <row r="61" spans="1:17" ht="15" outlineLevel="1" x14ac:dyDescent="0.25">
      <c r="A61" s="106" t="s">
        <v>85</v>
      </c>
      <c r="B61" s="232">
        <f t="shared" ref="B61:D61" si="10">B$62+B$69+B$75+B$77+B$83</f>
        <v>38.458109647979995</v>
      </c>
      <c r="C61" s="232">
        <f t="shared" si="10"/>
        <v>1036.3762535435001</v>
      </c>
      <c r="D61" s="134">
        <f t="shared" si="10"/>
        <v>0.50100100000000003</v>
      </c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</row>
    <row r="62" spans="1:17" ht="14.25" outlineLevel="2" x14ac:dyDescent="0.25">
      <c r="A62" s="123" t="s">
        <v>164</v>
      </c>
      <c r="B62" s="31">
        <f t="shared" ref="B62:C62" si="11">SUM(B$63:B$68)</f>
        <v>14.423147553770001</v>
      </c>
      <c r="C62" s="31">
        <f t="shared" si="11"/>
        <v>388.67764856045</v>
      </c>
      <c r="D62" s="190">
        <v>0.187893</v>
      </c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</row>
    <row r="63" spans="1:17" outlineLevel="3" x14ac:dyDescent="0.2">
      <c r="A63" s="40" t="s">
        <v>37</v>
      </c>
      <c r="B63" s="32">
        <v>3.4565809615899998</v>
      </c>
      <c r="C63" s="32">
        <v>93.148583220000006</v>
      </c>
      <c r="D63" s="145">
        <v>4.5029E-2</v>
      </c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</row>
    <row r="64" spans="1:17" outlineLevel="3" x14ac:dyDescent="0.2">
      <c r="A64" s="40" t="s">
        <v>114</v>
      </c>
      <c r="B64" s="32">
        <v>0.65329964926999995</v>
      </c>
      <c r="C64" s="32">
        <v>17.6052398088</v>
      </c>
      <c r="D64" s="145">
        <v>8.5109999999999995E-3</v>
      </c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</row>
    <row r="65" spans="1:17" outlineLevel="3" x14ac:dyDescent="0.2">
      <c r="A65" s="40" t="s">
        <v>88</v>
      </c>
      <c r="B65" s="32">
        <v>0.70138619351999998</v>
      </c>
      <c r="C65" s="32">
        <v>18.901084899240001</v>
      </c>
      <c r="D65" s="145">
        <v>9.1369999999999993E-3</v>
      </c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</row>
    <row r="66" spans="1:17" outlineLevel="3" x14ac:dyDescent="0.2">
      <c r="A66" s="40" t="s">
        <v>77</v>
      </c>
      <c r="B66" s="32">
        <v>4.8491110238499999</v>
      </c>
      <c r="C66" s="32">
        <v>130.67474095626</v>
      </c>
      <c r="D66" s="145">
        <v>6.3170000000000004E-2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</row>
    <row r="67" spans="1:17" outlineLevel="3" x14ac:dyDescent="0.2">
      <c r="A67" s="40" t="s">
        <v>109</v>
      </c>
      <c r="B67" s="32">
        <v>4.75680901578</v>
      </c>
      <c r="C67" s="32">
        <v>128.18736936681</v>
      </c>
      <c r="D67" s="145">
        <v>6.1968000000000002E-2</v>
      </c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</row>
    <row r="68" spans="1:17" outlineLevel="3" x14ac:dyDescent="0.2">
      <c r="A68" s="40" t="s">
        <v>30</v>
      </c>
      <c r="B68" s="32">
        <v>5.9607097600000002E-3</v>
      </c>
      <c r="C68" s="32">
        <v>0.16063030934</v>
      </c>
      <c r="D68" s="145">
        <v>7.7999999999999999E-5</v>
      </c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</row>
    <row r="69" spans="1:17" ht="14.25" outlineLevel="2" x14ac:dyDescent="0.25">
      <c r="A69" s="123" t="s">
        <v>10</v>
      </c>
      <c r="B69" s="31">
        <f t="shared" ref="B69:C69" si="12">SUM(B$70:B$74)</f>
        <v>1.7920770263899999</v>
      </c>
      <c r="C69" s="31">
        <f t="shared" si="12"/>
        <v>48.293223241609994</v>
      </c>
      <c r="D69" s="190">
        <v>2.3345999999999999E-2</v>
      </c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</row>
    <row r="70" spans="1:17" outlineLevel="3" x14ac:dyDescent="0.2">
      <c r="A70" s="40" t="s">
        <v>119</v>
      </c>
      <c r="B70" s="32">
        <v>0.31446284044</v>
      </c>
      <c r="C70" s="32">
        <v>8.4742028000000005</v>
      </c>
      <c r="D70" s="145">
        <v>4.0969999999999999E-3</v>
      </c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</row>
    <row r="71" spans="1:17" outlineLevel="3" x14ac:dyDescent="0.2">
      <c r="A71" s="40" t="s">
        <v>44</v>
      </c>
      <c r="B71" s="32">
        <v>0.27497552166</v>
      </c>
      <c r="C71" s="32">
        <v>7.4100912280899998</v>
      </c>
      <c r="D71" s="145">
        <v>3.5820000000000001E-3</v>
      </c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</row>
    <row r="72" spans="1:17" outlineLevel="3" x14ac:dyDescent="0.2">
      <c r="A72" s="40" t="s">
        <v>14</v>
      </c>
      <c r="B72" s="32">
        <v>0.60585586000000002</v>
      </c>
      <c r="C72" s="32">
        <v>16.32671579861</v>
      </c>
      <c r="D72" s="145">
        <v>7.8930000000000007E-3</v>
      </c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</row>
    <row r="73" spans="1:17" outlineLevel="3" x14ac:dyDescent="0.2">
      <c r="A73" s="40" t="s">
        <v>115</v>
      </c>
      <c r="B73" s="32">
        <v>6.1721831099999999E-3</v>
      </c>
      <c r="C73" s="32">
        <v>0.16632913230999999</v>
      </c>
      <c r="D73" s="145">
        <v>8.0000000000000007E-5</v>
      </c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</row>
    <row r="74" spans="1:17" outlineLevel="3" x14ac:dyDescent="0.2">
      <c r="A74" s="40" t="s">
        <v>120</v>
      </c>
      <c r="B74" s="32">
        <v>0.59061062117999996</v>
      </c>
      <c r="C74" s="32">
        <v>15.9158842826</v>
      </c>
      <c r="D74" s="145">
        <v>7.6940000000000003E-3</v>
      </c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</row>
    <row r="75" spans="1:17" ht="14.25" outlineLevel="2" x14ac:dyDescent="0.25">
      <c r="A75" s="123" t="s">
        <v>29</v>
      </c>
      <c r="B75" s="31">
        <f t="shared" ref="B75:C75" si="13">SUM(B$76:B$76)</f>
        <v>6.289403E-5</v>
      </c>
      <c r="C75" s="31">
        <f t="shared" si="13"/>
        <v>1.6948799100000001E-3</v>
      </c>
      <c r="D75" s="190">
        <v>9.9999999999999995E-7</v>
      </c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</row>
    <row r="76" spans="1:17" outlineLevel="3" x14ac:dyDescent="0.2">
      <c r="A76" s="40" t="s">
        <v>86</v>
      </c>
      <c r="B76" s="32">
        <v>6.289403E-5</v>
      </c>
      <c r="C76" s="32">
        <v>1.6948799100000001E-3</v>
      </c>
      <c r="D76" s="145">
        <v>9.9999999999999995E-7</v>
      </c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</row>
    <row r="77" spans="1:17" ht="14.25" outlineLevel="2" x14ac:dyDescent="0.25">
      <c r="A77" s="123" t="s">
        <v>165</v>
      </c>
      <c r="B77" s="31">
        <f t="shared" ref="B77:C77" si="14">SUM(B$78:B$82)</f>
        <v>20.467272999999999</v>
      </c>
      <c r="C77" s="31">
        <f t="shared" si="14"/>
        <v>551.55585924953004</v>
      </c>
      <c r="D77" s="190">
        <v>0.26663100000000001</v>
      </c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</row>
    <row r="78" spans="1:17" outlineLevel="3" x14ac:dyDescent="0.2">
      <c r="A78" s="40" t="s">
        <v>137</v>
      </c>
      <c r="B78" s="32">
        <v>3</v>
      </c>
      <c r="C78" s="32">
        <v>80.844555</v>
      </c>
      <c r="D78" s="145">
        <v>3.9081999999999999E-2</v>
      </c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</row>
    <row r="79" spans="1:17" outlineLevel="3" x14ac:dyDescent="0.2">
      <c r="A79" s="40" t="s">
        <v>139</v>
      </c>
      <c r="B79" s="32">
        <v>1</v>
      </c>
      <c r="C79" s="32">
        <v>26.948184999999999</v>
      </c>
      <c r="D79" s="145">
        <v>1.3027E-2</v>
      </c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</row>
    <row r="80" spans="1:17" outlineLevel="3" x14ac:dyDescent="0.2">
      <c r="A80" s="40" t="s">
        <v>143</v>
      </c>
      <c r="B80" s="32">
        <v>12.467273</v>
      </c>
      <c r="C80" s="32">
        <v>335.97037924953003</v>
      </c>
      <c r="D80" s="145">
        <v>0.162413</v>
      </c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</row>
    <row r="81" spans="1:17" outlineLevel="3" x14ac:dyDescent="0.2">
      <c r="A81" s="40" t="s">
        <v>209</v>
      </c>
      <c r="B81" s="32">
        <v>1</v>
      </c>
      <c r="C81" s="32">
        <v>26.948184999999999</v>
      </c>
      <c r="D81" s="145">
        <v>1.3027E-2</v>
      </c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</row>
    <row r="82" spans="1:17" outlineLevel="3" x14ac:dyDescent="0.2">
      <c r="A82" s="40" t="s">
        <v>215</v>
      </c>
      <c r="B82" s="32">
        <v>3</v>
      </c>
      <c r="C82" s="32">
        <v>80.844555</v>
      </c>
      <c r="D82" s="145">
        <v>3.9081999999999999E-2</v>
      </c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</row>
    <row r="83" spans="1:17" ht="14.25" outlineLevel="2" x14ac:dyDescent="0.25">
      <c r="A83" s="123" t="s">
        <v>11</v>
      </c>
      <c r="B83" s="31">
        <f t="shared" ref="B83:C83" si="15">SUM(B$84:B$84)</f>
        <v>1.77554917379</v>
      </c>
      <c r="C83" s="31">
        <f t="shared" si="15"/>
        <v>47.847827612000003</v>
      </c>
      <c r="D83" s="190">
        <v>2.3130000000000001E-2</v>
      </c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</row>
    <row r="84" spans="1:17" outlineLevel="3" x14ac:dyDescent="0.2">
      <c r="A84" s="40" t="s">
        <v>109</v>
      </c>
      <c r="B84" s="32">
        <v>1.77554917379</v>
      </c>
      <c r="C84" s="32">
        <v>47.847827612000003</v>
      </c>
      <c r="D84" s="145">
        <v>2.3130000000000001E-2</v>
      </c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</row>
    <row r="85" spans="1:17" ht="15" outlineLevel="1" x14ac:dyDescent="0.25">
      <c r="A85" s="106" t="s">
        <v>129</v>
      </c>
      <c r="B85" s="232">
        <f t="shared" ref="B85:D85" si="16">B$86+B$92+B$94+B$102+B$103</f>
        <v>10.15532423306</v>
      </c>
      <c r="C85" s="232">
        <f t="shared" si="16"/>
        <v>273.66755616758002</v>
      </c>
      <c r="D85" s="134">
        <f t="shared" si="16"/>
        <v>0.132296</v>
      </c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</row>
    <row r="86" spans="1:17" ht="14.25" outlineLevel="2" x14ac:dyDescent="0.25">
      <c r="A86" s="123" t="s">
        <v>164</v>
      </c>
      <c r="B86" s="31">
        <f t="shared" ref="B86:C86" si="17">SUM(B$87:B$91)</f>
        <v>7.8708901107000004</v>
      </c>
      <c r="C86" s="31">
        <f t="shared" si="17"/>
        <v>212.10620281792998</v>
      </c>
      <c r="D86" s="190">
        <v>0.102536</v>
      </c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</row>
    <row r="87" spans="1:17" outlineLevel="3" x14ac:dyDescent="0.2">
      <c r="A87" s="40" t="s">
        <v>16</v>
      </c>
      <c r="B87" s="32">
        <v>6.5061584290000002E-2</v>
      </c>
      <c r="C87" s="32">
        <v>1.75329160983</v>
      </c>
      <c r="D87" s="145">
        <v>8.4800000000000001E-4</v>
      </c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</row>
    <row r="88" spans="1:17" outlineLevel="3" x14ac:dyDescent="0.2">
      <c r="A88" s="40" t="s">
        <v>114</v>
      </c>
      <c r="B88" s="32">
        <v>0.11988071147</v>
      </c>
      <c r="C88" s="32">
        <v>3.2305675906900002</v>
      </c>
      <c r="D88" s="145">
        <v>1.562E-3</v>
      </c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</row>
    <row r="89" spans="1:17" outlineLevel="3" x14ac:dyDescent="0.2">
      <c r="A89" s="40" t="s">
        <v>88</v>
      </c>
      <c r="B89" s="32">
        <v>4.3053499520000003E-2</v>
      </c>
      <c r="C89" s="32">
        <v>1.1602136700000001</v>
      </c>
      <c r="D89" s="145">
        <v>5.6099999999999998E-4</v>
      </c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</row>
    <row r="90" spans="1:17" outlineLevel="3" x14ac:dyDescent="0.2">
      <c r="A90" s="40" t="s">
        <v>77</v>
      </c>
      <c r="B90" s="32">
        <v>0.44966999999000001</v>
      </c>
      <c r="C90" s="32">
        <v>12.11779034868</v>
      </c>
      <c r="D90" s="145">
        <v>5.8580000000000004E-3</v>
      </c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</row>
    <row r="91" spans="1:17" outlineLevel="3" x14ac:dyDescent="0.2">
      <c r="A91" s="40" t="s">
        <v>109</v>
      </c>
      <c r="B91" s="32">
        <v>7.1932243154300002</v>
      </c>
      <c r="C91" s="32">
        <v>193.84433959872999</v>
      </c>
      <c r="D91" s="145">
        <v>9.3706999999999999E-2</v>
      </c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</row>
    <row r="92" spans="1:17" ht="14.25" outlineLevel="2" x14ac:dyDescent="0.25">
      <c r="A92" s="123" t="s">
        <v>10</v>
      </c>
      <c r="B92" s="31">
        <f t="shared" ref="B92:C92" si="18">SUM(B$93:B$93)</f>
        <v>7.3108389940000004E-2</v>
      </c>
      <c r="C92" s="31">
        <f t="shared" si="18"/>
        <v>1.97013841716</v>
      </c>
      <c r="D92" s="190">
        <v>9.5200000000000005E-4</v>
      </c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</row>
    <row r="93" spans="1:17" outlineLevel="3" x14ac:dyDescent="0.2">
      <c r="A93" s="40" t="s">
        <v>119</v>
      </c>
      <c r="B93" s="32">
        <v>7.3108389940000004E-2</v>
      </c>
      <c r="C93" s="32">
        <v>1.97013841716</v>
      </c>
      <c r="D93" s="145">
        <v>9.5200000000000005E-4</v>
      </c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</row>
    <row r="94" spans="1:17" ht="14.25" outlineLevel="2" x14ac:dyDescent="0.25">
      <c r="A94" s="123" t="s">
        <v>29</v>
      </c>
      <c r="B94" s="31">
        <f t="shared" ref="B94:C94" si="19">SUM(B$95:B$101)</f>
        <v>2.0935677731300002</v>
      </c>
      <c r="C94" s="31">
        <f t="shared" si="19"/>
        <v>56.417851660280007</v>
      </c>
      <c r="D94" s="190">
        <v>2.7274E-2</v>
      </c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</row>
    <row r="95" spans="1:17" outlineLevel="3" x14ac:dyDescent="0.2">
      <c r="A95" s="40" t="s">
        <v>70</v>
      </c>
      <c r="B95" s="32">
        <v>5.6690593460000001E-2</v>
      </c>
      <c r="C95" s="32">
        <v>1.52770860032</v>
      </c>
      <c r="D95" s="145">
        <v>7.3899999999999997E-4</v>
      </c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</row>
    <row r="96" spans="1:17" outlineLevel="3" x14ac:dyDescent="0.2">
      <c r="A96" s="40" t="s">
        <v>21</v>
      </c>
      <c r="B96" s="32">
        <v>0.39708077324000002</v>
      </c>
      <c r="C96" s="32">
        <v>10.700606137139999</v>
      </c>
      <c r="D96" s="145">
        <v>5.1729999999999996E-3</v>
      </c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</row>
    <row r="97" spans="1:17" outlineLevel="3" x14ac:dyDescent="0.2">
      <c r="A97" s="40" t="s">
        <v>19</v>
      </c>
      <c r="B97" s="32">
        <v>3.9332606989999998E-2</v>
      </c>
      <c r="C97" s="32">
        <v>1.0599423696500001</v>
      </c>
      <c r="D97" s="145">
        <v>5.1199999999999998E-4</v>
      </c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</row>
    <row r="98" spans="1:17" outlineLevel="3" x14ac:dyDescent="0.2">
      <c r="A98" s="40" t="s">
        <v>140</v>
      </c>
      <c r="B98" s="32">
        <v>3.1367549440000003E-2</v>
      </c>
      <c r="C98" s="32">
        <v>0.84529852536000005</v>
      </c>
      <c r="D98" s="145">
        <v>4.0900000000000002E-4</v>
      </c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</row>
    <row r="99" spans="1:17" outlineLevel="3" x14ac:dyDescent="0.2">
      <c r="A99" s="40" t="s">
        <v>81</v>
      </c>
      <c r="B99" s="32">
        <v>4.6240000000000003E-2</v>
      </c>
      <c r="C99" s="32">
        <v>1.2460840743999999</v>
      </c>
      <c r="D99" s="145">
        <v>6.02E-4</v>
      </c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</row>
    <row r="100" spans="1:17" outlineLevel="3" x14ac:dyDescent="0.2">
      <c r="A100" s="40" t="s">
        <v>84</v>
      </c>
      <c r="B100" s="32">
        <v>1.425</v>
      </c>
      <c r="C100" s="32">
        <v>38.401163625000002</v>
      </c>
      <c r="D100" s="145">
        <v>1.8564000000000001E-2</v>
      </c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</row>
    <row r="101" spans="1:17" outlineLevel="3" x14ac:dyDescent="0.2">
      <c r="A101" s="40" t="s">
        <v>184</v>
      </c>
      <c r="B101" s="32">
        <v>9.7856250000000006E-2</v>
      </c>
      <c r="C101" s="32">
        <v>2.6370483284100001</v>
      </c>
      <c r="D101" s="145">
        <v>1.2750000000000001E-3</v>
      </c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</row>
    <row r="102" spans="1:17" ht="14.25" outlineLevel="2" x14ac:dyDescent="0.25">
      <c r="A102" s="123" t="s">
        <v>165</v>
      </c>
      <c r="B102" s="31"/>
      <c r="C102" s="31"/>
      <c r="D102" s="19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</row>
    <row r="103" spans="1:17" ht="14.25" outlineLevel="2" x14ac:dyDescent="0.25">
      <c r="A103" s="123" t="s">
        <v>11</v>
      </c>
      <c r="B103" s="31">
        <f t="shared" ref="B103:C103" si="20">SUM(B$104:B$104)</f>
        <v>0.11775795929000001</v>
      </c>
      <c r="C103" s="31">
        <f t="shared" si="20"/>
        <v>3.17336327221</v>
      </c>
      <c r="D103" s="190">
        <v>1.534E-3</v>
      </c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</row>
    <row r="104" spans="1:17" outlineLevel="3" x14ac:dyDescent="0.2">
      <c r="A104" s="40" t="s">
        <v>109</v>
      </c>
      <c r="B104" s="32">
        <v>0.11775795929000001</v>
      </c>
      <c r="C104" s="32">
        <v>3.17336327221</v>
      </c>
      <c r="D104" s="145">
        <v>1.534E-3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</row>
    <row r="105" spans="1:17" x14ac:dyDescent="0.2">
      <c r="B105" s="103"/>
      <c r="C105" s="103"/>
      <c r="D105" s="22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</row>
    <row r="106" spans="1:17" x14ac:dyDescent="0.2">
      <c r="B106" s="103"/>
      <c r="C106" s="103"/>
      <c r="D106" s="22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</row>
    <row r="107" spans="1:17" x14ac:dyDescent="0.2">
      <c r="B107" s="103"/>
      <c r="C107" s="103"/>
      <c r="D107" s="22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</row>
    <row r="108" spans="1:17" x14ac:dyDescent="0.2">
      <c r="B108" s="103"/>
      <c r="C108" s="103"/>
      <c r="D108" s="22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</row>
    <row r="109" spans="1:17" x14ac:dyDescent="0.2">
      <c r="B109" s="103"/>
      <c r="C109" s="103"/>
      <c r="D109" s="22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</row>
    <row r="110" spans="1:17" x14ac:dyDescent="0.2">
      <c r="B110" s="103"/>
      <c r="C110" s="103"/>
      <c r="D110" s="22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</row>
    <row r="111" spans="1:17" x14ac:dyDescent="0.2">
      <c r="B111" s="103"/>
      <c r="C111" s="103"/>
      <c r="D111" s="22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</row>
    <row r="112" spans="1:17" x14ac:dyDescent="0.2">
      <c r="B112" s="103"/>
      <c r="C112" s="103"/>
      <c r="D112" s="22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</row>
    <row r="113" spans="2:17" x14ac:dyDescent="0.2">
      <c r="B113" s="103"/>
      <c r="C113" s="103"/>
      <c r="D113" s="22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</row>
    <row r="114" spans="2:17" x14ac:dyDescent="0.2">
      <c r="B114" s="103"/>
      <c r="C114" s="103"/>
      <c r="D114" s="22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</row>
    <row r="115" spans="2:17" x14ac:dyDescent="0.2">
      <c r="B115" s="103"/>
      <c r="C115" s="103"/>
      <c r="D115" s="22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</row>
    <row r="116" spans="2:17" x14ac:dyDescent="0.2">
      <c r="B116" s="103"/>
      <c r="C116" s="103"/>
      <c r="D116" s="22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</row>
    <row r="117" spans="2:17" x14ac:dyDescent="0.2">
      <c r="B117" s="103"/>
      <c r="C117" s="103"/>
      <c r="D117" s="22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</row>
    <row r="118" spans="2:17" x14ac:dyDescent="0.2">
      <c r="B118" s="103"/>
      <c r="C118" s="103"/>
      <c r="D118" s="22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</row>
    <row r="119" spans="2:17" x14ac:dyDescent="0.2">
      <c r="B119" s="103"/>
      <c r="C119" s="103"/>
      <c r="D119" s="22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</row>
    <row r="120" spans="2:17" x14ac:dyDescent="0.2">
      <c r="B120" s="103"/>
      <c r="C120" s="103"/>
      <c r="D120" s="22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</row>
    <row r="121" spans="2:17" x14ac:dyDescent="0.2">
      <c r="B121" s="103"/>
      <c r="C121" s="103"/>
      <c r="D121" s="22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</row>
    <row r="122" spans="2:17" x14ac:dyDescent="0.2">
      <c r="B122" s="103"/>
      <c r="C122" s="103"/>
      <c r="D122" s="22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</row>
    <row r="123" spans="2:17" x14ac:dyDescent="0.2">
      <c r="B123" s="103"/>
      <c r="C123" s="103"/>
      <c r="D123" s="22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</row>
    <row r="124" spans="2:17" x14ac:dyDescent="0.2">
      <c r="B124" s="103"/>
      <c r="C124" s="103"/>
      <c r="D124" s="22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</row>
    <row r="125" spans="2:17" x14ac:dyDescent="0.2">
      <c r="B125" s="103"/>
      <c r="C125" s="103"/>
      <c r="D125" s="22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</row>
    <row r="126" spans="2:17" x14ac:dyDescent="0.2">
      <c r="B126" s="103"/>
      <c r="C126" s="103"/>
      <c r="D126" s="22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</row>
    <row r="127" spans="2:17" x14ac:dyDescent="0.2">
      <c r="B127" s="103"/>
      <c r="C127" s="103"/>
      <c r="D127" s="22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</row>
    <row r="128" spans="2:17" x14ac:dyDescent="0.2">
      <c r="B128" s="103"/>
      <c r="C128" s="103"/>
      <c r="D128" s="22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</row>
    <row r="129" spans="2:17" x14ac:dyDescent="0.2">
      <c r="B129" s="103"/>
      <c r="C129" s="103"/>
      <c r="D129" s="22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</row>
    <row r="130" spans="2:17" x14ac:dyDescent="0.2">
      <c r="B130" s="103"/>
      <c r="C130" s="103"/>
      <c r="D130" s="22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</row>
    <row r="131" spans="2:17" x14ac:dyDescent="0.2">
      <c r="B131" s="103"/>
      <c r="C131" s="103"/>
      <c r="D131" s="22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</row>
    <row r="132" spans="2:17" x14ac:dyDescent="0.2">
      <c r="B132" s="103"/>
      <c r="C132" s="103"/>
      <c r="D132" s="22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</row>
    <row r="133" spans="2:17" x14ac:dyDescent="0.2">
      <c r="B133" s="103"/>
      <c r="C133" s="103"/>
      <c r="D133" s="22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</row>
    <row r="134" spans="2:17" x14ac:dyDescent="0.2">
      <c r="B134" s="103"/>
      <c r="C134" s="103"/>
      <c r="D134" s="22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</row>
    <row r="135" spans="2:17" x14ac:dyDescent="0.2">
      <c r="B135" s="103"/>
      <c r="C135" s="103"/>
      <c r="D135" s="22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</row>
    <row r="136" spans="2:17" x14ac:dyDescent="0.2">
      <c r="B136" s="103"/>
      <c r="C136" s="103"/>
      <c r="D136" s="22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</row>
    <row r="137" spans="2:17" x14ac:dyDescent="0.2">
      <c r="B137" s="103"/>
      <c r="C137" s="103"/>
      <c r="D137" s="22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</row>
    <row r="138" spans="2:17" x14ac:dyDescent="0.2">
      <c r="B138" s="103"/>
      <c r="C138" s="103"/>
      <c r="D138" s="22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</row>
    <row r="139" spans="2:17" x14ac:dyDescent="0.2">
      <c r="B139" s="103"/>
      <c r="C139" s="103"/>
      <c r="D139" s="22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</row>
    <row r="140" spans="2:17" x14ac:dyDescent="0.2">
      <c r="B140" s="103"/>
      <c r="C140" s="103"/>
      <c r="D140" s="22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</row>
    <row r="141" spans="2:17" x14ac:dyDescent="0.2">
      <c r="B141" s="103"/>
      <c r="C141" s="103"/>
      <c r="D141" s="22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</row>
    <row r="142" spans="2:17" x14ac:dyDescent="0.2">
      <c r="B142" s="103"/>
      <c r="C142" s="103"/>
      <c r="D142" s="22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</row>
    <row r="143" spans="2:17" x14ac:dyDescent="0.2">
      <c r="B143" s="103"/>
      <c r="C143" s="103"/>
      <c r="D143" s="22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</row>
    <row r="144" spans="2:17" x14ac:dyDescent="0.2">
      <c r="B144" s="103"/>
      <c r="C144" s="103"/>
      <c r="D144" s="22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</row>
    <row r="145" spans="2:17" x14ac:dyDescent="0.2">
      <c r="B145" s="103"/>
      <c r="C145" s="103"/>
      <c r="D145" s="22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</row>
    <row r="146" spans="2:17" x14ac:dyDescent="0.2">
      <c r="B146" s="103"/>
      <c r="C146" s="103"/>
      <c r="D146" s="22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</row>
    <row r="147" spans="2:17" x14ac:dyDescent="0.2">
      <c r="B147" s="103"/>
      <c r="C147" s="103"/>
      <c r="D147" s="22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</row>
    <row r="148" spans="2:17" x14ac:dyDescent="0.2">
      <c r="B148" s="103"/>
      <c r="C148" s="103"/>
      <c r="D148" s="22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</row>
    <row r="149" spans="2:17" x14ac:dyDescent="0.2">
      <c r="B149" s="103"/>
      <c r="C149" s="103"/>
      <c r="D149" s="22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</row>
    <row r="150" spans="2:17" x14ac:dyDescent="0.2">
      <c r="B150" s="103"/>
      <c r="C150" s="103"/>
      <c r="D150" s="22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</row>
    <row r="151" spans="2:17" x14ac:dyDescent="0.2">
      <c r="B151" s="103"/>
      <c r="C151" s="103"/>
      <c r="D151" s="22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</row>
    <row r="152" spans="2:17" x14ac:dyDescent="0.2">
      <c r="B152" s="103"/>
      <c r="C152" s="103"/>
      <c r="D152" s="22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</row>
    <row r="153" spans="2:17" x14ac:dyDescent="0.2">
      <c r="B153" s="103"/>
      <c r="C153" s="103"/>
      <c r="D153" s="22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</row>
    <row r="154" spans="2:17" x14ac:dyDescent="0.2">
      <c r="B154" s="103"/>
      <c r="C154" s="103"/>
      <c r="D154" s="22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</row>
    <row r="155" spans="2:17" x14ac:dyDescent="0.2">
      <c r="B155" s="103"/>
      <c r="C155" s="103"/>
      <c r="D155" s="22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</row>
    <row r="156" spans="2:17" x14ac:dyDescent="0.2">
      <c r="B156" s="103"/>
      <c r="C156" s="103"/>
      <c r="D156" s="22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</row>
    <row r="157" spans="2:17" x14ac:dyDescent="0.2">
      <c r="B157" s="103"/>
      <c r="C157" s="103"/>
      <c r="D157" s="22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</row>
    <row r="158" spans="2:17" x14ac:dyDescent="0.2">
      <c r="B158" s="103"/>
      <c r="C158" s="103"/>
      <c r="D158" s="22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</row>
    <row r="159" spans="2:17" x14ac:dyDescent="0.2">
      <c r="B159" s="103"/>
      <c r="C159" s="103"/>
      <c r="D159" s="22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</row>
    <row r="160" spans="2:17" x14ac:dyDescent="0.2">
      <c r="B160" s="103"/>
      <c r="C160" s="103"/>
      <c r="D160" s="22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</row>
    <row r="161" spans="2:17" x14ac:dyDescent="0.2">
      <c r="B161" s="103"/>
      <c r="C161" s="103"/>
      <c r="D161" s="22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</row>
    <row r="162" spans="2:17" x14ac:dyDescent="0.2">
      <c r="B162" s="103"/>
      <c r="C162" s="103"/>
      <c r="D162" s="22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</row>
    <row r="163" spans="2:17" x14ac:dyDescent="0.2">
      <c r="B163" s="103"/>
      <c r="C163" s="103"/>
      <c r="D163" s="22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</row>
    <row r="164" spans="2:17" x14ac:dyDescent="0.2">
      <c r="B164" s="103"/>
      <c r="C164" s="103"/>
      <c r="D164" s="22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</row>
    <row r="165" spans="2:17" x14ac:dyDescent="0.2">
      <c r="B165" s="103"/>
      <c r="C165" s="103"/>
      <c r="D165" s="22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</row>
    <row r="166" spans="2:17" x14ac:dyDescent="0.2">
      <c r="B166" s="103"/>
      <c r="C166" s="103"/>
      <c r="D166" s="22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</row>
    <row r="167" spans="2:17" x14ac:dyDescent="0.2">
      <c r="B167" s="103"/>
      <c r="C167" s="103"/>
      <c r="D167" s="22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</row>
    <row r="168" spans="2:17" x14ac:dyDescent="0.2">
      <c r="B168" s="103"/>
      <c r="C168" s="103"/>
      <c r="D168" s="22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</row>
    <row r="169" spans="2:17" x14ac:dyDescent="0.2">
      <c r="B169" s="103"/>
      <c r="C169" s="103"/>
      <c r="D169" s="22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</row>
    <row r="170" spans="2:17" x14ac:dyDescent="0.2">
      <c r="B170" s="103"/>
      <c r="C170" s="103"/>
      <c r="D170" s="22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</row>
    <row r="171" spans="2:17" x14ac:dyDescent="0.2">
      <c r="B171" s="103"/>
      <c r="C171" s="103"/>
      <c r="D171" s="22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</row>
    <row r="172" spans="2:17" x14ac:dyDescent="0.2">
      <c r="B172" s="103"/>
      <c r="C172" s="103"/>
      <c r="D172" s="22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</row>
    <row r="173" spans="2:17" x14ac:dyDescent="0.2">
      <c r="B173" s="103"/>
      <c r="C173" s="103"/>
      <c r="D173" s="22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</row>
    <row r="174" spans="2:17" x14ac:dyDescent="0.2">
      <c r="B174" s="103"/>
      <c r="C174" s="103"/>
      <c r="D174" s="22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</row>
    <row r="175" spans="2:17" x14ac:dyDescent="0.2">
      <c r="B175" s="103"/>
      <c r="C175" s="103"/>
      <c r="D175" s="22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</row>
    <row r="176" spans="2:17" x14ac:dyDescent="0.2">
      <c r="B176" s="103"/>
      <c r="C176" s="103"/>
      <c r="D176" s="22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</row>
    <row r="177" spans="2:17" x14ac:dyDescent="0.2">
      <c r="B177" s="103"/>
      <c r="C177" s="103"/>
      <c r="D177" s="22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</row>
    <row r="178" spans="2:17" x14ac:dyDescent="0.2">
      <c r="B178" s="103"/>
      <c r="C178" s="103"/>
      <c r="D178" s="22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</row>
    <row r="179" spans="2:17" x14ac:dyDescent="0.2">
      <c r="B179" s="103"/>
      <c r="C179" s="103"/>
      <c r="D179" s="22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</row>
    <row r="180" spans="2:17" x14ac:dyDescent="0.2">
      <c r="B180" s="103"/>
      <c r="C180" s="103"/>
      <c r="D180" s="22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</row>
    <row r="181" spans="2:17" x14ac:dyDescent="0.2">
      <c r="B181" s="103"/>
      <c r="C181" s="103"/>
      <c r="D181" s="22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</row>
    <row r="182" spans="2:17" x14ac:dyDescent="0.2">
      <c r="B182" s="103"/>
      <c r="C182" s="103"/>
      <c r="D182" s="22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</row>
    <row r="183" spans="2:17" x14ac:dyDescent="0.2">
      <c r="B183" s="103"/>
      <c r="C183" s="103"/>
      <c r="D183" s="22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</row>
  </sheetData>
  <mergeCells count="2">
    <mergeCell ref="A2:D2"/>
    <mergeCell ref="A3:D3"/>
  </mergeCells>
  <printOptions horizontalCentered="1"/>
  <pageMargins left="0.98425196850393704" right="0.78740157480314965" top="0.19685039370078741" bottom="0.19685039370078741" header="0.51181102362204722" footer="0.51181102362204722"/>
  <pageSetup paperSize="9" scale="5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F1" sqref="F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217</v>
      </c>
    </row>
    <row r="3" spans="1:7" x14ac:dyDescent="0.2">
      <c r="A3" t="s">
        <v>191</v>
      </c>
      <c r="B3" s="162">
        <v>43159</v>
      </c>
      <c r="C3" s="162">
        <f>DREPORTDATE</f>
        <v>43159</v>
      </c>
    </row>
    <row r="4" spans="1:7" x14ac:dyDescent="0.2">
      <c r="A4" t="s">
        <v>135</v>
      </c>
      <c r="B4">
        <v>1000000000</v>
      </c>
      <c r="C4" t="str">
        <f>IF($B$4=1,"дол. США",IF($B$4=1000,"тис. дол. США",IF($B$4=1000000,"млн. дол. США",IF($B$4=1000000000,"млрд. дол. США"))))</f>
        <v>млрд. дол. США</v>
      </c>
      <c r="D4" t="str">
        <f>IF($B$4=1,"грн",IF($B$4=1000,"тис. грн",IF($B$4=1000000,"млн. грн",IF($B$4=1000000000,"млрд. грн"))))</f>
        <v>млрд. грн</v>
      </c>
      <c r="E4" t="str">
        <f>IF($B$4=1,"одиниць",IF($B$4=1000,"тис. одиниць",IF($B$4=1000000,"млн. одиниць",IF($B$4=1000000000,"млрд. одиниць"))))</f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54</v>
      </c>
      <c r="B5" t="s">
        <v>2</v>
      </c>
    </row>
    <row r="8" spans="1:7" x14ac:dyDescent="0.2">
      <c r="A8" t="s">
        <v>104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82" customFormat="1" x14ac:dyDescent="0.2"/>
    <row r="8" s="167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I180"/>
  <sheetViews>
    <sheetView workbookViewId="0">
      <selection activeCell="A90" sqref="A90:XFD90"/>
    </sheetView>
  </sheetViews>
  <sheetFormatPr defaultRowHeight="11.25" outlineLevelRow="3" x14ac:dyDescent="0.2"/>
  <cols>
    <col min="1" max="1" width="97.140625" style="57" customWidth="1"/>
    <col min="2" max="4" width="16.28515625" style="233" customWidth="1"/>
    <col min="5" max="16384" width="9.140625" style="57"/>
  </cols>
  <sheetData>
    <row r="1" spans="1:9" s="158" customFormat="1" ht="12.75" x14ac:dyDescent="0.2">
      <c r="B1" s="89"/>
      <c r="C1" s="89"/>
      <c r="D1" s="89"/>
    </row>
    <row r="2" spans="1:9" s="158" customFormat="1" ht="18.75" x14ac:dyDescent="0.2">
      <c r="A2" s="5" t="s">
        <v>216</v>
      </c>
      <c r="B2" s="5"/>
      <c r="C2" s="5"/>
      <c r="D2" s="5"/>
      <c r="E2" s="177"/>
      <c r="F2" s="177"/>
      <c r="G2" s="177"/>
      <c r="H2" s="177"/>
      <c r="I2" s="177"/>
    </row>
    <row r="3" spans="1:9" s="158" customFormat="1" ht="12.75" x14ac:dyDescent="0.2">
      <c r="A3" s="241"/>
      <c r="B3" s="89"/>
      <c r="C3" s="89"/>
      <c r="D3" s="89"/>
    </row>
    <row r="4" spans="1:9" s="136" customFormat="1" ht="12.75" x14ac:dyDescent="0.2">
      <c r="B4" s="70"/>
      <c r="C4" s="70"/>
      <c r="D4" s="70" t="str">
        <f>VALUAH</f>
        <v>млрд. грн</v>
      </c>
    </row>
    <row r="5" spans="1:9" s="47" customFormat="1" ht="12.75" x14ac:dyDescent="0.2">
      <c r="A5" s="110"/>
      <c r="B5" s="250">
        <v>43100</v>
      </c>
      <c r="C5" s="250">
        <v>43131</v>
      </c>
      <c r="D5" s="250">
        <v>43159</v>
      </c>
    </row>
    <row r="6" spans="1:9" s="173" customFormat="1" ht="15.75" x14ac:dyDescent="0.2">
      <c r="A6" s="120" t="s">
        <v>201</v>
      </c>
      <c r="B6" s="133">
        <f t="shared" ref="B6:C6" si="0">B$7+B$70</f>
        <v>2141.6744392656601</v>
      </c>
      <c r="C6" s="133">
        <f t="shared" si="0"/>
        <v>2134.9402189305797</v>
      </c>
      <c r="D6" s="133">
        <v>2068.6143472716399</v>
      </c>
    </row>
    <row r="7" spans="1:9" s="53" customFormat="1" ht="15" x14ac:dyDescent="0.2">
      <c r="A7" s="67" t="s">
        <v>85</v>
      </c>
      <c r="B7" s="115">
        <f t="shared" ref="B7:D7" si="1">B$8+B$46</f>
        <v>1833.7098647964799</v>
      </c>
      <c r="C7" s="115">
        <f t="shared" si="1"/>
        <v>1832.9535445370498</v>
      </c>
      <c r="D7" s="115">
        <f t="shared" si="1"/>
        <v>1781.3346784606601</v>
      </c>
    </row>
    <row r="8" spans="1:9" s="30" customFormat="1" ht="15" outlineLevel="1" x14ac:dyDescent="0.2">
      <c r="A8" s="113" t="s">
        <v>62</v>
      </c>
      <c r="B8" s="205">
        <f t="shared" ref="B8:D8" si="2">B$9+B$44</f>
        <v>753.39938646832002</v>
      </c>
      <c r="C8" s="205">
        <f t="shared" si="2"/>
        <v>745.37498614739991</v>
      </c>
      <c r="D8" s="205">
        <f t="shared" si="2"/>
        <v>744.95842491715996</v>
      </c>
    </row>
    <row r="9" spans="1:9" s="209" customFormat="1" ht="12.75" outlineLevel="2" collapsed="1" x14ac:dyDescent="0.2">
      <c r="A9" s="259" t="s">
        <v>147</v>
      </c>
      <c r="B9" s="36">
        <f t="shared" ref="B9:C9" si="3">SUM(B$10:B$43)</f>
        <v>751.01884106318005</v>
      </c>
      <c r="C9" s="36">
        <f t="shared" si="3"/>
        <v>742.99444074225994</v>
      </c>
      <c r="D9" s="36">
        <v>742.57787951201999</v>
      </c>
    </row>
    <row r="10" spans="1:9" s="172" customFormat="1" ht="12.75" hidden="1" outlineLevel="3" x14ac:dyDescent="0.2">
      <c r="A10" s="260" t="s">
        <v>185</v>
      </c>
      <c r="B10" s="86">
        <v>62.650438999999999</v>
      </c>
      <c r="C10" s="86">
        <v>62.650438999999999</v>
      </c>
      <c r="D10" s="86">
        <v>62.650438999999999</v>
      </c>
    </row>
    <row r="11" spans="1:9" ht="12.75" hidden="1" outlineLevel="3" x14ac:dyDescent="0.2">
      <c r="A11" s="261" t="s">
        <v>53</v>
      </c>
      <c r="B11" s="32">
        <v>19.033000000000001</v>
      </c>
      <c r="C11" s="32">
        <v>19.033000000000001</v>
      </c>
      <c r="D11" s="32">
        <v>19.033000000000001</v>
      </c>
      <c r="E11" s="78"/>
      <c r="F11" s="78"/>
      <c r="G11" s="78"/>
    </row>
    <row r="12" spans="1:9" ht="12.75" hidden="1" outlineLevel="3" x14ac:dyDescent="0.2">
      <c r="A12" s="261" t="s">
        <v>82</v>
      </c>
      <c r="B12" s="32">
        <v>6.9027900000000004</v>
      </c>
      <c r="C12" s="32">
        <v>5.7134400000000003</v>
      </c>
      <c r="D12" s="32">
        <v>4.2545766086999999</v>
      </c>
      <c r="E12" s="78"/>
      <c r="F12" s="78"/>
      <c r="G12" s="78"/>
    </row>
    <row r="13" spans="1:9" ht="12.75" hidden="1" outlineLevel="3" x14ac:dyDescent="0.2">
      <c r="A13" s="261" t="s">
        <v>138</v>
      </c>
      <c r="B13" s="32">
        <v>36.5</v>
      </c>
      <c r="C13" s="32">
        <v>36.5</v>
      </c>
      <c r="D13" s="32">
        <v>36.5</v>
      </c>
      <c r="E13" s="78"/>
      <c r="F13" s="78"/>
      <c r="G13" s="78"/>
    </row>
    <row r="14" spans="1:9" ht="12.75" hidden="1" outlineLevel="3" x14ac:dyDescent="0.2">
      <c r="A14" s="261" t="s">
        <v>207</v>
      </c>
      <c r="B14" s="32">
        <v>28.700001</v>
      </c>
      <c r="C14" s="32">
        <v>28.700001</v>
      </c>
      <c r="D14" s="32">
        <v>28.700001</v>
      </c>
      <c r="E14" s="78"/>
      <c r="F14" s="78"/>
      <c r="G14" s="78"/>
    </row>
    <row r="15" spans="1:9" ht="12.75" hidden="1" outlineLevel="3" x14ac:dyDescent="0.2">
      <c r="A15" s="261" t="s">
        <v>87</v>
      </c>
      <c r="B15" s="32">
        <v>46.9</v>
      </c>
      <c r="C15" s="32">
        <v>46.9</v>
      </c>
      <c r="D15" s="32">
        <v>46.9</v>
      </c>
      <c r="E15" s="78"/>
      <c r="F15" s="78"/>
      <c r="G15" s="78"/>
    </row>
    <row r="16" spans="1:9" ht="12.75" hidden="1" outlineLevel="3" x14ac:dyDescent="0.2">
      <c r="A16" s="261" t="s">
        <v>162</v>
      </c>
      <c r="B16" s="32">
        <v>93.438657000000006</v>
      </c>
      <c r="C16" s="32">
        <v>93.438657000000006</v>
      </c>
      <c r="D16" s="32">
        <v>93.438657000000006</v>
      </c>
      <c r="E16" s="78"/>
      <c r="F16" s="78"/>
      <c r="G16" s="78"/>
    </row>
    <row r="17" spans="1:7" ht="12.75" hidden="1" outlineLevel="3" x14ac:dyDescent="0.2">
      <c r="A17" s="261" t="s">
        <v>20</v>
      </c>
      <c r="B17" s="32">
        <v>12.097744</v>
      </c>
      <c r="C17" s="32">
        <v>12.097744</v>
      </c>
      <c r="D17" s="32">
        <v>12.097744</v>
      </c>
      <c r="E17" s="78"/>
      <c r="F17" s="78"/>
      <c r="G17" s="78"/>
    </row>
    <row r="18" spans="1:7" ht="12.75" hidden="1" outlineLevel="3" x14ac:dyDescent="0.2">
      <c r="A18" s="261" t="s">
        <v>110</v>
      </c>
      <c r="B18" s="32">
        <v>12.097744</v>
      </c>
      <c r="C18" s="32">
        <v>12.097744</v>
      </c>
      <c r="D18" s="32">
        <v>12.097744</v>
      </c>
      <c r="E18" s="78"/>
      <c r="F18" s="78"/>
      <c r="G18" s="78"/>
    </row>
    <row r="19" spans="1:7" ht="12.75" hidden="1" outlineLevel="3" x14ac:dyDescent="0.2">
      <c r="A19" s="261" t="s">
        <v>160</v>
      </c>
      <c r="B19" s="32">
        <v>30.282912463799999</v>
      </c>
      <c r="C19" s="32">
        <v>30.402101818070001</v>
      </c>
      <c r="D19" s="32">
        <v>29.20766522345</v>
      </c>
      <c r="E19" s="78"/>
      <c r="F19" s="78"/>
      <c r="G19" s="78"/>
    </row>
    <row r="20" spans="1:7" ht="12.75" hidden="1" outlineLevel="3" x14ac:dyDescent="0.2">
      <c r="A20" s="261" t="s">
        <v>179</v>
      </c>
      <c r="B20" s="32">
        <v>12.097744</v>
      </c>
      <c r="C20" s="32">
        <v>12.097744</v>
      </c>
      <c r="D20" s="32">
        <v>12.097744</v>
      </c>
      <c r="E20" s="78"/>
      <c r="F20" s="78"/>
      <c r="G20" s="78"/>
    </row>
    <row r="21" spans="1:7" ht="12.75" hidden="1" outlineLevel="3" x14ac:dyDescent="0.2">
      <c r="A21" s="261" t="s">
        <v>47</v>
      </c>
      <c r="B21" s="32">
        <v>12.097744</v>
      </c>
      <c r="C21" s="32">
        <v>12.097744</v>
      </c>
      <c r="D21" s="32">
        <v>12.097744</v>
      </c>
      <c r="E21" s="78"/>
      <c r="F21" s="78"/>
      <c r="G21" s="78"/>
    </row>
    <row r="22" spans="1:7" ht="12.75" hidden="1" outlineLevel="3" x14ac:dyDescent="0.2">
      <c r="A22" s="261" t="s">
        <v>149</v>
      </c>
      <c r="B22" s="32">
        <v>71.605224814419998</v>
      </c>
      <c r="C22" s="32">
        <v>58.639344001890002</v>
      </c>
      <c r="D22" s="32">
        <v>56.825803222129998</v>
      </c>
      <c r="E22" s="78"/>
      <c r="F22" s="78"/>
      <c r="G22" s="78"/>
    </row>
    <row r="23" spans="1:7" ht="12.75" hidden="1" outlineLevel="3" x14ac:dyDescent="0.2">
      <c r="A23" s="261" t="s">
        <v>124</v>
      </c>
      <c r="B23" s="32">
        <v>12.097744</v>
      </c>
      <c r="C23" s="32">
        <v>12.097744</v>
      </c>
      <c r="D23" s="32">
        <v>12.097744</v>
      </c>
      <c r="E23" s="78"/>
      <c r="F23" s="78"/>
      <c r="G23" s="78"/>
    </row>
    <row r="24" spans="1:7" ht="12.75" hidden="1" outlineLevel="3" x14ac:dyDescent="0.2">
      <c r="A24" s="261" t="s">
        <v>197</v>
      </c>
      <c r="B24" s="32">
        <v>12.097744</v>
      </c>
      <c r="C24" s="32">
        <v>12.097744</v>
      </c>
      <c r="D24" s="32">
        <v>12.097744</v>
      </c>
      <c r="E24" s="78"/>
      <c r="F24" s="78"/>
      <c r="G24" s="78"/>
    </row>
    <row r="25" spans="1:7" ht="12.75" hidden="1" outlineLevel="3" x14ac:dyDescent="0.2">
      <c r="A25" s="261" t="s">
        <v>60</v>
      </c>
      <c r="B25" s="32">
        <v>12.097744</v>
      </c>
      <c r="C25" s="32">
        <v>12.097744</v>
      </c>
      <c r="D25" s="32">
        <v>12.097744</v>
      </c>
      <c r="E25" s="78"/>
      <c r="F25" s="78"/>
      <c r="G25" s="78"/>
    </row>
    <row r="26" spans="1:7" ht="12.75" hidden="1" outlineLevel="3" x14ac:dyDescent="0.2">
      <c r="A26" s="261" t="s">
        <v>132</v>
      </c>
      <c r="B26" s="32">
        <v>12.097744</v>
      </c>
      <c r="C26" s="32">
        <v>12.097744</v>
      </c>
      <c r="D26" s="32">
        <v>12.097744</v>
      </c>
      <c r="E26" s="78"/>
      <c r="F26" s="78"/>
      <c r="G26" s="78"/>
    </row>
    <row r="27" spans="1:7" ht="12.75" hidden="1" outlineLevel="3" x14ac:dyDescent="0.2">
      <c r="A27" s="261" t="s">
        <v>195</v>
      </c>
      <c r="B27" s="32">
        <v>12.097744</v>
      </c>
      <c r="C27" s="32">
        <v>12.097744</v>
      </c>
      <c r="D27" s="32">
        <v>12.097744</v>
      </c>
      <c r="E27" s="78"/>
      <c r="F27" s="78"/>
      <c r="G27" s="78"/>
    </row>
    <row r="28" spans="1:7" ht="12.75" hidden="1" outlineLevel="3" x14ac:dyDescent="0.2">
      <c r="A28" s="261" t="s">
        <v>55</v>
      </c>
      <c r="B28" s="32">
        <v>12.097744</v>
      </c>
      <c r="C28" s="32">
        <v>12.097744</v>
      </c>
      <c r="D28" s="32">
        <v>12.097744</v>
      </c>
      <c r="E28" s="78"/>
      <c r="F28" s="78"/>
      <c r="G28" s="78"/>
    </row>
    <row r="29" spans="1:7" ht="12.75" hidden="1" outlineLevel="3" x14ac:dyDescent="0.2">
      <c r="A29" s="261" t="s">
        <v>196</v>
      </c>
      <c r="B29" s="32">
        <v>12.097744</v>
      </c>
      <c r="C29" s="32">
        <v>12.097744</v>
      </c>
      <c r="D29" s="32">
        <v>12.097744</v>
      </c>
      <c r="E29" s="78"/>
      <c r="F29" s="78"/>
      <c r="G29" s="78"/>
    </row>
    <row r="30" spans="1:7" ht="12.75" hidden="1" outlineLevel="3" x14ac:dyDescent="0.2">
      <c r="A30" s="261" t="s">
        <v>56</v>
      </c>
      <c r="B30" s="32">
        <v>12.097744</v>
      </c>
      <c r="C30" s="32">
        <v>12.097744</v>
      </c>
      <c r="D30" s="32">
        <v>12.097744</v>
      </c>
      <c r="E30" s="78"/>
      <c r="F30" s="78"/>
      <c r="G30" s="78"/>
    </row>
    <row r="31" spans="1:7" ht="12.75" hidden="1" outlineLevel="3" x14ac:dyDescent="0.2">
      <c r="A31" s="261" t="s">
        <v>131</v>
      </c>
      <c r="B31" s="32">
        <v>12.097744</v>
      </c>
      <c r="C31" s="32">
        <v>12.097744</v>
      </c>
      <c r="D31" s="32">
        <v>12.097744</v>
      </c>
      <c r="E31" s="78"/>
      <c r="F31" s="78"/>
      <c r="G31" s="78"/>
    </row>
    <row r="32" spans="1:7" ht="12.75" hidden="1" outlineLevel="3" x14ac:dyDescent="0.2">
      <c r="A32" s="261" t="s">
        <v>194</v>
      </c>
      <c r="B32" s="32">
        <v>12.097744</v>
      </c>
      <c r="C32" s="32">
        <v>12.097744</v>
      </c>
      <c r="D32" s="32">
        <v>12.097744</v>
      </c>
      <c r="E32" s="78"/>
      <c r="F32" s="78"/>
      <c r="G32" s="78"/>
    </row>
    <row r="33" spans="1:7" ht="12.75" hidden="1" outlineLevel="3" x14ac:dyDescent="0.2">
      <c r="A33" s="261" t="s">
        <v>153</v>
      </c>
      <c r="B33" s="32">
        <v>0.54500000000000004</v>
      </c>
      <c r="C33" s="32">
        <v>2.7472159999999999</v>
      </c>
      <c r="D33" s="32">
        <v>6.3465959999999999</v>
      </c>
      <c r="E33" s="78"/>
      <c r="F33" s="78"/>
      <c r="G33" s="78"/>
    </row>
    <row r="34" spans="1:7" ht="12.75" hidden="1" outlineLevel="3" x14ac:dyDescent="0.2">
      <c r="A34" s="261" t="s">
        <v>5</v>
      </c>
      <c r="B34" s="32">
        <v>46.632428480800002</v>
      </c>
      <c r="C34" s="32">
        <v>47.511787941660003</v>
      </c>
      <c r="D34" s="32">
        <v>47.948081293009999</v>
      </c>
      <c r="E34" s="78"/>
      <c r="F34" s="78"/>
      <c r="G34" s="78"/>
    </row>
    <row r="35" spans="1:7" ht="12.75" hidden="1" outlineLevel="3" x14ac:dyDescent="0.2">
      <c r="A35" s="261" t="s">
        <v>200</v>
      </c>
      <c r="B35" s="32">
        <v>12.097751000000001</v>
      </c>
      <c r="C35" s="32">
        <v>12.097751000000001</v>
      </c>
      <c r="D35" s="32">
        <v>12.097751000000001</v>
      </c>
      <c r="E35" s="78"/>
      <c r="F35" s="78"/>
      <c r="G35" s="78"/>
    </row>
    <row r="36" spans="1:7" ht="12.75" hidden="1" outlineLevel="3" x14ac:dyDescent="0.2">
      <c r="A36" s="261" t="s">
        <v>99</v>
      </c>
      <c r="B36" s="32">
        <v>0.03</v>
      </c>
      <c r="C36" s="32">
        <v>0.03</v>
      </c>
      <c r="D36" s="32">
        <v>0.03</v>
      </c>
      <c r="E36" s="78"/>
      <c r="F36" s="78"/>
      <c r="G36" s="78"/>
    </row>
    <row r="37" spans="1:7" ht="12.75" hidden="1" outlineLevel="3" x14ac:dyDescent="0.2">
      <c r="A37" s="261" t="s">
        <v>174</v>
      </c>
      <c r="B37" s="32">
        <v>49.6280334</v>
      </c>
      <c r="C37" s="32">
        <v>52.597440599999999</v>
      </c>
      <c r="D37" s="32">
        <v>51.468730700000002</v>
      </c>
      <c r="E37" s="78"/>
      <c r="F37" s="78"/>
      <c r="G37" s="78"/>
    </row>
    <row r="38" spans="1:7" ht="12.75" hidden="1" outlineLevel="3" x14ac:dyDescent="0.2">
      <c r="A38" s="261" t="s">
        <v>46</v>
      </c>
      <c r="B38" s="32">
        <v>10.87562790416</v>
      </c>
      <c r="C38" s="32">
        <v>12.836286380640001</v>
      </c>
      <c r="D38" s="32">
        <v>15.92700246473</v>
      </c>
      <c r="E38" s="78"/>
      <c r="F38" s="78"/>
      <c r="G38" s="78"/>
    </row>
    <row r="39" spans="1:7" ht="12.75" hidden="1" outlineLevel="3" x14ac:dyDescent="0.2">
      <c r="A39" s="261" t="s">
        <v>35</v>
      </c>
      <c r="B39" s="32">
        <v>7.8000999999999996</v>
      </c>
      <c r="C39" s="32">
        <v>5.8000999999999996</v>
      </c>
      <c r="D39" s="32">
        <v>5.8000999999999996</v>
      </c>
      <c r="E39" s="78"/>
      <c r="F39" s="78"/>
      <c r="G39" s="78"/>
    </row>
    <row r="40" spans="1:7" ht="12.75" hidden="1" outlineLevel="3" x14ac:dyDescent="0.2">
      <c r="A40" s="261" t="s">
        <v>123</v>
      </c>
      <c r="B40" s="32">
        <v>19.728459999999998</v>
      </c>
      <c r="C40" s="32">
        <v>19.728459999999998</v>
      </c>
      <c r="D40" s="32">
        <v>17.75346</v>
      </c>
      <c r="E40" s="78"/>
      <c r="F40" s="78"/>
      <c r="G40" s="78"/>
    </row>
    <row r="41" spans="1:7" ht="12.75" hidden="1" outlineLevel="3" x14ac:dyDescent="0.2">
      <c r="A41" s="261" t="s">
        <v>193</v>
      </c>
      <c r="B41" s="32">
        <v>18.899999999999999</v>
      </c>
      <c r="C41" s="32">
        <v>18.899999999999999</v>
      </c>
      <c r="D41" s="32">
        <v>18.899999999999999</v>
      </c>
      <c r="E41" s="78"/>
      <c r="F41" s="78"/>
      <c r="G41" s="78"/>
    </row>
    <row r="42" spans="1:7" ht="12.75" hidden="1" outlineLevel="3" x14ac:dyDescent="0.2">
      <c r="A42" s="261" t="s">
        <v>7</v>
      </c>
      <c r="B42" s="32">
        <v>0</v>
      </c>
      <c r="C42" s="32">
        <v>0</v>
      </c>
      <c r="D42" s="32">
        <v>2.76E-2</v>
      </c>
      <c r="E42" s="78"/>
      <c r="F42" s="78"/>
      <c r="G42" s="78"/>
    </row>
    <row r="43" spans="1:7" ht="12.75" hidden="1" outlineLevel="3" x14ac:dyDescent="0.2">
      <c r="A43" s="261" t="s">
        <v>68</v>
      </c>
      <c r="B43" s="32">
        <v>19.399999999999999</v>
      </c>
      <c r="C43" s="32">
        <v>19.399999999999999</v>
      </c>
      <c r="D43" s="32">
        <v>19.399999999999999</v>
      </c>
      <c r="E43" s="78"/>
      <c r="F43" s="78"/>
      <c r="G43" s="78"/>
    </row>
    <row r="44" spans="1:7" ht="12.75" outlineLevel="2" collapsed="1" x14ac:dyDescent="0.2">
      <c r="A44" s="262" t="s">
        <v>13</v>
      </c>
      <c r="B44" s="20">
        <f t="shared" ref="B44:C44" si="4">SUM(B$45:B$45)</f>
        <v>2.3805454051399999</v>
      </c>
      <c r="C44" s="20">
        <f t="shared" si="4"/>
        <v>2.3805454051399999</v>
      </c>
      <c r="D44" s="20">
        <v>2.3805454051399999</v>
      </c>
      <c r="E44" s="78"/>
      <c r="F44" s="78"/>
      <c r="G44" s="78"/>
    </row>
    <row r="45" spans="1:7" ht="12.75" hidden="1" outlineLevel="3" x14ac:dyDescent="0.2">
      <c r="A45" s="261" t="s">
        <v>113</v>
      </c>
      <c r="B45" s="32">
        <v>2.3805454051399999</v>
      </c>
      <c r="C45" s="32">
        <v>2.3805454051399999</v>
      </c>
      <c r="D45" s="32">
        <v>2.3805454051399999</v>
      </c>
      <c r="E45" s="78"/>
      <c r="F45" s="78"/>
      <c r="G45" s="78"/>
    </row>
    <row r="46" spans="1:7" ht="15" outlineLevel="1" x14ac:dyDescent="0.25">
      <c r="A46" s="263" t="s">
        <v>92</v>
      </c>
      <c r="B46" s="58">
        <f t="shared" ref="B46:D46" si="5">B$47+B$54+B$60+B$62+B$68</f>
        <v>1080.3104783281599</v>
      </c>
      <c r="C46" s="58">
        <f t="shared" si="5"/>
        <v>1087.57855838965</v>
      </c>
      <c r="D46" s="58">
        <f t="shared" si="5"/>
        <v>1036.3762535435001</v>
      </c>
      <c r="E46" s="78"/>
      <c r="F46" s="78"/>
      <c r="G46" s="78"/>
    </row>
    <row r="47" spans="1:7" ht="12.75" outlineLevel="2" collapsed="1" x14ac:dyDescent="0.2">
      <c r="A47" s="262" t="s">
        <v>164</v>
      </c>
      <c r="B47" s="20">
        <f t="shared" ref="B47:C47" si="6">SUM(B$48:B$53)</f>
        <v>407.46801942637995</v>
      </c>
      <c r="C47" s="20">
        <f t="shared" si="6"/>
        <v>413.87733468283994</v>
      </c>
      <c r="D47" s="20">
        <v>388.67764856045</v>
      </c>
      <c r="E47" s="78"/>
      <c r="F47" s="78"/>
      <c r="G47" s="78"/>
    </row>
    <row r="48" spans="1:7" ht="12.75" hidden="1" outlineLevel="3" x14ac:dyDescent="0.2">
      <c r="A48" s="261" t="s">
        <v>37</v>
      </c>
      <c r="B48" s="32">
        <v>94.122141439999993</v>
      </c>
      <c r="C48" s="32">
        <v>97.759110390000004</v>
      </c>
      <c r="D48" s="32">
        <v>93.148583220000006</v>
      </c>
      <c r="E48" s="78"/>
      <c r="F48" s="78"/>
      <c r="G48" s="78"/>
    </row>
    <row r="49" spans="1:7" ht="12.75" hidden="1" outlineLevel="3" x14ac:dyDescent="0.2">
      <c r="A49" s="261" t="s">
        <v>114</v>
      </c>
      <c r="B49" s="32">
        <v>18.00200891203</v>
      </c>
      <c r="C49" s="32">
        <v>18.743511033379999</v>
      </c>
      <c r="D49" s="32">
        <v>17.6052398088</v>
      </c>
      <c r="E49" s="78"/>
      <c r="F49" s="78"/>
      <c r="G49" s="78"/>
    </row>
    <row r="50" spans="1:7" ht="12.75" hidden="1" outlineLevel="3" x14ac:dyDescent="0.2">
      <c r="A50" s="261" t="s">
        <v>88</v>
      </c>
      <c r="B50" s="32">
        <v>19.35682668782</v>
      </c>
      <c r="C50" s="32">
        <v>20.104792857700001</v>
      </c>
      <c r="D50" s="32">
        <v>18.901084899240001</v>
      </c>
      <c r="E50" s="78"/>
      <c r="F50" s="78"/>
      <c r="G50" s="78"/>
    </row>
    <row r="51" spans="1:7" ht="12.75" hidden="1" outlineLevel="3" x14ac:dyDescent="0.2">
      <c r="A51" s="261" t="s">
        <v>77</v>
      </c>
      <c r="B51" s="32">
        <v>137.87252346444001</v>
      </c>
      <c r="C51" s="32">
        <v>136.25419691857999</v>
      </c>
      <c r="D51" s="32">
        <v>130.67474095626</v>
      </c>
      <c r="E51" s="78"/>
      <c r="F51" s="78"/>
      <c r="G51" s="78"/>
    </row>
    <row r="52" spans="1:7" ht="12.75" hidden="1" outlineLevel="3" x14ac:dyDescent="0.2">
      <c r="A52" s="261" t="s">
        <v>109</v>
      </c>
      <c r="B52" s="32">
        <v>137.94721835202</v>
      </c>
      <c r="C52" s="32">
        <v>140.8487712093</v>
      </c>
      <c r="D52" s="32">
        <v>128.18736936681</v>
      </c>
      <c r="E52" s="78"/>
      <c r="F52" s="78"/>
      <c r="G52" s="78"/>
    </row>
    <row r="53" spans="1:7" ht="12.75" hidden="1" outlineLevel="3" x14ac:dyDescent="0.2">
      <c r="A53" s="261" t="s">
        <v>30</v>
      </c>
      <c r="B53" s="32">
        <v>0.16730057006999999</v>
      </c>
      <c r="C53" s="32">
        <v>0.16695227388</v>
      </c>
      <c r="D53" s="32">
        <v>0.16063030934</v>
      </c>
      <c r="E53" s="78"/>
      <c r="F53" s="78"/>
      <c r="G53" s="78"/>
    </row>
    <row r="54" spans="1:7" ht="12.75" outlineLevel="2" collapsed="1" x14ac:dyDescent="0.2">
      <c r="A54" s="262" t="s">
        <v>10</v>
      </c>
      <c r="B54" s="20">
        <f t="shared" ref="B54:C54" si="7">SUM(B$55:B$59)</f>
        <v>49.296237410669995</v>
      </c>
      <c r="C54" s="20">
        <f t="shared" si="7"/>
        <v>50.31843627936</v>
      </c>
      <c r="D54" s="20">
        <v>48.293223241610001</v>
      </c>
      <c r="E54" s="78"/>
      <c r="F54" s="78"/>
      <c r="G54" s="78"/>
    </row>
    <row r="55" spans="1:7" ht="12.75" hidden="1" outlineLevel="3" x14ac:dyDescent="0.2">
      <c r="A55" s="261" t="s">
        <v>119</v>
      </c>
      <c r="B55" s="32">
        <v>8.9030299999999993</v>
      </c>
      <c r="C55" s="32">
        <v>9.0929743999999992</v>
      </c>
      <c r="D55" s="32">
        <v>8.4742028000000005</v>
      </c>
      <c r="E55" s="78"/>
      <c r="F55" s="78"/>
      <c r="G55" s="78"/>
    </row>
    <row r="56" spans="1:7" ht="12.75" hidden="1" outlineLevel="3" x14ac:dyDescent="0.2">
      <c r="A56" s="261" t="s">
        <v>44</v>
      </c>
      <c r="B56" s="32">
        <v>7.4875390536599999</v>
      </c>
      <c r="C56" s="32">
        <v>7.7768646749599997</v>
      </c>
      <c r="D56" s="32">
        <v>7.4100912280899998</v>
      </c>
      <c r="E56" s="78"/>
      <c r="F56" s="78"/>
      <c r="G56" s="78"/>
    </row>
    <row r="57" spans="1:7" ht="12.75" hidden="1" outlineLevel="3" x14ac:dyDescent="0.2">
      <c r="A57" s="261" t="s">
        <v>14</v>
      </c>
      <c r="B57" s="32">
        <v>17.004691528479999</v>
      </c>
      <c r="C57" s="32">
        <v>16.969290158869999</v>
      </c>
      <c r="D57" s="32">
        <v>16.32671579861</v>
      </c>
      <c r="E57" s="78"/>
      <c r="F57" s="78"/>
      <c r="G57" s="78"/>
    </row>
    <row r="58" spans="1:7" ht="12.75" hidden="1" outlineLevel="3" x14ac:dyDescent="0.2">
      <c r="A58" s="261" t="s">
        <v>115</v>
      </c>
      <c r="B58" s="32">
        <v>0.17323603973999999</v>
      </c>
      <c r="C58" s="32">
        <v>0.17287538674</v>
      </c>
      <c r="D58" s="32">
        <v>0.16632913230999999</v>
      </c>
      <c r="E58" s="78"/>
      <c r="F58" s="78"/>
      <c r="G58" s="78"/>
    </row>
    <row r="59" spans="1:7" ht="12.75" hidden="1" outlineLevel="3" x14ac:dyDescent="0.2">
      <c r="A59" s="261" t="s">
        <v>120</v>
      </c>
      <c r="B59" s="32">
        <v>15.727740788789999</v>
      </c>
      <c r="C59" s="32">
        <v>16.30643165879</v>
      </c>
      <c r="D59" s="32">
        <v>15.9158842826</v>
      </c>
      <c r="E59" s="78"/>
      <c r="F59" s="78"/>
      <c r="G59" s="78"/>
    </row>
    <row r="60" spans="1:7" ht="25.5" outlineLevel="2" collapsed="1" x14ac:dyDescent="0.2">
      <c r="A60" s="262" t="s">
        <v>29</v>
      </c>
      <c r="B60" s="20">
        <f t="shared" ref="B60:C60" si="8">SUM(B$61:B$61)</f>
        <v>1.71259423E-3</v>
      </c>
      <c r="C60" s="20">
        <f t="shared" si="8"/>
        <v>1.7787705E-3</v>
      </c>
      <c r="D60" s="20">
        <v>1.6948799100000001E-3</v>
      </c>
      <c r="E60" s="78"/>
      <c r="F60" s="78"/>
      <c r="G60" s="78"/>
    </row>
    <row r="61" spans="1:7" ht="12.75" hidden="1" outlineLevel="3" x14ac:dyDescent="0.2">
      <c r="A61" s="261" t="s">
        <v>86</v>
      </c>
      <c r="B61" s="32">
        <v>1.71259423E-3</v>
      </c>
      <c r="C61" s="32">
        <v>1.7787705E-3</v>
      </c>
      <c r="D61" s="32">
        <v>1.6948799100000001E-3</v>
      </c>
      <c r="E61" s="78"/>
      <c r="F61" s="78"/>
      <c r="G61" s="78"/>
    </row>
    <row r="62" spans="1:7" ht="12.75" outlineLevel="2" collapsed="1" x14ac:dyDescent="0.2">
      <c r="A62" s="262" t="s">
        <v>165</v>
      </c>
      <c r="B62" s="20">
        <f t="shared" ref="B62:C62" si="9">SUM(B$63:B$67)</f>
        <v>574.45951549287997</v>
      </c>
      <c r="C62" s="20">
        <f t="shared" si="9"/>
        <v>573.26357179695003</v>
      </c>
      <c r="D62" s="20">
        <v>551.55585924953004</v>
      </c>
      <c r="E62" s="78"/>
      <c r="F62" s="78"/>
      <c r="G62" s="78"/>
    </row>
    <row r="63" spans="1:7" ht="12.75" hidden="1" outlineLevel="3" x14ac:dyDescent="0.2">
      <c r="A63" s="261" t="s">
        <v>137</v>
      </c>
      <c r="B63" s="32">
        <v>84.201668999999995</v>
      </c>
      <c r="C63" s="32">
        <v>84.026373000000007</v>
      </c>
      <c r="D63" s="32">
        <v>80.844555</v>
      </c>
      <c r="E63" s="78"/>
      <c r="F63" s="78"/>
      <c r="G63" s="78"/>
    </row>
    <row r="64" spans="1:7" ht="12.75" hidden="1" outlineLevel="3" x14ac:dyDescent="0.2">
      <c r="A64" s="261" t="s">
        <v>139</v>
      </c>
      <c r="B64" s="32">
        <v>28.067222999999998</v>
      </c>
      <c r="C64" s="32">
        <v>28.008790999999999</v>
      </c>
      <c r="D64" s="32">
        <v>26.948184999999999</v>
      </c>
      <c r="E64" s="78"/>
      <c r="F64" s="78"/>
      <c r="G64" s="78"/>
    </row>
    <row r="65" spans="1:7" ht="12.75" hidden="1" outlineLevel="3" x14ac:dyDescent="0.2">
      <c r="A65" s="261" t="s">
        <v>143</v>
      </c>
      <c r="B65" s="32">
        <v>349.92173149287999</v>
      </c>
      <c r="C65" s="32">
        <v>349.19324379695001</v>
      </c>
      <c r="D65" s="32">
        <v>335.97037924953003</v>
      </c>
      <c r="E65" s="78"/>
      <c r="F65" s="78"/>
      <c r="G65" s="78"/>
    </row>
    <row r="66" spans="1:7" ht="12.75" hidden="1" outlineLevel="3" x14ac:dyDescent="0.2">
      <c r="A66" s="261" t="s">
        <v>209</v>
      </c>
      <c r="B66" s="32">
        <v>28.067222999999998</v>
      </c>
      <c r="C66" s="32">
        <v>28.008790999999999</v>
      </c>
      <c r="D66" s="32">
        <v>26.948184999999999</v>
      </c>
      <c r="E66" s="78"/>
      <c r="F66" s="78"/>
      <c r="G66" s="78"/>
    </row>
    <row r="67" spans="1:7" ht="12.75" hidden="1" outlineLevel="3" x14ac:dyDescent="0.2">
      <c r="A67" s="261" t="s">
        <v>215</v>
      </c>
      <c r="B67" s="32">
        <v>84.201668999999995</v>
      </c>
      <c r="C67" s="32">
        <v>84.026373000000007</v>
      </c>
      <c r="D67" s="32">
        <v>80.844555</v>
      </c>
      <c r="E67" s="78"/>
      <c r="F67" s="78"/>
      <c r="G67" s="78"/>
    </row>
    <row r="68" spans="1:7" ht="12.75" outlineLevel="2" collapsed="1" x14ac:dyDescent="0.2">
      <c r="A68" s="262" t="s">
        <v>11</v>
      </c>
      <c r="B68" s="20">
        <f t="shared" ref="B68:C68" si="10">SUM(B$69:B$69)</f>
        <v>49.084993404000002</v>
      </c>
      <c r="C68" s="20">
        <f t="shared" si="10"/>
        <v>50.117436859999998</v>
      </c>
      <c r="D68" s="20">
        <v>47.847827612000003</v>
      </c>
      <c r="E68" s="78"/>
      <c r="F68" s="78"/>
      <c r="G68" s="78"/>
    </row>
    <row r="69" spans="1:7" ht="12.75" hidden="1" outlineLevel="3" x14ac:dyDescent="0.2">
      <c r="A69" s="261" t="s">
        <v>109</v>
      </c>
      <c r="B69" s="32">
        <v>49.084993404000002</v>
      </c>
      <c r="C69" s="32">
        <v>50.117436859999998</v>
      </c>
      <c r="D69" s="32">
        <v>47.847827612000003</v>
      </c>
      <c r="E69" s="78"/>
      <c r="F69" s="78"/>
      <c r="G69" s="78"/>
    </row>
    <row r="70" spans="1:7" ht="15" x14ac:dyDescent="0.25">
      <c r="A70" s="264" t="s">
        <v>129</v>
      </c>
      <c r="B70" s="217">
        <f t="shared" ref="B70:D70" si="11">B$71+B$84</f>
        <v>307.96457446918004</v>
      </c>
      <c r="C70" s="217">
        <f t="shared" si="11"/>
        <v>301.98667439353</v>
      </c>
      <c r="D70" s="217">
        <f t="shared" si="11"/>
        <v>287.27966881098001</v>
      </c>
      <c r="E70" s="78"/>
      <c r="F70" s="78"/>
      <c r="G70" s="78"/>
    </row>
    <row r="71" spans="1:7" ht="15" outlineLevel="1" x14ac:dyDescent="0.25">
      <c r="A71" s="263" t="s">
        <v>62</v>
      </c>
      <c r="B71" s="58">
        <f t="shared" ref="B71:D71" si="12">B$72+B$78+B$82</f>
        <v>13.279554505130001</v>
      </c>
      <c r="C71" s="58">
        <f t="shared" si="12"/>
        <v>13.29172784132</v>
      </c>
      <c r="D71" s="58">
        <f t="shared" si="12"/>
        <v>13.6121126434</v>
      </c>
      <c r="E71" s="78"/>
      <c r="F71" s="78"/>
      <c r="G71" s="78"/>
    </row>
    <row r="72" spans="1:7" ht="12.75" outlineLevel="2" collapsed="1" x14ac:dyDescent="0.2">
      <c r="A72" s="262" t="s">
        <v>147</v>
      </c>
      <c r="B72" s="20">
        <f t="shared" ref="B72:C72" si="13">SUM(B$73:B$77)</f>
        <v>8.9500115999999998</v>
      </c>
      <c r="C72" s="20">
        <f t="shared" si="13"/>
        <v>8.9500115999999998</v>
      </c>
      <c r="D72" s="20">
        <v>8.9500115999999998</v>
      </c>
      <c r="E72" s="78"/>
      <c r="F72" s="78"/>
      <c r="G72" s="78"/>
    </row>
    <row r="73" spans="1:7" ht="12.75" hidden="1" outlineLevel="3" x14ac:dyDescent="0.2">
      <c r="A73" s="261" t="s">
        <v>176</v>
      </c>
      <c r="B73" s="32">
        <v>1.1600000000000001E-5</v>
      </c>
      <c r="C73" s="32">
        <v>1.1600000000000001E-5</v>
      </c>
      <c r="D73" s="32">
        <v>1.1600000000000001E-5</v>
      </c>
      <c r="E73" s="78"/>
      <c r="F73" s="78"/>
      <c r="G73" s="78"/>
    </row>
    <row r="74" spans="1:7" ht="12.75" hidden="1" outlineLevel="3" x14ac:dyDescent="0.2">
      <c r="A74" s="261" t="s">
        <v>57</v>
      </c>
      <c r="B74" s="32">
        <v>1</v>
      </c>
      <c r="C74" s="32">
        <v>1</v>
      </c>
      <c r="D74" s="32">
        <v>1</v>
      </c>
      <c r="E74" s="78"/>
      <c r="F74" s="78"/>
      <c r="G74" s="78"/>
    </row>
    <row r="75" spans="1:7" ht="12.75" hidden="1" outlineLevel="3" x14ac:dyDescent="0.2">
      <c r="A75" s="261" t="s">
        <v>63</v>
      </c>
      <c r="B75" s="32">
        <v>2</v>
      </c>
      <c r="C75" s="32">
        <v>2</v>
      </c>
      <c r="D75" s="32">
        <v>2</v>
      </c>
      <c r="E75" s="78"/>
      <c r="F75" s="78"/>
      <c r="G75" s="78"/>
    </row>
    <row r="76" spans="1:7" ht="12.75" hidden="1" outlineLevel="3" x14ac:dyDescent="0.2">
      <c r="A76" s="261" t="s">
        <v>210</v>
      </c>
      <c r="B76" s="32">
        <v>3</v>
      </c>
      <c r="C76" s="32">
        <v>3</v>
      </c>
      <c r="D76" s="32">
        <v>3</v>
      </c>
      <c r="E76" s="78"/>
      <c r="F76" s="78"/>
      <c r="G76" s="78"/>
    </row>
    <row r="77" spans="1:7" ht="12.75" hidden="1" outlineLevel="3" x14ac:dyDescent="0.2">
      <c r="A77" s="261" t="s">
        <v>206</v>
      </c>
      <c r="B77" s="32">
        <v>2.95</v>
      </c>
      <c r="C77" s="32">
        <v>2.95</v>
      </c>
      <c r="D77" s="32">
        <v>2.95</v>
      </c>
      <c r="E77" s="78"/>
      <c r="F77" s="78"/>
      <c r="G77" s="78"/>
    </row>
    <row r="78" spans="1:7" ht="12.75" outlineLevel="2" collapsed="1" x14ac:dyDescent="0.2">
      <c r="A78" s="262" t="s">
        <v>13</v>
      </c>
      <c r="B78" s="20">
        <f t="shared" ref="B78:C78" si="14">SUM(B$79:B$81)</f>
        <v>4.3285882551299997</v>
      </c>
      <c r="C78" s="20">
        <f t="shared" si="14"/>
        <v>4.3407615913200006</v>
      </c>
      <c r="D78" s="20">
        <v>4.6611463934000001</v>
      </c>
      <c r="E78" s="78"/>
      <c r="F78" s="78"/>
      <c r="G78" s="78"/>
    </row>
    <row r="79" spans="1:7" ht="12.75" hidden="1" outlineLevel="3" x14ac:dyDescent="0.2">
      <c r="A79" s="261" t="s">
        <v>15</v>
      </c>
      <c r="B79" s="32">
        <v>0.34146937824000001</v>
      </c>
      <c r="C79" s="32">
        <v>0.34550837750000002</v>
      </c>
      <c r="D79" s="32">
        <v>0.64194869025000001</v>
      </c>
      <c r="E79" s="78"/>
      <c r="F79" s="78"/>
      <c r="G79" s="78"/>
    </row>
    <row r="80" spans="1:7" ht="12.75" hidden="1" outlineLevel="3" x14ac:dyDescent="0.2">
      <c r="A80" s="261" t="s">
        <v>121</v>
      </c>
      <c r="B80" s="32">
        <v>3.8976764468799998</v>
      </c>
      <c r="C80" s="32">
        <v>3.9096440489900002</v>
      </c>
      <c r="D80" s="32">
        <v>3.93358853832</v>
      </c>
      <c r="E80" s="78"/>
      <c r="F80" s="78"/>
      <c r="G80" s="78"/>
    </row>
    <row r="81" spans="1:7" ht="12.75" hidden="1" outlineLevel="3" x14ac:dyDescent="0.2">
      <c r="A81" s="261" t="s">
        <v>38</v>
      </c>
      <c r="B81" s="32">
        <v>8.9442430010000004E-2</v>
      </c>
      <c r="C81" s="32">
        <v>8.5609164830000001E-2</v>
      </c>
      <c r="D81" s="32">
        <v>8.5609164830000001E-2</v>
      </c>
      <c r="E81" s="78"/>
      <c r="F81" s="78"/>
      <c r="G81" s="78"/>
    </row>
    <row r="82" spans="1:7" ht="12.75" outlineLevel="2" collapsed="1" x14ac:dyDescent="0.2">
      <c r="A82" s="262" t="s">
        <v>150</v>
      </c>
      <c r="B82" s="20">
        <f t="shared" ref="B82:C82" si="15">SUM(B$83:B$83)</f>
        <v>9.5465000000000003E-4</v>
      </c>
      <c r="C82" s="20">
        <f t="shared" si="15"/>
        <v>9.5465000000000003E-4</v>
      </c>
      <c r="D82" s="20">
        <v>9.5465000000000003E-4</v>
      </c>
      <c r="E82" s="78"/>
      <c r="F82" s="78"/>
      <c r="G82" s="78"/>
    </row>
    <row r="83" spans="1:7" ht="12.75" hidden="1" outlineLevel="3" x14ac:dyDescent="0.2">
      <c r="A83" s="261" t="s">
        <v>204</v>
      </c>
      <c r="B83" s="32">
        <v>9.5465000000000003E-4</v>
      </c>
      <c r="C83" s="32">
        <v>9.5465000000000003E-4</v>
      </c>
      <c r="D83" s="32">
        <v>9.5465000000000003E-4</v>
      </c>
      <c r="E83" s="78"/>
      <c r="F83" s="78"/>
      <c r="G83" s="78"/>
    </row>
    <row r="84" spans="1:7" ht="15" outlineLevel="1" x14ac:dyDescent="0.25">
      <c r="A84" s="263" t="s">
        <v>92</v>
      </c>
      <c r="B84" s="58">
        <f t="shared" ref="B84:D84" si="16">B$85+B$91+B$93+B$101+B$102</f>
        <v>294.68501996405001</v>
      </c>
      <c r="C84" s="58">
        <f t="shared" si="16"/>
        <v>288.69494655221001</v>
      </c>
      <c r="D84" s="58">
        <f t="shared" si="16"/>
        <v>273.66755616758002</v>
      </c>
      <c r="E84" s="78"/>
      <c r="F84" s="78"/>
      <c r="G84" s="78"/>
    </row>
    <row r="85" spans="1:7" ht="12.75" outlineLevel="2" collapsed="1" x14ac:dyDescent="0.2">
      <c r="A85" s="262" t="s">
        <v>164</v>
      </c>
      <c r="B85" s="20">
        <f t="shared" ref="B85:C85" si="17">SUM(B$86:B$90)</f>
        <v>229.69754217034</v>
      </c>
      <c r="C85" s="20">
        <f t="shared" si="17"/>
        <v>225.70542446681</v>
      </c>
      <c r="D85" s="20">
        <v>212.10620281793001</v>
      </c>
      <c r="E85" s="78"/>
      <c r="F85" s="78"/>
      <c r="G85" s="78"/>
    </row>
    <row r="86" spans="1:7" ht="12.75" hidden="1" outlineLevel="3" x14ac:dyDescent="0.2">
      <c r="A86" s="261" t="s">
        <v>16</v>
      </c>
      <c r="B86" s="32">
        <v>1.7725860336399999</v>
      </c>
      <c r="C86" s="32">
        <v>1.83975700106</v>
      </c>
      <c r="D86" s="32">
        <v>1.75329160983</v>
      </c>
      <c r="E86" s="78"/>
      <c r="F86" s="78"/>
      <c r="G86" s="78"/>
    </row>
    <row r="87" spans="1:7" ht="12.75" hidden="1" outlineLevel="3" x14ac:dyDescent="0.2">
      <c r="A87" s="261" t="s">
        <v>114</v>
      </c>
      <c r="B87" s="32">
        <v>11.43793588039</v>
      </c>
      <c r="C87" s="32">
        <v>3.09620539278</v>
      </c>
      <c r="D87" s="32">
        <v>3.2305675906900002</v>
      </c>
      <c r="E87" s="78"/>
      <c r="F87" s="78"/>
      <c r="G87" s="78"/>
    </row>
    <row r="88" spans="1:7" ht="12.75" hidden="1" outlineLevel="3" x14ac:dyDescent="0.2">
      <c r="A88" s="261" t="s">
        <v>88</v>
      </c>
      <c r="B88" s="32">
        <v>1.17233984</v>
      </c>
      <c r="C88" s="32">
        <v>1.2176401649999999</v>
      </c>
      <c r="D88" s="32">
        <v>1.1602136700000001</v>
      </c>
      <c r="E88" s="78"/>
      <c r="F88" s="78"/>
      <c r="G88" s="78"/>
    </row>
    <row r="89" spans="1:7" ht="12.75" hidden="1" outlineLevel="3" x14ac:dyDescent="0.2">
      <c r="A89" s="261" t="s">
        <v>77</v>
      </c>
      <c r="B89" s="32">
        <v>12.620988166129999</v>
      </c>
      <c r="C89" s="32">
        <v>12.59471304869</v>
      </c>
      <c r="D89" s="32">
        <v>12.11779034868</v>
      </c>
      <c r="E89" s="78"/>
      <c r="F89" s="78"/>
      <c r="G89" s="78"/>
    </row>
    <row r="90" spans="1:7" ht="12.75" hidden="1" outlineLevel="3" x14ac:dyDescent="0.2">
      <c r="A90" s="261" t="s">
        <v>109</v>
      </c>
      <c r="B90" s="32">
        <v>202.69369225017999</v>
      </c>
      <c r="C90" s="32">
        <v>206.95710885928</v>
      </c>
      <c r="D90" s="32">
        <v>193.84433959872999</v>
      </c>
      <c r="E90" s="78"/>
      <c r="F90" s="78"/>
      <c r="G90" s="78"/>
    </row>
    <row r="91" spans="1:7" ht="12.75" outlineLevel="2" collapsed="1" x14ac:dyDescent="0.2">
      <c r="A91" s="262" t="s">
        <v>10</v>
      </c>
      <c r="B91" s="20">
        <f t="shared" ref="B91:C91" si="18">SUM(B$92:B$92)</f>
        <v>2.7359326455700002</v>
      </c>
      <c r="C91" s="20">
        <f t="shared" si="18"/>
        <v>2.0476776141799999</v>
      </c>
      <c r="D91" s="20">
        <v>1.97013841716</v>
      </c>
      <c r="E91" s="78"/>
      <c r="F91" s="78"/>
      <c r="G91" s="78"/>
    </row>
    <row r="92" spans="1:7" ht="12.75" hidden="1" outlineLevel="3" x14ac:dyDescent="0.2">
      <c r="A92" s="261" t="s">
        <v>119</v>
      </c>
      <c r="B92" s="32">
        <v>2.7359326455700002</v>
      </c>
      <c r="C92" s="32">
        <v>2.0476776141799999</v>
      </c>
      <c r="D92" s="32">
        <v>1.97013841716</v>
      </c>
      <c r="E92" s="78"/>
      <c r="F92" s="78"/>
      <c r="G92" s="78"/>
    </row>
    <row r="93" spans="1:7" ht="25.5" outlineLevel="2" collapsed="1" x14ac:dyDescent="0.2">
      <c r="A93" s="262" t="s">
        <v>29</v>
      </c>
      <c r="B93" s="20">
        <f t="shared" ref="B93:C93" si="19">SUM(B$94:B$100)</f>
        <v>58.996130575340004</v>
      </c>
      <c r="C93" s="20">
        <f t="shared" si="19"/>
        <v>57.617956191099999</v>
      </c>
      <c r="D93" s="20">
        <v>56.41785166028</v>
      </c>
      <c r="E93" s="78"/>
      <c r="F93" s="78"/>
      <c r="G93" s="78"/>
    </row>
    <row r="94" spans="1:7" ht="12.75" hidden="1" outlineLevel="3" x14ac:dyDescent="0.2">
      <c r="A94" s="261" t="s">
        <v>70</v>
      </c>
      <c r="B94" s="32">
        <v>0</v>
      </c>
      <c r="C94" s="32">
        <v>0</v>
      </c>
      <c r="D94" s="32">
        <v>1.52770860032</v>
      </c>
      <c r="E94" s="78"/>
      <c r="F94" s="78"/>
      <c r="G94" s="78"/>
    </row>
    <row r="95" spans="1:7" ht="12.75" hidden="1" outlineLevel="3" x14ac:dyDescent="0.2">
      <c r="A95" s="261" t="s">
        <v>21</v>
      </c>
      <c r="B95" s="32">
        <v>10.58962562764</v>
      </c>
      <c r="C95" s="32">
        <v>11.669923649339999</v>
      </c>
      <c r="D95" s="32">
        <v>10.700606137139999</v>
      </c>
      <c r="E95" s="78"/>
      <c r="F95" s="78"/>
      <c r="G95" s="78"/>
    </row>
    <row r="96" spans="1:7" ht="12.75" hidden="1" outlineLevel="3" x14ac:dyDescent="0.2">
      <c r="A96" s="261" t="s">
        <v>19</v>
      </c>
      <c r="B96" s="32">
        <v>1.0414123130299999</v>
      </c>
      <c r="C96" s="32">
        <v>1.11240578804</v>
      </c>
      <c r="D96" s="32">
        <v>1.0599423696500001</v>
      </c>
      <c r="E96" s="78"/>
      <c r="F96" s="78"/>
      <c r="G96" s="78"/>
    </row>
    <row r="97" spans="1:7" ht="12.75" hidden="1" outlineLevel="3" x14ac:dyDescent="0.2">
      <c r="A97" s="261" t="s">
        <v>140</v>
      </c>
      <c r="B97" s="32">
        <v>0.85413330630999995</v>
      </c>
      <c r="C97" s="32">
        <v>0.88713782859000001</v>
      </c>
      <c r="D97" s="32">
        <v>0.84529852536000005</v>
      </c>
      <c r="E97" s="78"/>
      <c r="F97" s="78"/>
      <c r="G97" s="78"/>
    </row>
    <row r="98" spans="1:7" ht="12.75" hidden="1" outlineLevel="3" x14ac:dyDescent="0.2">
      <c r="A98" s="261" t="s">
        <v>81</v>
      </c>
      <c r="B98" s="32">
        <v>1.29782839152</v>
      </c>
      <c r="C98" s="32">
        <v>1.2951264958399999</v>
      </c>
      <c r="D98" s="32">
        <v>1.2460840743999999</v>
      </c>
      <c r="E98" s="78"/>
      <c r="F98" s="78"/>
      <c r="G98" s="78"/>
    </row>
    <row r="99" spans="1:7" ht="12.75" hidden="1" outlineLevel="3" x14ac:dyDescent="0.2">
      <c r="A99" s="261" t="s">
        <v>84</v>
      </c>
      <c r="B99" s="32">
        <v>42.466577746150001</v>
      </c>
      <c r="C99" s="32">
        <v>39.912527175000001</v>
      </c>
      <c r="D99" s="32">
        <v>38.401163625000002</v>
      </c>
      <c r="E99" s="78"/>
      <c r="F99" s="78"/>
      <c r="G99" s="78"/>
    </row>
    <row r="100" spans="1:7" ht="12.75" hidden="1" outlineLevel="3" x14ac:dyDescent="0.2">
      <c r="A100" s="261" t="s">
        <v>184</v>
      </c>
      <c r="B100" s="32">
        <v>2.7465531906899998</v>
      </c>
      <c r="C100" s="32">
        <v>2.7408352542899999</v>
      </c>
      <c r="D100" s="32">
        <v>2.6370483284100001</v>
      </c>
      <c r="E100" s="78"/>
      <c r="F100" s="78"/>
      <c r="G100" s="78"/>
    </row>
    <row r="101" spans="1:7" ht="12.75" outlineLevel="2" x14ac:dyDescent="0.2">
      <c r="A101" s="262" t="s">
        <v>165</v>
      </c>
      <c r="B101" s="20"/>
      <c r="C101" s="20"/>
      <c r="D101" s="20"/>
      <c r="E101" s="78"/>
      <c r="F101" s="78"/>
      <c r="G101" s="78"/>
    </row>
    <row r="102" spans="1:7" ht="12.75" outlineLevel="2" collapsed="1" x14ac:dyDescent="0.2">
      <c r="A102" s="262" t="s">
        <v>11</v>
      </c>
      <c r="B102" s="20">
        <f t="shared" ref="B102:C102" si="20">SUM(B$103:B$103)</f>
        <v>3.2554145727999999</v>
      </c>
      <c r="C102" s="20">
        <f t="shared" si="20"/>
        <v>3.3238882801199998</v>
      </c>
      <c r="D102" s="20">
        <v>3.17336327221</v>
      </c>
      <c r="E102" s="78"/>
      <c r="F102" s="78"/>
      <c r="G102" s="78"/>
    </row>
    <row r="103" spans="1:7" ht="12.75" hidden="1" outlineLevel="3" x14ac:dyDescent="0.2">
      <c r="A103" s="40" t="s">
        <v>109</v>
      </c>
      <c r="B103" s="32">
        <v>3.2554145727999999</v>
      </c>
      <c r="C103" s="32">
        <v>3.3238882801199998</v>
      </c>
      <c r="D103" s="32">
        <v>3.17336327221</v>
      </c>
      <c r="E103" s="78"/>
      <c r="F103" s="78"/>
      <c r="G103" s="78"/>
    </row>
    <row r="104" spans="1:7" x14ac:dyDescent="0.2">
      <c r="B104" s="248"/>
      <c r="C104" s="248"/>
      <c r="D104" s="248"/>
      <c r="E104" s="78"/>
      <c r="F104" s="78"/>
      <c r="G104" s="78"/>
    </row>
    <row r="105" spans="1:7" x14ac:dyDescent="0.2">
      <c r="B105" s="248"/>
      <c r="C105" s="248"/>
      <c r="D105" s="248"/>
      <c r="E105" s="78"/>
      <c r="F105" s="78"/>
      <c r="G105" s="78"/>
    </row>
    <row r="106" spans="1:7" x14ac:dyDescent="0.2">
      <c r="B106" s="248"/>
      <c r="C106" s="248"/>
      <c r="D106" s="248"/>
      <c r="E106" s="78"/>
      <c r="F106" s="78"/>
      <c r="G106" s="78"/>
    </row>
    <row r="107" spans="1:7" x14ac:dyDescent="0.2">
      <c r="B107" s="248"/>
      <c r="C107" s="248"/>
      <c r="D107" s="248"/>
      <c r="E107" s="78"/>
      <c r="F107" s="78"/>
      <c r="G107" s="78"/>
    </row>
    <row r="108" spans="1:7" x14ac:dyDescent="0.2">
      <c r="B108" s="248"/>
      <c r="C108" s="248"/>
      <c r="D108" s="248"/>
      <c r="E108" s="78"/>
      <c r="F108" s="78"/>
      <c r="G108" s="78"/>
    </row>
    <row r="109" spans="1:7" x14ac:dyDescent="0.2">
      <c r="B109" s="248"/>
      <c r="C109" s="248"/>
      <c r="D109" s="248"/>
      <c r="E109" s="78"/>
      <c r="F109" s="78"/>
      <c r="G109" s="78"/>
    </row>
    <row r="110" spans="1:7" x14ac:dyDescent="0.2">
      <c r="B110" s="248"/>
      <c r="C110" s="248"/>
      <c r="D110" s="248"/>
      <c r="E110" s="78"/>
      <c r="F110" s="78"/>
      <c r="G110" s="78"/>
    </row>
    <row r="111" spans="1:7" x14ac:dyDescent="0.2">
      <c r="B111" s="248"/>
      <c r="C111" s="248"/>
      <c r="D111" s="248"/>
      <c r="E111" s="78"/>
      <c r="F111" s="78"/>
      <c r="G111" s="78"/>
    </row>
    <row r="112" spans="1:7" x14ac:dyDescent="0.2">
      <c r="B112" s="248"/>
      <c r="C112" s="248"/>
      <c r="D112" s="248"/>
      <c r="E112" s="78"/>
      <c r="F112" s="78"/>
      <c r="G112" s="78"/>
    </row>
    <row r="113" spans="2:7" x14ac:dyDescent="0.2">
      <c r="B113" s="248"/>
      <c r="C113" s="248"/>
      <c r="D113" s="248"/>
      <c r="E113" s="78"/>
      <c r="F113" s="78"/>
      <c r="G113" s="78"/>
    </row>
    <row r="114" spans="2:7" x14ac:dyDescent="0.2">
      <c r="B114" s="248"/>
      <c r="C114" s="248"/>
      <c r="D114" s="248"/>
      <c r="E114" s="78"/>
      <c r="F114" s="78"/>
      <c r="G114" s="78"/>
    </row>
    <row r="115" spans="2:7" x14ac:dyDescent="0.2">
      <c r="B115" s="248"/>
      <c r="C115" s="248"/>
      <c r="D115" s="248"/>
      <c r="E115" s="78"/>
      <c r="F115" s="78"/>
      <c r="G115" s="78"/>
    </row>
    <row r="116" spans="2:7" x14ac:dyDescent="0.2">
      <c r="B116" s="248"/>
      <c r="C116" s="248"/>
      <c r="D116" s="248"/>
      <c r="E116" s="78"/>
      <c r="F116" s="78"/>
      <c r="G116" s="78"/>
    </row>
    <row r="117" spans="2:7" x14ac:dyDescent="0.2">
      <c r="B117" s="248"/>
      <c r="C117" s="248"/>
      <c r="D117" s="248"/>
      <c r="E117" s="78"/>
      <c r="F117" s="78"/>
      <c r="G117" s="78"/>
    </row>
    <row r="118" spans="2:7" x14ac:dyDescent="0.2">
      <c r="B118" s="248"/>
      <c r="C118" s="248"/>
      <c r="D118" s="248"/>
      <c r="E118" s="78"/>
      <c r="F118" s="78"/>
      <c r="G118" s="78"/>
    </row>
    <row r="119" spans="2:7" x14ac:dyDescent="0.2">
      <c r="B119" s="248"/>
      <c r="C119" s="248"/>
      <c r="D119" s="248"/>
      <c r="E119" s="78"/>
      <c r="F119" s="78"/>
      <c r="G119" s="78"/>
    </row>
    <row r="120" spans="2:7" x14ac:dyDescent="0.2">
      <c r="B120" s="248"/>
      <c r="C120" s="248"/>
      <c r="D120" s="248"/>
      <c r="E120" s="78"/>
      <c r="F120" s="78"/>
      <c r="G120" s="78"/>
    </row>
    <row r="121" spans="2:7" x14ac:dyDescent="0.2">
      <c r="B121" s="248"/>
      <c r="C121" s="248"/>
      <c r="D121" s="248"/>
      <c r="E121" s="78"/>
      <c r="F121" s="78"/>
      <c r="G121" s="78"/>
    </row>
    <row r="122" spans="2:7" x14ac:dyDescent="0.2">
      <c r="B122" s="248"/>
      <c r="C122" s="248"/>
      <c r="D122" s="248"/>
      <c r="E122" s="78"/>
      <c r="F122" s="78"/>
      <c r="G122" s="78"/>
    </row>
    <row r="123" spans="2:7" x14ac:dyDescent="0.2">
      <c r="B123" s="248"/>
      <c r="C123" s="248"/>
      <c r="D123" s="248"/>
      <c r="E123" s="78"/>
      <c r="F123" s="78"/>
      <c r="G123" s="78"/>
    </row>
    <row r="124" spans="2:7" x14ac:dyDescent="0.2">
      <c r="B124" s="248"/>
      <c r="C124" s="248"/>
      <c r="D124" s="248"/>
      <c r="E124" s="78"/>
      <c r="F124" s="78"/>
      <c r="G124" s="78"/>
    </row>
    <row r="125" spans="2:7" x14ac:dyDescent="0.2">
      <c r="B125" s="248"/>
      <c r="C125" s="248"/>
      <c r="D125" s="248"/>
      <c r="E125" s="78"/>
      <c r="F125" s="78"/>
      <c r="G125" s="78"/>
    </row>
    <row r="126" spans="2:7" x14ac:dyDescent="0.2">
      <c r="B126" s="248"/>
      <c r="C126" s="248"/>
      <c r="D126" s="248"/>
      <c r="E126" s="78"/>
      <c r="F126" s="78"/>
      <c r="G126" s="78"/>
    </row>
    <row r="127" spans="2:7" x14ac:dyDescent="0.2">
      <c r="B127" s="248"/>
      <c r="C127" s="248"/>
      <c r="D127" s="248"/>
      <c r="E127" s="78"/>
      <c r="F127" s="78"/>
      <c r="G127" s="78"/>
    </row>
    <row r="128" spans="2:7" x14ac:dyDescent="0.2">
      <c r="B128" s="248"/>
      <c r="C128" s="248"/>
      <c r="D128" s="248"/>
      <c r="E128" s="78"/>
      <c r="F128" s="78"/>
      <c r="G128" s="78"/>
    </row>
    <row r="129" spans="2:7" x14ac:dyDescent="0.2">
      <c r="B129" s="248"/>
      <c r="C129" s="248"/>
      <c r="D129" s="248"/>
      <c r="E129" s="78"/>
      <c r="F129" s="78"/>
      <c r="G129" s="78"/>
    </row>
    <row r="130" spans="2:7" x14ac:dyDescent="0.2">
      <c r="B130" s="248"/>
      <c r="C130" s="248"/>
      <c r="D130" s="248"/>
      <c r="E130" s="78"/>
      <c r="F130" s="78"/>
      <c r="G130" s="78"/>
    </row>
    <row r="131" spans="2:7" x14ac:dyDescent="0.2">
      <c r="B131" s="248"/>
      <c r="C131" s="248"/>
      <c r="D131" s="248"/>
      <c r="E131" s="78"/>
      <c r="F131" s="78"/>
      <c r="G131" s="78"/>
    </row>
    <row r="132" spans="2:7" x14ac:dyDescent="0.2">
      <c r="B132" s="248"/>
      <c r="C132" s="248"/>
      <c r="D132" s="248"/>
      <c r="E132" s="78"/>
      <c r="F132" s="78"/>
      <c r="G132" s="78"/>
    </row>
    <row r="133" spans="2:7" x14ac:dyDescent="0.2">
      <c r="B133" s="248"/>
      <c r="C133" s="248"/>
      <c r="D133" s="248"/>
      <c r="E133" s="78"/>
      <c r="F133" s="78"/>
      <c r="G133" s="78"/>
    </row>
    <row r="134" spans="2:7" x14ac:dyDescent="0.2">
      <c r="B134" s="248"/>
      <c r="C134" s="248"/>
      <c r="D134" s="248"/>
      <c r="E134" s="78"/>
      <c r="F134" s="78"/>
      <c r="G134" s="78"/>
    </row>
    <row r="135" spans="2:7" x14ac:dyDescent="0.2">
      <c r="B135" s="248"/>
      <c r="C135" s="248"/>
      <c r="D135" s="248"/>
      <c r="E135" s="78"/>
      <c r="F135" s="78"/>
      <c r="G135" s="78"/>
    </row>
    <row r="136" spans="2:7" x14ac:dyDescent="0.2">
      <c r="B136" s="248"/>
      <c r="C136" s="248"/>
      <c r="D136" s="248"/>
      <c r="E136" s="78"/>
      <c r="F136" s="78"/>
      <c r="G136" s="78"/>
    </row>
    <row r="137" spans="2:7" x14ac:dyDescent="0.2">
      <c r="B137" s="248"/>
      <c r="C137" s="248"/>
      <c r="D137" s="248"/>
      <c r="E137" s="78"/>
      <c r="F137" s="78"/>
      <c r="G137" s="78"/>
    </row>
    <row r="138" spans="2:7" x14ac:dyDescent="0.2">
      <c r="B138" s="248"/>
      <c r="C138" s="248"/>
      <c r="D138" s="248"/>
      <c r="E138" s="78"/>
      <c r="F138" s="78"/>
      <c r="G138" s="78"/>
    </row>
    <row r="139" spans="2:7" x14ac:dyDescent="0.2">
      <c r="B139" s="248"/>
      <c r="C139" s="248"/>
      <c r="D139" s="248"/>
      <c r="E139" s="78"/>
      <c r="F139" s="78"/>
      <c r="G139" s="78"/>
    </row>
    <row r="140" spans="2:7" x14ac:dyDescent="0.2">
      <c r="B140" s="248"/>
      <c r="C140" s="248"/>
      <c r="D140" s="248"/>
      <c r="E140" s="78"/>
      <c r="F140" s="78"/>
      <c r="G140" s="78"/>
    </row>
    <row r="141" spans="2:7" x14ac:dyDescent="0.2">
      <c r="B141" s="248"/>
      <c r="C141" s="248"/>
      <c r="D141" s="248"/>
      <c r="E141" s="78"/>
      <c r="F141" s="78"/>
      <c r="G141" s="78"/>
    </row>
    <row r="142" spans="2:7" x14ac:dyDescent="0.2">
      <c r="B142" s="248"/>
      <c r="C142" s="248"/>
      <c r="D142" s="248"/>
      <c r="E142" s="78"/>
      <c r="F142" s="78"/>
      <c r="G142" s="78"/>
    </row>
    <row r="143" spans="2:7" x14ac:dyDescent="0.2">
      <c r="B143" s="248"/>
      <c r="C143" s="248"/>
      <c r="D143" s="248"/>
      <c r="E143" s="78"/>
      <c r="F143" s="78"/>
      <c r="G143" s="78"/>
    </row>
    <row r="144" spans="2:7" x14ac:dyDescent="0.2">
      <c r="B144" s="248"/>
      <c r="C144" s="248"/>
      <c r="D144" s="248"/>
      <c r="E144" s="78"/>
      <c r="F144" s="78"/>
      <c r="G144" s="78"/>
    </row>
    <row r="145" spans="2:7" x14ac:dyDescent="0.2">
      <c r="B145" s="248"/>
      <c r="C145" s="248"/>
      <c r="D145" s="248"/>
      <c r="E145" s="78"/>
      <c r="F145" s="78"/>
      <c r="G145" s="78"/>
    </row>
    <row r="146" spans="2:7" x14ac:dyDescent="0.2">
      <c r="B146" s="248"/>
      <c r="C146" s="248"/>
      <c r="D146" s="248"/>
      <c r="E146" s="78"/>
      <c r="F146" s="78"/>
      <c r="G146" s="78"/>
    </row>
    <row r="147" spans="2:7" x14ac:dyDescent="0.2">
      <c r="B147" s="248"/>
      <c r="C147" s="248"/>
      <c r="D147" s="248"/>
      <c r="E147" s="78"/>
      <c r="F147" s="78"/>
      <c r="G147" s="78"/>
    </row>
    <row r="148" spans="2:7" x14ac:dyDescent="0.2">
      <c r="B148" s="248"/>
      <c r="C148" s="248"/>
      <c r="D148" s="248"/>
      <c r="E148" s="78"/>
      <c r="F148" s="78"/>
      <c r="G148" s="78"/>
    </row>
    <row r="149" spans="2:7" x14ac:dyDescent="0.2">
      <c r="B149" s="248"/>
      <c r="C149" s="248"/>
      <c r="D149" s="248"/>
      <c r="E149" s="78"/>
      <c r="F149" s="78"/>
      <c r="G149" s="78"/>
    </row>
    <row r="150" spans="2:7" x14ac:dyDescent="0.2">
      <c r="B150" s="248"/>
      <c r="C150" s="248"/>
      <c r="D150" s="248"/>
      <c r="E150" s="78"/>
      <c r="F150" s="78"/>
      <c r="G150" s="78"/>
    </row>
    <row r="151" spans="2:7" x14ac:dyDescent="0.2">
      <c r="B151" s="248"/>
      <c r="C151" s="248"/>
      <c r="D151" s="248"/>
      <c r="E151" s="78"/>
      <c r="F151" s="78"/>
      <c r="G151" s="78"/>
    </row>
    <row r="152" spans="2:7" x14ac:dyDescent="0.2">
      <c r="B152" s="248"/>
      <c r="C152" s="248"/>
      <c r="D152" s="248"/>
      <c r="E152" s="78"/>
      <c r="F152" s="78"/>
      <c r="G152" s="78"/>
    </row>
    <row r="153" spans="2:7" x14ac:dyDescent="0.2">
      <c r="B153" s="248"/>
      <c r="C153" s="248"/>
      <c r="D153" s="248"/>
      <c r="E153" s="78"/>
      <c r="F153" s="78"/>
      <c r="G153" s="78"/>
    </row>
    <row r="154" spans="2:7" x14ac:dyDescent="0.2">
      <c r="B154" s="248"/>
      <c r="C154" s="248"/>
      <c r="D154" s="248"/>
      <c r="E154" s="78"/>
      <c r="F154" s="78"/>
      <c r="G154" s="78"/>
    </row>
    <row r="155" spans="2:7" x14ac:dyDescent="0.2">
      <c r="B155" s="248"/>
      <c r="C155" s="248"/>
      <c r="D155" s="248"/>
      <c r="E155" s="78"/>
      <c r="F155" s="78"/>
      <c r="G155" s="78"/>
    </row>
    <row r="156" spans="2:7" x14ac:dyDescent="0.2">
      <c r="B156" s="248"/>
      <c r="C156" s="248"/>
      <c r="D156" s="248"/>
      <c r="E156" s="78"/>
      <c r="F156" s="78"/>
      <c r="G156" s="78"/>
    </row>
    <row r="157" spans="2:7" x14ac:dyDescent="0.2">
      <c r="B157" s="248"/>
      <c r="C157" s="248"/>
      <c r="D157" s="248"/>
      <c r="E157" s="78"/>
      <c r="F157" s="78"/>
      <c r="G157" s="78"/>
    </row>
    <row r="158" spans="2:7" x14ac:dyDescent="0.2">
      <c r="B158" s="248"/>
      <c r="C158" s="248"/>
      <c r="D158" s="248"/>
      <c r="E158" s="78"/>
      <c r="F158" s="78"/>
      <c r="G158" s="78"/>
    </row>
    <row r="159" spans="2:7" x14ac:dyDescent="0.2">
      <c r="B159" s="248"/>
      <c r="C159" s="248"/>
      <c r="D159" s="248"/>
      <c r="E159" s="78"/>
      <c r="F159" s="78"/>
      <c r="G159" s="78"/>
    </row>
    <row r="160" spans="2:7" x14ac:dyDescent="0.2">
      <c r="B160" s="248"/>
      <c r="C160" s="248"/>
      <c r="D160" s="248"/>
      <c r="E160" s="78"/>
      <c r="F160" s="78"/>
      <c r="G160" s="78"/>
    </row>
    <row r="161" spans="2:7" x14ac:dyDescent="0.2">
      <c r="B161" s="248"/>
      <c r="C161" s="248"/>
      <c r="D161" s="248"/>
      <c r="E161" s="78"/>
      <c r="F161" s="78"/>
      <c r="G161" s="78"/>
    </row>
    <row r="162" spans="2:7" x14ac:dyDescent="0.2">
      <c r="B162" s="248"/>
      <c r="C162" s="248"/>
      <c r="D162" s="248"/>
      <c r="E162" s="78"/>
      <c r="F162" s="78"/>
      <c r="G162" s="78"/>
    </row>
    <row r="163" spans="2:7" x14ac:dyDescent="0.2">
      <c r="B163" s="248"/>
      <c r="C163" s="248"/>
      <c r="D163" s="248"/>
      <c r="E163" s="78"/>
      <c r="F163" s="78"/>
      <c r="G163" s="78"/>
    </row>
    <row r="164" spans="2:7" x14ac:dyDescent="0.2">
      <c r="B164" s="248"/>
      <c r="C164" s="248"/>
      <c r="D164" s="248"/>
      <c r="E164" s="78"/>
      <c r="F164" s="78"/>
      <c r="G164" s="78"/>
    </row>
    <row r="165" spans="2:7" x14ac:dyDescent="0.2">
      <c r="B165" s="248"/>
      <c r="C165" s="248"/>
      <c r="D165" s="248"/>
      <c r="E165" s="78"/>
      <c r="F165" s="78"/>
      <c r="G165" s="78"/>
    </row>
    <row r="166" spans="2:7" x14ac:dyDescent="0.2">
      <c r="B166" s="248"/>
      <c r="C166" s="248"/>
      <c r="D166" s="248"/>
      <c r="E166" s="78"/>
      <c r="F166" s="78"/>
      <c r="G166" s="78"/>
    </row>
    <row r="167" spans="2:7" x14ac:dyDescent="0.2">
      <c r="B167" s="248"/>
      <c r="C167" s="248"/>
      <c r="D167" s="248"/>
      <c r="E167" s="78"/>
      <c r="F167" s="78"/>
      <c r="G167" s="78"/>
    </row>
    <row r="168" spans="2:7" x14ac:dyDescent="0.2">
      <c r="B168" s="248"/>
      <c r="C168" s="248"/>
      <c r="D168" s="248"/>
      <c r="E168" s="78"/>
      <c r="F168" s="78"/>
      <c r="G168" s="78"/>
    </row>
    <row r="169" spans="2:7" x14ac:dyDescent="0.2">
      <c r="B169" s="248"/>
      <c r="C169" s="248"/>
      <c r="D169" s="248"/>
      <c r="E169" s="78"/>
      <c r="F169" s="78"/>
      <c r="G169" s="78"/>
    </row>
    <row r="170" spans="2:7" x14ac:dyDescent="0.2">
      <c r="B170" s="248"/>
      <c r="C170" s="248"/>
      <c r="D170" s="248"/>
      <c r="E170" s="78"/>
      <c r="F170" s="78"/>
      <c r="G170" s="78"/>
    </row>
    <row r="171" spans="2:7" x14ac:dyDescent="0.2">
      <c r="B171" s="248"/>
      <c r="C171" s="248"/>
      <c r="D171" s="248"/>
      <c r="E171" s="78"/>
      <c r="F171" s="78"/>
      <c r="G171" s="78"/>
    </row>
    <row r="172" spans="2:7" x14ac:dyDescent="0.2">
      <c r="B172" s="248"/>
      <c r="C172" s="248"/>
      <c r="D172" s="248"/>
      <c r="E172" s="78"/>
      <c r="F172" s="78"/>
      <c r="G172" s="78"/>
    </row>
    <row r="173" spans="2:7" x14ac:dyDescent="0.2">
      <c r="B173" s="248"/>
      <c r="C173" s="248"/>
      <c r="D173" s="248"/>
      <c r="E173" s="78"/>
      <c r="F173" s="78"/>
      <c r="G173" s="78"/>
    </row>
    <row r="174" spans="2:7" x14ac:dyDescent="0.2">
      <c r="B174" s="248"/>
      <c r="C174" s="248"/>
      <c r="D174" s="248"/>
      <c r="E174" s="78"/>
      <c r="F174" s="78"/>
      <c r="G174" s="78"/>
    </row>
    <row r="175" spans="2:7" x14ac:dyDescent="0.2">
      <c r="B175" s="248"/>
      <c r="C175" s="248"/>
      <c r="D175" s="248"/>
      <c r="E175" s="78"/>
      <c r="F175" s="78"/>
      <c r="G175" s="78"/>
    </row>
    <row r="176" spans="2:7" x14ac:dyDescent="0.2">
      <c r="B176" s="248"/>
      <c r="C176" s="248"/>
      <c r="D176" s="248"/>
      <c r="E176" s="78"/>
      <c r="F176" s="78"/>
      <c r="G176" s="78"/>
    </row>
    <row r="177" spans="2:7" x14ac:dyDescent="0.2">
      <c r="B177" s="248"/>
      <c r="C177" s="248"/>
      <c r="D177" s="248"/>
      <c r="E177" s="78"/>
      <c r="F177" s="78"/>
      <c r="G177" s="78"/>
    </row>
    <row r="178" spans="2:7" x14ac:dyDescent="0.2">
      <c r="B178" s="248"/>
      <c r="C178" s="248"/>
      <c r="D178" s="248"/>
      <c r="E178" s="78"/>
      <c r="F178" s="78"/>
      <c r="G178" s="78"/>
    </row>
    <row r="179" spans="2:7" x14ac:dyDescent="0.2">
      <c r="B179" s="248"/>
      <c r="C179" s="248"/>
      <c r="D179" s="248"/>
      <c r="E179" s="78"/>
      <c r="F179" s="78"/>
      <c r="G179" s="78"/>
    </row>
    <row r="180" spans="2:7" x14ac:dyDescent="0.2">
      <c r="B180" s="248"/>
      <c r="C180" s="248"/>
      <c r="D180" s="248"/>
      <c r="E180" s="78"/>
      <c r="F180" s="78"/>
      <c r="G180" s="78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I180"/>
  <sheetViews>
    <sheetView workbookViewId="0">
      <selection activeCell="A109" sqref="A109"/>
    </sheetView>
  </sheetViews>
  <sheetFormatPr defaultRowHeight="11.25" outlineLevelRow="3" x14ac:dyDescent="0.2"/>
  <cols>
    <col min="1" max="1" width="81.5703125" style="57" customWidth="1"/>
    <col min="2" max="4" width="15.140625" style="233" customWidth="1"/>
    <col min="5" max="16384" width="9.140625" style="57"/>
  </cols>
  <sheetData>
    <row r="1" spans="1:9" s="158" customFormat="1" ht="12.75" x14ac:dyDescent="0.2">
      <c r="B1" s="89"/>
      <c r="C1" s="89"/>
      <c r="D1" s="89"/>
    </row>
    <row r="2" spans="1:9" s="158" customFormat="1" ht="18.75" x14ac:dyDescent="0.2">
      <c r="A2" s="5" t="s">
        <v>216</v>
      </c>
      <c r="B2" s="5"/>
      <c r="C2" s="5"/>
      <c r="D2" s="5"/>
      <c r="E2" s="177"/>
      <c r="F2" s="177"/>
      <c r="G2" s="177"/>
      <c r="H2" s="177"/>
      <c r="I2" s="177"/>
    </row>
    <row r="3" spans="1:9" s="158" customFormat="1" ht="12.75" x14ac:dyDescent="0.2">
      <c r="A3" s="241"/>
      <c r="B3" s="89"/>
      <c r="C3" s="89"/>
      <c r="D3" s="89"/>
    </row>
    <row r="4" spans="1:9" s="136" customFormat="1" ht="12.75" x14ac:dyDescent="0.2">
      <c r="B4" s="70"/>
      <c r="C4" s="70"/>
      <c r="D4" s="70" t="str">
        <f>VALUSD</f>
        <v>млрд. дол. США</v>
      </c>
    </row>
    <row r="5" spans="1:9" s="47" customFormat="1" ht="12.75" x14ac:dyDescent="0.2">
      <c r="A5" s="110"/>
      <c r="B5" s="250">
        <v>43100</v>
      </c>
      <c r="C5" s="250">
        <v>43131</v>
      </c>
      <c r="D5" s="250">
        <v>43159</v>
      </c>
    </row>
    <row r="6" spans="1:9" s="173" customFormat="1" ht="15.75" x14ac:dyDescent="0.2">
      <c r="A6" s="120" t="s">
        <v>201</v>
      </c>
      <c r="B6" s="133">
        <f t="shared" ref="B6:C6" si="0">B$7+B$70</f>
        <v>76.305177725150017</v>
      </c>
      <c r="C6" s="133">
        <f t="shared" si="0"/>
        <v>76.223933368819985</v>
      </c>
      <c r="D6" s="133">
        <v>76.762659424779997</v>
      </c>
    </row>
    <row r="7" spans="1:9" s="53" customFormat="1" ht="15" x14ac:dyDescent="0.2">
      <c r="A7" s="67" t="s">
        <v>85</v>
      </c>
      <c r="B7" s="115">
        <f t="shared" ref="B7:D7" si="1">B$8+B$46</f>
        <v>65.332785676640015</v>
      </c>
      <c r="C7" s="115">
        <f t="shared" si="1"/>
        <v>65.442080114529986</v>
      </c>
      <c r="D7" s="115">
        <f t="shared" si="1"/>
        <v>66.102213505649999</v>
      </c>
    </row>
    <row r="8" spans="1:9" s="30" customFormat="1" ht="15" outlineLevel="1" x14ac:dyDescent="0.2">
      <c r="A8" s="113" t="s">
        <v>62</v>
      </c>
      <c r="B8" s="205">
        <f t="shared" ref="B8:D8" si="2">B$9+B$44</f>
        <v>26.842676472450012</v>
      </c>
      <c r="C8" s="205">
        <f t="shared" si="2"/>
        <v>26.612179945339992</v>
      </c>
      <c r="D8" s="205">
        <f t="shared" si="2"/>
        <v>27.64410385767</v>
      </c>
    </row>
    <row r="9" spans="1:9" s="209" customFormat="1" ht="12.75" outlineLevel="2" collapsed="1" x14ac:dyDescent="0.2">
      <c r="A9" s="259" t="s">
        <v>147</v>
      </c>
      <c r="B9" s="36">
        <f t="shared" ref="B9:C9" si="3">SUM(B$10:B$43)</f>
        <v>26.757860621410014</v>
      </c>
      <c r="C9" s="36">
        <f t="shared" si="3"/>
        <v>26.527187151289993</v>
      </c>
      <c r="D9" s="36">
        <v>27.555765982410001</v>
      </c>
    </row>
    <row r="10" spans="1:9" s="172" customFormat="1" ht="12.75" hidden="1" outlineLevel="3" x14ac:dyDescent="0.2">
      <c r="A10" s="260" t="s">
        <v>185</v>
      </c>
      <c r="B10" s="86">
        <v>2.2321566689900001</v>
      </c>
      <c r="C10" s="86">
        <v>2.2368133990499999</v>
      </c>
      <c r="D10" s="86">
        <v>2.3248481855200001</v>
      </c>
    </row>
    <row r="11" spans="1:9" ht="12.75" hidden="1" outlineLevel="3" x14ac:dyDescent="0.2">
      <c r="A11" s="261" t="s">
        <v>53</v>
      </c>
      <c r="B11" s="32">
        <v>0.67812195027</v>
      </c>
      <c r="C11" s="32">
        <v>0.67953664976999995</v>
      </c>
      <c r="D11" s="32">
        <v>0.70628133211999999</v>
      </c>
      <c r="E11" s="78"/>
      <c r="F11" s="78"/>
      <c r="G11" s="78"/>
    </row>
    <row r="12" spans="1:9" ht="12.75" hidden="1" outlineLevel="3" x14ac:dyDescent="0.2">
      <c r="A12" s="261" t="s">
        <v>82</v>
      </c>
      <c r="B12" s="32">
        <v>0.24593776166</v>
      </c>
      <c r="C12" s="32">
        <v>0.20398738382000001</v>
      </c>
      <c r="D12" s="32">
        <v>0.15787989464999999</v>
      </c>
      <c r="E12" s="78"/>
      <c r="F12" s="78"/>
      <c r="G12" s="78"/>
    </row>
    <row r="13" spans="1:9" ht="12.75" hidden="1" outlineLevel="3" x14ac:dyDescent="0.2">
      <c r="A13" s="261" t="s">
        <v>138</v>
      </c>
      <c r="B13" s="32">
        <v>1.30044928209</v>
      </c>
      <c r="C13" s="32">
        <v>1.30316228214</v>
      </c>
      <c r="D13" s="32">
        <v>1.35445114391</v>
      </c>
      <c r="E13" s="78"/>
      <c r="F13" s="78"/>
      <c r="G13" s="78"/>
    </row>
    <row r="14" spans="1:9" ht="12.75" hidden="1" outlineLevel="3" x14ac:dyDescent="0.2">
      <c r="A14" s="261" t="s">
        <v>207</v>
      </c>
      <c r="B14" s="32">
        <v>1.02254508758</v>
      </c>
      <c r="C14" s="32">
        <v>1.0246783232900001</v>
      </c>
      <c r="D14" s="32">
        <v>1.0650068269699999</v>
      </c>
      <c r="E14" s="78"/>
      <c r="F14" s="78"/>
      <c r="G14" s="78"/>
    </row>
    <row r="15" spans="1:9" ht="12.75" hidden="1" outlineLevel="3" x14ac:dyDescent="0.2">
      <c r="A15" s="261" t="s">
        <v>87</v>
      </c>
      <c r="B15" s="32">
        <v>1.67098825562</v>
      </c>
      <c r="C15" s="32">
        <v>1.6744742748300001</v>
      </c>
      <c r="D15" s="32">
        <v>1.7403769492800001</v>
      </c>
      <c r="E15" s="78"/>
      <c r="F15" s="78"/>
      <c r="G15" s="78"/>
    </row>
    <row r="16" spans="1:9" ht="12.75" hidden="1" outlineLevel="3" x14ac:dyDescent="0.2">
      <c r="A16" s="261" t="s">
        <v>162</v>
      </c>
      <c r="B16" s="32">
        <v>3.3291023126899999</v>
      </c>
      <c r="C16" s="32">
        <v>3.3360474931100002</v>
      </c>
      <c r="D16" s="32">
        <v>3.46734509205</v>
      </c>
      <c r="E16" s="78"/>
      <c r="F16" s="78"/>
      <c r="G16" s="78"/>
    </row>
    <row r="17" spans="1:7" ht="12.75" hidden="1" outlineLevel="3" x14ac:dyDescent="0.2">
      <c r="A17" s="261" t="s">
        <v>20</v>
      </c>
      <c r="B17" s="32">
        <v>0.43102746574</v>
      </c>
      <c r="C17" s="32">
        <v>0.43192667616000002</v>
      </c>
      <c r="D17" s="32">
        <v>0.44892611506000002</v>
      </c>
      <c r="E17" s="78"/>
      <c r="F17" s="78"/>
      <c r="G17" s="78"/>
    </row>
    <row r="18" spans="1:7" ht="12.75" hidden="1" outlineLevel="3" x14ac:dyDescent="0.2">
      <c r="A18" s="261" t="s">
        <v>110</v>
      </c>
      <c r="B18" s="32">
        <v>0.43102746574</v>
      </c>
      <c r="C18" s="32">
        <v>0.43192667616000002</v>
      </c>
      <c r="D18" s="32">
        <v>0.44892611506000002</v>
      </c>
      <c r="E18" s="78"/>
      <c r="F18" s="78"/>
      <c r="G18" s="78"/>
    </row>
    <row r="19" spans="1:7" ht="12.75" hidden="1" outlineLevel="3" x14ac:dyDescent="0.2">
      <c r="A19" s="261" t="s">
        <v>160</v>
      </c>
      <c r="B19" s="32">
        <v>1.07894224034</v>
      </c>
      <c r="C19" s="32">
        <v>1.08544855856</v>
      </c>
      <c r="D19" s="32">
        <v>1.0838453581700001</v>
      </c>
      <c r="E19" s="78"/>
      <c r="F19" s="78"/>
      <c r="G19" s="78"/>
    </row>
    <row r="20" spans="1:7" ht="12.75" hidden="1" outlineLevel="3" x14ac:dyDescent="0.2">
      <c r="A20" s="261" t="s">
        <v>179</v>
      </c>
      <c r="B20" s="32">
        <v>0.43102746574</v>
      </c>
      <c r="C20" s="32">
        <v>0.43192667616000002</v>
      </c>
      <c r="D20" s="32">
        <v>0.44892611506000002</v>
      </c>
      <c r="E20" s="78"/>
      <c r="F20" s="78"/>
      <c r="G20" s="78"/>
    </row>
    <row r="21" spans="1:7" ht="12.75" hidden="1" outlineLevel="3" x14ac:dyDescent="0.2">
      <c r="A21" s="261" t="s">
        <v>47</v>
      </c>
      <c r="B21" s="32">
        <v>0.43102746574</v>
      </c>
      <c r="C21" s="32">
        <v>0.43192667616000002</v>
      </c>
      <c r="D21" s="32">
        <v>0.44892611506000002</v>
      </c>
      <c r="E21" s="78"/>
      <c r="F21" s="78"/>
      <c r="G21" s="78"/>
    </row>
    <row r="22" spans="1:7" ht="12.75" hidden="1" outlineLevel="3" x14ac:dyDescent="0.2">
      <c r="A22" s="261" t="s">
        <v>149</v>
      </c>
      <c r="B22" s="32">
        <v>2.5512044713000002</v>
      </c>
      <c r="C22" s="32">
        <v>2.0936049685799998</v>
      </c>
      <c r="D22" s="32">
        <v>2.1087061418899999</v>
      </c>
      <c r="E22" s="78"/>
      <c r="F22" s="78"/>
      <c r="G22" s="78"/>
    </row>
    <row r="23" spans="1:7" ht="12.75" hidden="1" outlineLevel="3" x14ac:dyDescent="0.2">
      <c r="A23" s="261" t="s">
        <v>124</v>
      </c>
      <c r="B23" s="32">
        <v>0.43102746574</v>
      </c>
      <c r="C23" s="32">
        <v>0.43192667616000002</v>
      </c>
      <c r="D23" s="32">
        <v>0.44892611506000002</v>
      </c>
      <c r="E23" s="78"/>
      <c r="F23" s="78"/>
      <c r="G23" s="78"/>
    </row>
    <row r="24" spans="1:7" ht="12.75" hidden="1" outlineLevel="3" x14ac:dyDescent="0.2">
      <c r="A24" s="261" t="s">
        <v>197</v>
      </c>
      <c r="B24" s="32">
        <v>0.43102746574</v>
      </c>
      <c r="C24" s="32">
        <v>0.43192667616000002</v>
      </c>
      <c r="D24" s="32">
        <v>0.44892611506000002</v>
      </c>
      <c r="E24" s="78"/>
      <c r="F24" s="78"/>
      <c r="G24" s="78"/>
    </row>
    <row r="25" spans="1:7" ht="12.75" hidden="1" outlineLevel="3" x14ac:dyDescent="0.2">
      <c r="A25" s="261" t="s">
        <v>60</v>
      </c>
      <c r="B25" s="32">
        <v>0.43102746574</v>
      </c>
      <c r="C25" s="32">
        <v>0.43192667616000002</v>
      </c>
      <c r="D25" s="32">
        <v>0.44892611506000002</v>
      </c>
      <c r="E25" s="78"/>
      <c r="F25" s="78"/>
      <c r="G25" s="78"/>
    </row>
    <row r="26" spans="1:7" ht="12.75" hidden="1" outlineLevel="3" x14ac:dyDescent="0.2">
      <c r="A26" s="261" t="s">
        <v>132</v>
      </c>
      <c r="B26" s="32">
        <v>0.43102746574</v>
      </c>
      <c r="C26" s="32">
        <v>0.43192667616000002</v>
      </c>
      <c r="D26" s="32">
        <v>0.44892611506000002</v>
      </c>
      <c r="E26" s="78"/>
      <c r="F26" s="78"/>
      <c r="G26" s="78"/>
    </row>
    <row r="27" spans="1:7" ht="12.75" hidden="1" outlineLevel="3" x14ac:dyDescent="0.2">
      <c r="A27" s="261" t="s">
        <v>195</v>
      </c>
      <c r="B27" s="32">
        <v>0.43102746574</v>
      </c>
      <c r="C27" s="32">
        <v>0.43192667616000002</v>
      </c>
      <c r="D27" s="32">
        <v>0.44892611506000002</v>
      </c>
      <c r="E27" s="78"/>
      <c r="F27" s="78"/>
      <c r="G27" s="78"/>
    </row>
    <row r="28" spans="1:7" ht="12.75" hidden="1" outlineLevel="3" x14ac:dyDescent="0.2">
      <c r="A28" s="261" t="s">
        <v>55</v>
      </c>
      <c r="B28" s="32">
        <v>0.43102746574</v>
      </c>
      <c r="C28" s="32">
        <v>0.43192667616000002</v>
      </c>
      <c r="D28" s="32">
        <v>0.44892611506000002</v>
      </c>
      <c r="E28" s="78"/>
      <c r="F28" s="78"/>
      <c r="G28" s="78"/>
    </row>
    <row r="29" spans="1:7" ht="12.75" hidden="1" outlineLevel="3" x14ac:dyDescent="0.2">
      <c r="A29" s="261" t="s">
        <v>196</v>
      </c>
      <c r="B29" s="32">
        <v>0.43102746574</v>
      </c>
      <c r="C29" s="32">
        <v>0.43192667616000002</v>
      </c>
      <c r="D29" s="32">
        <v>0.44892611506000002</v>
      </c>
      <c r="E29" s="78"/>
      <c r="F29" s="78"/>
      <c r="G29" s="78"/>
    </row>
    <row r="30" spans="1:7" ht="12.75" hidden="1" outlineLevel="3" x14ac:dyDescent="0.2">
      <c r="A30" s="261" t="s">
        <v>56</v>
      </c>
      <c r="B30" s="32">
        <v>0.43102746574</v>
      </c>
      <c r="C30" s="32">
        <v>0.43192667616000002</v>
      </c>
      <c r="D30" s="32">
        <v>0.44892611506000002</v>
      </c>
      <c r="E30" s="78"/>
      <c r="F30" s="78"/>
      <c r="G30" s="78"/>
    </row>
    <row r="31" spans="1:7" ht="12.75" hidden="1" outlineLevel="3" x14ac:dyDescent="0.2">
      <c r="A31" s="261" t="s">
        <v>131</v>
      </c>
      <c r="B31" s="32">
        <v>0.43102746574</v>
      </c>
      <c r="C31" s="32">
        <v>0.43192667616000002</v>
      </c>
      <c r="D31" s="32">
        <v>0.44892611506000002</v>
      </c>
      <c r="E31" s="78"/>
      <c r="F31" s="78"/>
      <c r="G31" s="78"/>
    </row>
    <row r="32" spans="1:7" ht="12.75" hidden="1" outlineLevel="3" x14ac:dyDescent="0.2">
      <c r="A32" s="261" t="s">
        <v>194</v>
      </c>
      <c r="B32" s="32">
        <v>0.43102746574</v>
      </c>
      <c r="C32" s="32">
        <v>0.43192667616000002</v>
      </c>
      <c r="D32" s="32">
        <v>0.44892611506000002</v>
      </c>
      <c r="E32" s="78"/>
      <c r="F32" s="78"/>
      <c r="G32" s="78"/>
    </row>
    <row r="33" spans="1:7" ht="12.75" hidden="1" outlineLevel="3" x14ac:dyDescent="0.2">
      <c r="A33" s="261" t="s">
        <v>153</v>
      </c>
      <c r="B33" s="32">
        <v>1.9417667369999999E-2</v>
      </c>
      <c r="C33" s="32">
        <v>9.8084062250000006E-2</v>
      </c>
      <c r="D33" s="32">
        <v>0.23551107430000001</v>
      </c>
      <c r="E33" s="78"/>
      <c r="F33" s="78"/>
      <c r="G33" s="78"/>
    </row>
    <row r="34" spans="1:7" ht="12.75" hidden="1" outlineLevel="3" x14ac:dyDescent="0.2">
      <c r="A34" s="261" t="s">
        <v>5</v>
      </c>
      <c r="B34" s="32">
        <v>1.6614550175</v>
      </c>
      <c r="C34" s="32">
        <v>1.6963169864000001</v>
      </c>
      <c r="D34" s="32">
        <v>1.7792694124899999</v>
      </c>
      <c r="E34" s="78"/>
      <c r="F34" s="78"/>
      <c r="G34" s="78"/>
    </row>
    <row r="35" spans="1:7" ht="12.75" hidden="1" outlineLevel="3" x14ac:dyDescent="0.2">
      <c r="A35" s="261" t="s">
        <v>200</v>
      </c>
      <c r="B35" s="32">
        <v>0.43102771513999999</v>
      </c>
      <c r="C35" s="32">
        <v>0.43192692608</v>
      </c>
      <c r="D35" s="32">
        <v>0.44892637481999997</v>
      </c>
      <c r="E35" s="78"/>
      <c r="F35" s="78"/>
      <c r="G35" s="78"/>
    </row>
    <row r="36" spans="1:7" ht="12.75" hidden="1" outlineLevel="3" x14ac:dyDescent="0.2">
      <c r="A36" s="261" t="s">
        <v>99</v>
      </c>
      <c r="B36" s="32">
        <v>1.0688624199999999E-3</v>
      </c>
      <c r="C36" s="32">
        <v>1.07109229E-3</v>
      </c>
      <c r="D36" s="32">
        <v>1.11324752E-3</v>
      </c>
      <c r="E36" s="78"/>
      <c r="F36" s="78"/>
      <c r="G36" s="78"/>
    </row>
    <row r="37" spans="1:7" ht="12.75" hidden="1" outlineLevel="3" x14ac:dyDescent="0.2">
      <c r="A37" s="261" t="s">
        <v>174</v>
      </c>
      <c r="B37" s="32">
        <v>1.76818466865</v>
      </c>
      <c r="C37" s="32">
        <v>1.8778904309</v>
      </c>
      <c r="D37" s="32">
        <v>1.9099145526900001</v>
      </c>
      <c r="E37" s="78"/>
      <c r="F37" s="78"/>
      <c r="G37" s="78"/>
    </row>
    <row r="38" spans="1:7" ht="12.75" hidden="1" outlineLevel="3" x14ac:dyDescent="0.2">
      <c r="A38" s="261" t="s">
        <v>46</v>
      </c>
      <c r="B38" s="32">
        <v>0.38748500000000002</v>
      </c>
      <c r="C38" s="32">
        <v>0.45829491106999998</v>
      </c>
      <c r="D38" s="32">
        <v>0.59102319746999998</v>
      </c>
      <c r="E38" s="78"/>
      <c r="F38" s="78"/>
      <c r="G38" s="78"/>
    </row>
    <row r="39" spans="1:7" ht="12.75" hidden="1" outlineLevel="3" x14ac:dyDescent="0.2">
      <c r="A39" s="261" t="s">
        <v>35</v>
      </c>
      <c r="B39" s="32">
        <v>0.27790779301000001</v>
      </c>
      <c r="C39" s="32">
        <v>0.20708141241</v>
      </c>
      <c r="D39" s="32">
        <v>0.21523156384</v>
      </c>
      <c r="E39" s="78"/>
      <c r="F39" s="78"/>
      <c r="G39" s="78"/>
    </row>
    <row r="40" spans="1:7" ht="12.75" hidden="1" outlineLevel="3" x14ac:dyDescent="0.2">
      <c r="A40" s="261" t="s">
        <v>123</v>
      </c>
      <c r="B40" s="32">
        <v>0.70290031898000005</v>
      </c>
      <c r="C40" s="32">
        <v>0.70436671113000004</v>
      </c>
      <c r="D40" s="32">
        <v>0.65879984126000002</v>
      </c>
      <c r="E40" s="78"/>
      <c r="F40" s="78"/>
      <c r="G40" s="78"/>
    </row>
    <row r="41" spans="1:7" ht="12.75" hidden="1" outlineLevel="3" x14ac:dyDescent="0.2">
      <c r="A41" s="261" t="s">
        <v>193</v>
      </c>
      <c r="B41" s="32">
        <v>0.67338332685000002</v>
      </c>
      <c r="C41" s="32">
        <v>0.67478814063000003</v>
      </c>
      <c r="D41" s="32">
        <v>0.70134593482999996</v>
      </c>
      <c r="E41" s="78"/>
      <c r="F41" s="78"/>
      <c r="G41" s="78"/>
    </row>
    <row r="42" spans="1:7" ht="12.75" hidden="1" outlineLevel="3" x14ac:dyDescent="0.2">
      <c r="A42" s="261" t="s">
        <v>7</v>
      </c>
      <c r="B42" s="32">
        <v>0</v>
      </c>
      <c r="C42" s="32">
        <v>0</v>
      </c>
      <c r="D42" s="32">
        <v>1.02418771E-3</v>
      </c>
      <c r="E42" s="78"/>
      <c r="F42" s="78"/>
      <c r="G42" s="78"/>
    </row>
    <row r="43" spans="1:7" ht="1.5" customHeight="1" outlineLevel="3" x14ac:dyDescent="0.2">
      <c r="A43" s="261" t="s">
        <v>68</v>
      </c>
      <c r="B43" s="32">
        <v>0.69119770058999996</v>
      </c>
      <c r="C43" s="32">
        <v>0.69263967873999999</v>
      </c>
      <c r="D43" s="32">
        <v>0.71990006007999996</v>
      </c>
      <c r="E43" s="78"/>
      <c r="F43" s="78"/>
      <c r="G43" s="78"/>
    </row>
    <row r="44" spans="1:7" ht="12.75" outlineLevel="2" collapsed="1" x14ac:dyDescent="0.2">
      <c r="A44" s="262" t="s">
        <v>13</v>
      </c>
      <c r="B44" s="20">
        <f t="shared" ref="B44:C44" si="4">SUM(B$45:B$45)</f>
        <v>8.4815851040000001E-2</v>
      </c>
      <c r="C44" s="20">
        <f t="shared" si="4"/>
        <v>8.4992794050000001E-2</v>
      </c>
      <c r="D44" s="20">
        <v>8.8337875260000004E-2</v>
      </c>
      <c r="E44" s="78"/>
      <c r="F44" s="78"/>
      <c r="G44" s="78"/>
    </row>
    <row r="45" spans="1:7" ht="12.75" hidden="1" outlineLevel="3" x14ac:dyDescent="0.2">
      <c r="A45" s="261" t="s">
        <v>113</v>
      </c>
      <c r="B45" s="32">
        <v>8.4815851040000001E-2</v>
      </c>
      <c r="C45" s="32">
        <v>8.4992794050000001E-2</v>
      </c>
      <c r="D45" s="32">
        <v>8.8337875260000004E-2</v>
      </c>
      <c r="E45" s="78"/>
      <c r="F45" s="78"/>
      <c r="G45" s="78"/>
    </row>
    <row r="46" spans="1:7" ht="15" outlineLevel="1" x14ac:dyDescent="0.25">
      <c r="A46" s="263" t="s">
        <v>92</v>
      </c>
      <c r="B46" s="58">
        <f t="shared" ref="B46:D46" si="5">B$47+B$54+B$60+B$62+B$68</f>
        <v>38.490109204189999</v>
      </c>
      <c r="C46" s="58">
        <f t="shared" si="5"/>
        <v>38.829900169189997</v>
      </c>
      <c r="D46" s="58">
        <f t="shared" si="5"/>
        <v>38.458109647979995</v>
      </c>
      <c r="E46" s="78"/>
      <c r="F46" s="78"/>
      <c r="G46" s="78"/>
    </row>
    <row r="47" spans="1:7" ht="12.75" outlineLevel="2" collapsed="1" x14ac:dyDescent="0.2">
      <c r="A47" s="262" t="s">
        <v>164</v>
      </c>
      <c r="B47" s="20">
        <f t="shared" ref="B47:C47" si="6">SUM(B$48:B$53)</f>
        <v>14.517575159690001</v>
      </c>
      <c r="C47" s="20">
        <f t="shared" si="6"/>
        <v>14.776694027340001</v>
      </c>
      <c r="D47" s="20">
        <v>14.423147553770001</v>
      </c>
      <c r="E47" s="78"/>
      <c r="F47" s="78"/>
      <c r="G47" s="78"/>
    </row>
    <row r="48" spans="1:7" ht="12.75" hidden="1" outlineLevel="3" x14ac:dyDescent="0.2">
      <c r="A48" s="261" t="s">
        <v>37</v>
      </c>
      <c r="B48" s="32">
        <v>3.3534540071799999</v>
      </c>
      <c r="C48" s="32">
        <v>3.4903009697899998</v>
      </c>
      <c r="D48" s="32">
        <v>3.4565809615899998</v>
      </c>
      <c r="E48" s="78"/>
      <c r="F48" s="78"/>
      <c r="G48" s="78"/>
    </row>
    <row r="49" spans="1:7" ht="12.75" hidden="1" outlineLevel="3" x14ac:dyDescent="0.2">
      <c r="A49" s="261" t="s">
        <v>114</v>
      </c>
      <c r="B49" s="32">
        <v>0.64138902918999996</v>
      </c>
      <c r="C49" s="32">
        <v>0.66920100311999997</v>
      </c>
      <c r="D49" s="32">
        <v>0.65329964926999995</v>
      </c>
      <c r="E49" s="78"/>
      <c r="F49" s="78"/>
      <c r="G49" s="78"/>
    </row>
    <row r="50" spans="1:7" ht="12.75" hidden="1" outlineLevel="3" x14ac:dyDescent="0.2">
      <c r="A50" s="261" t="s">
        <v>88</v>
      </c>
      <c r="B50" s="32">
        <v>0.68965948957000001</v>
      </c>
      <c r="C50" s="32">
        <v>0.71780295184999998</v>
      </c>
      <c r="D50" s="32">
        <v>0.70138619351999998</v>
      </c>
      <c r="E50" s="78"/>
      <c r="F50" s="78"/>
      <c r="G50" s="78"/>
    </row>
    <row r="51" spans="1:7" ht="12.75" hidden="1" outlineLevel="3" x14ac:dyDescent="0.2">
      <c r="A51" s="261" t="s">
        <v>77</v>
      </c>
      <c r="B51" s="32">
        <v>4.9122253193500001</v>
      </c>
      <c r="C51" s="32">
        <v>4.8646939783500001</v>
      </c>
      <c r="D51" s="32">
        <v>4.8491110238499999</v>
      </c>
      <c r="E51" s="78"/>
      <c r="F51" s="78"/>
      <c r="G51" s="78"/>
    </row>
    <row r="52" spans="1:7" ht="12.75" hidden="1" outlineLevel="3" x14ac:dyDescent="0.2">
      <c r="A52" s="261" t="s">
        <v>109</v>
      </c>
      <c r="B52" s="32">
        <v>4.9148866046400004</v>
      </c>
      <c r="C52" s="32">
        <v>5.0287344144699997</v>
      </c>
      <c r="D52" s="32">
        <v>4.75680901578</v>
      </c>
      <c r="E52" s="78"/>
      <c r="F52" s="78"/>
      <c r="G52" s="78"/>
    </row>
    <row r="53" spans="1:7" ht="12.75" hidden="1" outlineLevel="3" x14ac:dyDescent="0.2">
      <c r="A53" s="261" t="s">
        <v>30</v>
      </c>
      <c r="B53" s="32">
        <v>5.9607097600000002E-3</v>
      </c>
      <c r="C53" s="32">
        <v>5.9607097600000002E-3</v>
      </c>
      <c r="D53" s="32">
        <v>5.9607097600000002E-3</v>
      </c>
      <c r="E53" s="78"/>
      <c r="F53" s="78"/>
      <c r="G53" s="78"/>
    </row>
    <row r="54" spans="1:7" ht="12.75" outlineLevel="2" collapsed="1" x14ac:dyDescent="0.2">
      <c r="A54" s="262" t="s">
        <v>10</v>
      </c>
      <c r="B54" s="20">
        <f t="shared" ref="B54:C54" si="7">SUM(B$55:B$59)</f>
        <v>1.7563631931399997</v>
      </c>
      <c r="C54" s="20">
        <f t="shared" si="7"/>
        <v>1.7965229659299999</v>
      </c>
      <c r="D54" s="20">
        <v>1.7920770263900001</v>
      </c>
      <c r="E54" s="78"/>
      <c r="F54" s="78"/>
      <c r="G54" s="78"/>
    </row>
    <row r="55" spans="1:7" ht="12.75" hidden="1" outlineLevel="3" x14ac:dyDescent="0.2">
      <c r="A55" s="261" t="s">
        <v>119</v>
      </c>
      <c r="B55" s="32">
        <v>0.31720380743999999</v>
      </c>
      <c r="C55" s="32">
        <v>0.3246471581</v>
      </c>
      <c r="D55" s="32">
        <v>0.31446284044</v>
      </c>
      <c r="E55" s="78"/>
      <c r="F55" s="78"/>
      <c r="G55" s="78"/>
    </row>
    <row r="56" spans="1:7" ht="12.75" hidden="1" outlineLevel="3" x14ac:dyDescent="0.2">
      <c r="A56" s="261" t="s">
        <v>44</v>
      </c>
      <c r="B56" s="32">
        <v>0.26677163799999998</v>
      </c>
      <c r="C56" s="32">
        <v>0.27765799226999999</v>
      </c>
      <c r="D56" s="32">
        <v>0.27497552166</v>
      </c>
      <c r="E56" s="78"/>
      <c r="F56" s="78"/>
      <c r="G56" s="78"/>
    </row>
    <row r="57" spans="1:7" ht="12.75" hidden="1" outlineLevel="3" x14ac:dyDescent="0.2">
      <c r="A57" s="261" t="s">
        <v>14</v>
      </c>
      <c r="B57" s="32">
        <v>0.60585586000000002</v>
      </c>
      <c r="C57" s="32">
        <v>0.60585586000000002</v>
      </c>
      <c r="D57" s="32">
        <v>0.60585586000000002</v>
      </c>
      <c r="E57" s="78"/>
      <c r="F57" s="78"/>
      <c r="G57" s="78"/>
    </row>
    <row r="58" spans="1:7" ht="12.75" hidden="1" outlineLevel="3" x14ac:dyDescent="0.2">
      <c r="A58" s="261" t="s">
        <v>115</v>
      </c>
      <c r="B58" s="32">
        <v>6.1721831099999999E-3</v>
      </c>
      <c r="C58" s="32">
        <v>6.1721831099999999E-3</v>
      </c>
      <c r="D58" s="32">
        <v>6.1721831099999999E-3</v>
      </c>
      <c r="E58" s="78"/>
      <c r="F58" s="78"/>
      <c r="G58" s="78"/>
    </row>
    <row r="59" spans="1:7" ht="12.75" hidden="1" outlineLevel="3" x14ac:dyDescent="0.2">
      <c r="A59" s="261" t="s">
        <v>120</v>
      </c>
      <c r="B59" s="32">
        <v>0.56035970458999995</v>
      </c>
      <c r="C59" s="32">
        <v>0.58218977245000003</v>
      </c>
      <c r="D59" s="32">
        <v>0.59061062117999996</v>
      </c>
      <c r="E59" s="78"/>
      <c r="F59" s="78"/>
      <c r="G59" s="78"/>
    </row>
    <row r="60" spans="1:7" ht="25.5" outlineLevel="2" collapsed="1" x14ac:dyDescent="0.2">
      <c r="A60" s="262" t="s">
        <v>29</v>
      </c>
      <c r="B60" s="20">
        <f t="shared" ref="B60:C60" si="8">SUM(B$61:B$61)</f>
        <v>6.1017590000000003E-5</v>
      </c>
      <c r="C60" s="20">
        <f t="shared" si="8"/>
        <v>6.350758E-5</v>
      </c>
      <c r="D60" s="20">
        <v>6.289403E-5</v>
      </c>
      <c r="E60" s="78"/>
      <c r="F60" s="78"/>
      <c r="G60" s="78"/>
    </row>
    <row r="61" spans="1:7" ht="12.75" hidden="1" outlineLevel="3" x14ac:dyDescent="0.2">
      <c r="A61" s="261" t="s">
        <v>86</v>
      </c>
      <c r="B61" s="32">
        <v>6.1017590000000003E-5</v>
      </c>
      <c r="C61" s="32">
        <v>6.350758E-5</v>
      </c>
      <c r="D61" s="32">
        <v>6.289403E-5</v>
      </c>
      <c r="E61" s="78"/>
      <c r="F61" s="78"/>
      <c r="G61" s="78"/>
    </row>
    <row r="62" spans="1:7" ht="12.75" outlineLevel="2" collapsed="1" x14ac:dyDescent="0.2">
      <c r="A62" s="262" t="s">
        <v>165</v>
      </c>
      <c r="B62" s="20">
        <f t="shared" ref="B62:C62" si="9">SUM(B$63:B$67)</f>
        <v>20.467272999999999</v>
      </c>
      <c r="C62" s="20">
        <f t="shared" si="9"/>
        <v>20.467272999999999</v>
      </c>
      <c r="D62" s="20">
        <v>20.467272999999999</v>
      </c>
      <c r="E62" s="78"/>
      <c r="F62" s="78"/>
      <c r="G62" s="78"/>
    </row>
    <row r="63" spans="1:7" ht="12.75" hidden="1" outlineLevel="3" x14ac:dyDescent="0.2">
      <c r="A63" s="261" t="s">
        <v>137</v>
      </c>
      <c r="B63" s="32">
        <v>3</v>
      </c>
      <c r="C63" s="32">
        <v>3</v>
      </c>
      <c r="D63" s="32">
        <v>3</v>
      </c>
      <c r="E63" s="78"/>
      <c r="F63" s="78"/>
      <c r="G63" s="78"/>
    </row>
    <row r="64" spans="1:7" ht="12.75" hidden="1" outlineLevel="3" x14ac:dyDescent="0.2">
      <c r="A64" s="261" t="s">
        <v>139</v>
      </c>
      <c r="B64" s="32">
        <v>1</v>
      </c>
      <c r="C64" s="32">
        <v>1</v>
      </c>
      <c r="D64" s="32">
        <v>1</v>
      </c>
      <c r="E64" s="78"/>
      <c r="F64" s="78"/>
      <c r="G64" s="78"/>
    </row>
    <row r="65" spans="1:7" ht="12.75" hidden="1" outlineLevel="3" x14ac:dyDescent="0.2">
      <c r="A65" s="261" t="s">
        <v>143</v>
      </c>
      <c r="B65" s="32">
        <v>12.467273</v>
      </c>
      <c r="C65" s="32">
        <v>12.467273</v>
      </c>
      <c r="D65" s="32">
        <v>12.467273</v>
      </c>
      <c r="E65" s="78"/>
      <c r="F65" s="78"/>
      <c r="G65" s="78"/>
    </row>
    <row r="66" spans="1:7" ht="12.75" hidden="1" outlineLevel="3" x14ac:dyDescent="0.2">
      <c r="A66" s="261" t="s">
        <v>209</v>
      </c>
      <c r="B66" s="32">
        <v>1</v>
      </c>
      <c r="C66" s="32">
        <v>1</v>
      </c>
      <c r="D66" s="32">
        <v>1</v>
      </c>
      <c r="E66" s="78"/>
      <c r="F66" s="78"/>
      <c r="G66" s="78"/>
    </row>
    <row r="67" spans="1:7" ht="12.75" hidden="1" outlineLevel="3" x14ac:dyDescent="0.2">
      <c r="A67" s="261" t="s">
        <v>215</v>
      </c>
      <c r="B67" s="32">
        <v>3</v>
      </c>
      <c r="C67" s="32">
        <v>3</v>
      </c>
      <c r="D67" s="32">
        <v>3</v>
      </c>
      <c r="E67" s="78"/>
      <c r="F67" s="78"/>
      <c r="G67" s="78"/>
    </row>
    <row r="68" spans="1:7" ht="12.75" outlineLevel="2" collapsed="1" x14ac:dyDescent="0.2">
      <c r="A68" s="262" t="s">
        <v>11</v>
      </c>
      <c r="B68" s="20">
        <f t="shared" ref="B68:C68" si="10">SUM(B$69:B$69)</f>
        <v>1.74883683377</v>
      </c>
      <c r="C68" s="20">
        <f t="shared" si="10"/>
        <v>1.7893466683399999</v>
      </c>
      <c r="D68" s="20">
        <v>1.77554917379</v>
      </c>
      <c r="E68" s="78"/>
      <c r="F68" s="78"/>
      <c r="G68" s="78"/>
    </row>
    <row r="69" spans="1:7" ht="12.75" hidden="1" outlineLevel="3" x14ac:dyDescent="0.2">
      <c r="A69" s="261" t="s">
        <v>109</v>
      </c>
      <c r="B69" s="32">
        <v>1.74883683377</v>
      </c>
      <c r="C69" s="32">
        <v>1.7893466683399999</v>
      </c>
      <c r="D69" s="32">
        <v>1.77554917379</v>
      </c>
      <c r="E69" s="78"/>
      <c r="F69" s="78"/>
      <c r="G69" s="78"/>
    </row>
    <row r="70" spans="1:7" ht="15" x14ac:dyDescent="0.25">
      <c r="A70" s="264" t="s">
        <v>129</v>
      </c>
      <c r="B70" s="217">
        <f t="shared" ref="B70:D70" si="11">B$71+B$84</f>
        <v>10.972392048510001</v>
      </c>
      <c r="C70" s="217">
        <f t="shared" si="11"/>
        <v>10.781853254290002</v>
      </c>
      <c r="D70" s="217">
        <f t="shared" si="11"/>
        <v>10.66044591913</v>
      </c>
      <c r="E70" s="78"/>
      <c r="F70" s="78"/>
      <c r="G70" s="78"/>
    </row>
    <row r="71" spans="1:7" ht="15" outlineLevel="1" x14ac:dyDescent="0.25">
      <c r="A71" s="263" t="s">
        <v>62</v>
      </c>
      <c r="B71" s="58">
        <f t="shared" ref="B71:D71" si="12">B$72+B$78+B$82</f>
        <v>0.47313389375999998</v>
      </c>
      <c r="C71" s="58">
        <f t="shared" si="12"/>
        <v>0.47455557223</v>
      </c>
      <c r="D71" s="58">
        <f t="shared" si="12"/>
        <v>0.50512168606999996</v>
      </c>
      <c r="E71" s="78"/>
      <c r="F71" s="78"/>
      <c r="G71" s="78"/>
    </row>
    <row r="72" spans="1:7" ht="12.75" outlineLevel="2" collapsed="1" x14ac:dyDescent="0.2">
      <c r="A72" s="262" t="s">
        <v>147</v>
      </c>
      <c r="B72" s="20">
        <f t="shared" ref="B72:C72" si="13">SUM(B$73:B$77)</f>
        <v>0.31887770297999996</v>
      </c>
      <c r="C72" s="20">
        <f t="shared" si="13"/>
        <v>0.31954294634000002</v>
      </c>
      <c r="D72" s="20">
        <v>0.33211927261000002</v>
      </c>
      <c r="E72" s="78"/>
      <c r="F72" s="78"/>
      <c r="G72" s="78"/>
    </row>
    <row r="73" spans="1:7" ht="12.75" hidden="1" outlineLevel="3" x14ac:dyDescent="0.2">
      <c r="A73" s="261" t="s">
        <v>176</v>
      </c>
      <c r="B73" s="32">
        <v>4.1329000000000002E-7</v>
      </c>
      <c r="C73" s="32">
        <v>4.1416E-7</v>
      </c>
      <c r="D73" s="32">
        <v>4.3046E-7</v>
      </c>
      <c r="E73" s="78"/>
      <c r="F73" s="78"/>
      <c r="G73" s="78"/>
    </row>
    <row r="74" spans="1:7" ht="12.75" hidden="1" outlineLevel="3" x14ac:dyDescent="0.2">
      <c r="A74" s="261" t="s">
        <v>57</v>
      </c>
      <c r="B74" s="32">
        <v>3.5628747449999998E-2</v>
      </c>
      <c r="C74" s="32">
        <v>3.5703076219999998E-2</v>
      </c>
      <c r="D74" s="32">
        <v>3.7108250519999997E-2</v>
      </c>
      <c r="E74" s="78"/>
      <c r="F74" s="78"/>
      <c r="G74" s="78"/>
    </row>
    <row r="75" spans="1:7" ht="12.75" hidden="1" outlineLevel="3" x14ac:dyDescent="0.2">
      <c r="A75" s="261" t="s">
        <v>63</v>
      </c>
      <c r="B75" s="32">
        <v>7.1257494899999996E-2</v>
      </c>
      <c r="C75" s="32">
        <v>7.1406152439999995E-2</v>
      </c>
      <c r="D75" s="32">
        <v>7.4216501039999994E-2</v>
      </c>
      <c r="E75" s="78"/>
      <c r="F75" s="78"/>
      <c r="G75" s="78"/>
    </row>
    <row r="76" spans="1:7" ht="12.75" hidden="1" outlineLevel="3" x14ac:dyDescent="0.2">
      <c r="A76" s="261" t="s">
        <v>210</v>
      </c>
      <c r="B76" s="32">
        <v>0.10688624234999999</v>
      </c>
      <c r="C76" s="32">
        <v>0.10710922866</v>
      </c>
      <c r="D76" s="32">
        <v>0.11132475156</v>
      </c>
      <c r="E76" s="78"/>
      <c r="F76" s="78"/>
      <c r="G76" s="78"/>
    </row>
    <row r="77" spans="1:7" ht="12.75" hidden="1" outlineLevel="3" x14ac:dyDescent="0.2">
      <c r="A77" s="261" t="s">
        <v>206</v>
      </c>
      <c r="B77" s="32">
        <v>0.10510480498999999</v>
      </c>
      <c r="C77" s="32">
        <v>0.10532407486000001</v>
      </c>
      <c r="D77" s="32">
        <v>0.10946933903</v>
      </c>
      <c r="E77" s="78"/>
      <c r="F77" s="78"/>
      <c r="G77" s="78"/>
    </row>
    <row r="78" spans="1:7" ht="12.75" outlineLevel="2" collapsed="1" x14ac:dyDescent="0.2">
      <c r="A78" s="262" t="s">
        <v>13</v>
      </c>
      <c r="B78" s="20">
        <f t="shared" ref="B78:C78" si="14">SUM(B$79:B$81)</f>
        <v>0.1542221778</v>
      </c>
      <c r="C78" s="20">
        <f t="shared" si="14"/>
        <v>0.15497854194999999</v>
      </c>
      <c r="D78" s="20">
        <v>0.17296698806999999</v>
      </c>
      <c r="E78" s="78"/>
      <c r="F78" s="78"/>
      <c r="G78" s="78"/>
    </row>
    <row r="79" spans="1:7" ht="12.75" hidden="1" outlineLevel="3" x14ac:dyDescent="0.2">
      <c r="A79" s="261" t="s">
        <v>15</v>
      </c>
      <c r="B79" s="32">
        <v>1.2166126249999999E-2</v>
      </c>
      <c r="C79" s="32">
        <v>1.2335711940000001E-2</v>
      </c>
      <c r="D79" s="32">
        <v>2.3821592820000001E-2</v>
      </c>
      <c r="E79" s="78"/>
      <c r="F79" s="78"/>
      <c r="G79" s="78"/>
    </row>
    <row r="80" spans="1:7" ht="12.75" hidden="1" outlineLevel="3" x14ac:dyDescent="0.2">
      <c r="A80" s="261" t="s">
        <v>121</v>
      </c>
      <c r="B80" s="32">
        <v>0.1388693298</v>
      </c>
      <c r="C80" s="32">
        <v>0.13958631947</v>
      </c>
      <c r="D80" s="32">
        <v>0.14596858892</v>
      </c>
      <c r="E80" s="78"/>
      <c r="F80" s="78"/>
      <c r="G80" s="78"/>
    </row>
    <row r="81" spans="1:7" ht="12.75" hidden="1" outlineLevel="3" x14ac:dyDescent="0.2">
      <c r="A81" s="261" t="s">
        <v>38</v>
      </c>
      <c r="B81" s="32">
        <v>3.18672175E-3</v>
      </c>
      <c r="C81" s="32">
        <v>3.0565105400000001E-3</v>
      </c>
      <c r="D81" s="32">
        <v>3.1768063299999999E-3</v>
      </c>
      <c r="E81" s="78"/>
      <c r="F81" s="78"/>
      <c r="G81" s="78"/>
    </row>
    <row r="82" spans="1:7" ht="12.75" outlineLevel="2" collapsed="1" x14ac:dyDescent="0.2">
      <c r="A82" s="262" t="s">
        <v>150</v>
      </c>
      <c r="B82" s="20">
        <f t="shared" ref="B82:C82" si="15">SUM(B$83:B$83)</f>
        <v>3.401298E-5</v>
      </c>
      <c r="C82" s="20">
        <f t="shared" si="15"/>
        <v>3.4083939999999997E-5</v>
      </c>
      <c r="D82" s="20">
        <v>3.5425390000000001E-5</v>
      </c>
      <c r="E82" s="78"/>
      <c r="F82" s="78"/>
      <c r="G82" s="78"/>
    </row>
    <row r="83" spans="1:7" ht="12.75" hidden="1" outlineLevel="3" x14ac:dyDescent="0.2">
      <c r="A83" s="261" t="s">
        <v>204</v>
      </c>
      <c r="B83" s="32">
        <v>3.401298E-5</v>
      </c>
      <c r="C83" s="32">
        <v>3.4083939999999997E-5</v>
      </c>
      <c r="D83" s="32">
        <v>3.5425390000000001E-5</v>
      </c>
      <c r="E83" s="78"/>
      <c r="F83" s="78"/>
      <c r="G83" s="78"/>
    </row>
    <row r="84" spans="1:7" ht="15" outlineLevel="1" x14ac:dyDescent="0.25">
      <c r="A84" s="263" t="s">
        <v>92</v>
      </c>
      <c r="B84" s="58">
        <f t="shared" ref="B84:D84" si="16">B$85+B$91+B$93+B$101+B$102</f>
        <v>10.499258154750001</v>
      </c>
      <c r="C84" s="58">
        <f t="shared" si="16"/>
        <v>10.307297682060002</v>
      </c>
      <c r="D84" s="58">
        <f t="shared" si="16"/>
        <v>10.15532423306</v>
      </c>
      <c r="E84" s="78"/>
      <c r="F84" s="78"/>
      <c r="G84" s="78"/>
    </row>
    <row r="85" spans="1:7" ht="12.75" outlineLevel="2" collapsed="1" x14ac:dyDescent="0.2">
      <c r="A85" s="262" t="s">
        <v>164</v>
      </c>
      <c r="B85" s="20">
        <f t="shared" ref="B85:C85" si="17">SUM(B$86:B$90)</f>
        <v>8.1838357207700003</v>
      </c>
      <c r="C85" s="20">
        <f t="shared" si="17"/>
        <v>8.0583779737800008</v>
      </c>
      <c r="D85" s="20">
        <v>7.8708901107000004</v>
      </c>
      <c r="E85" s="78"/>
      <c r="F85" s="78"/>
      <c r="G85" s="78"/>
    </row>
    <row r="86" spans="1:7" ht="12.75" hidden="1" outlineLevel="3" x14ac:dyDescent="0.2">
      <c r="A86" s="261" t="s">
        <v>16</v>
      </c>
      <c r="B86" s="32">
        <v>6.3155020130000003E-2</v>
      </c>
      <c r="C86" s="32">
        <v>6.5684984439999997E-2</v>
      </c>
      <c r="D86" s="32">
        <v>6.5061584290000002E-2</v>
      </c>
      <c r="E86" s="78"/>
      <c r="F86" s="78"/>
      <c r="G86" s="78"/>
    </row>
    <row r="87" spans="1:7" ht="12.75" hidden="1" outlineLevel="3" x14ac:dyDescent="0.2">
      <c r="A87" s="261" t="s">
        <v>114</v>
      </c>
      <c r="B87" s="32">
        <v>0.40751932887999998</v>
      </c>
      <c r="C87" s="32">
        <v>0.11054405714</v>
      </c>
      <c r="D87" s="32">
        <v>0.11988071147</v>
      </c>
      <c r="E87" s="78"/>
      <c r="F87" s="78"/>
      <c r="G87" s="78"/>
    </row>
    <row r="88" spans="1:7" ht="12.75" hidden="1" outlineLevel="3" x14ac:dyDescent="0.2">
      <c r="A88" s="261" t="s">
        <v>88</v>
      </c>
      <c r="B88" s="32">
        <v>4.1769000090000001E-2</v>
      </c>
      <c r="C88" s="32">
        <v>4.3473499620000002E-2</v>
      </c>
      <c r="D88" s="32">
        <v>4.3053499520000003E-2</v>
      </c>
      <c r="E88" s="78"/>
      <c r="F88" s="78"/>
      <c r="G88" s="78"/>
    </row>
    <row r="89" spans="1:7" ht="12.75" hidden="1" outlineLevel="3" x14ac:dyDescent="0.2">
      <c r="A89" s="261" t="s">
        <v>77</v>
      </c>
      <c r="B89" s="32">
        <v>0.44966999999000001</v>
      </c>
      <c r="C89" s="32">
        <v>0.44966999999000001</v>
      </c>
      <c r="D89" s="32">
        <v>0.44966999999000001</v>
      </c>
      <c r="E89" s="78"/>
      <c r="F89" s="78"/>
      <c r="G89" s="78"/>
    </row>
    <row r="90" spans="1:7" ht="0.75" customHeight="1" outlineLevel="3" x14ac:dyDescent="0.2">
      <c r="A90" s="261" t="s">
        <v>109</v>
      </c>
      <c r="B90" s="32">
        <v>7.2217223716800003</v>
      </c>
      <c r="C90" s="32">
        <v>7.3890054325900003</v>
      </c>
      <c r="D90" s="32">
        <v>7.1932243154300002</v>
      </c>
      <c r="E90" s="78"/>
      <c r="F90" s="78"/>
      <c r="G90" s="78"/>
    </row>
    <row r="91" spans="1:7" ht="12.75" outlineLevel="2" collapsed="1" x14ac:dyDescent="0.2">
      <c r="A91" s="262" t="s">
        <v>10</v>
      </c>
      <c r="B91" s="20">
        <f t="shared" ref="B91:C91" si="18">SUM(B$92:B$92)</f>
        <v>9.7477853279999999E-2</v>
      </c>
      <c r="C91" s="20">
        <f t="shared" si="18"/>
        <v>7.3108389940000004E-2</v>
      </c>
      <c r="D91" s="20">
        <v>7.3108389940000004E-2</v>
      </c>
      <c r="E91" s="78"/>
      <c r="F91" s="78"/>
      <c r="G91" s="78"/>
    </row>
    <row r="92" spans="1:7" ht="12.75" hidden="1" outlineLevel="3" x14ac:dyDescent="0.2">
      <c r="A92" s="261" t="s">
        <v>119</v>
      </c>
      <c r="B92" s="32">
        <v>9.7477853279999999E-2</v>
      </c>
      <c r="C92" s="32">
        <v>7.3108389940000004E-2</v>
      </c>
      <c r="D92" s="32">
        <v>7.3108389940000004E-2</v>
      </c>
      <c r="E92" s="78"/>
      <c r="F92" s="78"/>
      <c r="G92" s="78"/>
    </row>
    <row r="93" spans="1:7" ht="25.5" outlineLevel="2" collapsed="1" x14ac:dyDescent="0.2">
      <c r="A93" s="262" t="s">
        <v>29</v>
      </c>
      <c r="B93" s="20">
        <f t="shared" ref="B93:C93" si="19">SUM(B$94:B$100)</f>
        <v>2.1019582370299998</v>
      </c>
      <c r="C93" s="20">
        <f t="shared" si="19"/>
        <v>2.0571382817200004</v>
      </c>
      <c r="D93" s="20">
        <v>2.0935677731300002</v>
      </c>
      <c r="E93" s="78"/>
      <c r="F93" s="78"/>
      <c r="G93" s="78"/>
    </row>
    <row r="94" spans="1:7" ht="12.75" hidden="1" outlineLevel="3" x14ac:dyDescent="0.2">
      <c r="A94" s="261" t="s">
        <v>70</v>
      </c>
      <c r="B94" s="32">
        <v>0</v>
      </c>
      <c r="C94" s="32">
        <v>0</v>
      </c>
      <c r="D94" s="32">
        <v>5.6690593460000001E-2</v>
      </c>
      <c r="E94" s="78"/>
      <c r="F94" s="78"/>
      <c r="G94" s="78"/>
    </row>
    <row r="95" spans="1:7" ht="12.75" hidden="1" outlineLevel="3" x14ac:dyDescent="0.2">
      <c r="A95" s="261" t="s">
        <v>21</v>
      </c>
      <c r="B95" s="32">
        <v>0.37729509711999998</v>
      </c>
      <c r="C95" s="32">
        <v>0.41665217357000001</v>
      </c>
      <c r="D95" s="32">
        <v>0.39708077324000002</v>
      </c>
      <c r="E95" s="78"/>
      <c r="F95" s="78"/>
      <c r="G95" s="78"/>
    </row>
    <row r="96" spans="1:7" ht="12.75" hidden="1" outlineLevel="3" x14ac:dyDescent="0.2">
      <c r="A96" s="261" t="s">
        <v>19</v>
      </c>
      <c r="B96" s="32">
        <v>3.7104216299999999E-2</v>
      </c>
      <c r="C96" s="32">
        <v>3.9716308640000003E-2</v>
      </c>
      <c r="D96" s="32">
        <v>3.9332606989999998E-2</v>
      </c>
      <c r="E96" s="78"/>
      <c r="F96" s="78"/>
      <c r="G96" s="78"/>
    </row>
    <row r="97" spans="1:7" ht="12.75" hidden="1" outlineLevel="3" x14ac:dyDescent="0.2">
      <c r="A97" s="261" t="s">
        <v>140</v>
      </c>
      <c r="B97" s="32">
        <v>3.0431699860000001E-2</v>
      </c>
      <c r="C97" s="32">
        <v>3.1673549510000003E-2</v>
      </c>
      <c r="D97" s="32">
        <v>3.1367549440000003E-2</v>
      </c>
      <c r="E97" s="78"/>
      <c r="F97" s="78"/>
      <c r="G97" s="78"/>
    </row>
    <row r="98" spans="1:7" ht="12.75" hidden="1" outlineLevel="3" x14ac:dyDescent="0.2">
      <c r="A98" s="261" t="s">
        <v>81</v>
      </c>
      <c r="B98" s="32">
        <v>4.6240000000000003E-2</v>
      </c>
      <c r="C98" s="32">
        <v>4.6240000000000003E-2</v>
      </c>
      <c r="D98" s="32">
        <v>4.6240000000000003E-2</v>
      </c>
      <c r="E98" s="78"/>
      <c r="F98" s="78"/>
      <c r="G98" s="78"/>
    </row>
    <row r="99" spans="1:7" ht="12.75" hidden="1" outlineLevel="3" x14ac:dyDescent="0.2">
      <c r="A99" s="261" t="s">
        <v>84</v>
      </c>
      <c r="B99" s="32">
        <v>1.5130309737500001</v>
      </c>
      <c r="C99" s="32">
        <v>1.425</v>
      </c>
      <c r="D99" s="32">
        <v>1.425</v>
      </c>
      <c r="E99" s="78"/>
      <c r="F99" s="78"/>
      <c r="G99" s="78"/>
    </row>
    <row r="100" spans="1:7" ht="12.75" hidden="1" outlineLevel="3" x14ac:dyDescent="0.2">
      <c r="A100" s="261" t="s">
        <v>184</v>
      </c>
      <c r="B100" s="32">
        <v>9.7856250000000006E-2</v>
      </c>
      <c r="C100" s="32">
        <v>9.7856250000000006E-2</v>
      </c>
      <c r="D100" s="32">
        <v>9.7856250000000006E-2</v>
      </c>
      <c r="E100" s="78"/>
      <c r="F100" s="78"/>
      <c r="G100" s="78"/>
    </row>
    <row r="101" spans="1:7" ht="12.75" outlineLevel="2" x14ac:dyDescent="0.2">
      <c r="A101" s="262" t="s">
        <v>165</v>
      </c>
      <c r="B101" s="20"/>
      <c r="C101" s="20"/>
      <c r="D101" s="20"/>
      <c r="E101" s="78"/>
      <c r="F101" s="78"/>
      <c r="G101" s="78"/>
    </row>
    <row r="102" spans="1:7" ht="12.75" outlineLevel="2" collapsed="1" x14ac:dyDescent="0.2">
      <c r="A102" s="68" t="s">
        <v>11</v>
      </c>
      <c r="B102" s="20">
        <f t="shared" ref="B102:C102" si="20">SUM(B$103:B$103)</f>
        <v>0.11598634367000001</v>
      </c>
      <c r="C102" s="20">
        <f t="shared" si="20"/>
        <v>0.11867303662000001</v>
      </c>
      <c r="D102" s="20">
        <v>0.11775795929000001</v>
      </c>
      <c r="E102" s="78"/>
      <c r="F102" s="78"/>
      <c r="G102" s="78"/>
    </row>
    <row r="103" spans="1:7" ht="12.75" hidden="1" outlineLevel="3" x14ac:dyDescent="0.2">
      <c r="A103" s="40" t="s">
        <v>109</v>
      </c>
      <c r="B103" s="32">
        <v>0.11598634367000001</v>
      </c>
      <c r="C103" s="32">
        <v>0.11867303662000001</v>
      </c>
      <c r="D103" s="32">
        <v>0.11775795929000001</v>
      </c>
      <c r="E103" s="78"/>
      <c r="F103" s="78"/>
      <c r="G103" s="78"/>
    </row>
    <row r="104" spans="1:7" x14ac:dyDescent="0.2">
      <c r="B104" s="248"/>
      <c r="C104" s="248"/>
      <c r="D104" s="248"/>
      <c r="E104" s="78"/>
      <c r="F104" s="78"/>
      <c r="G104" s="78"/>
    </row>
    <row r="105" spans="1:7" x14ac:dyDescent="0.2">
      <c r="B105" s="248"/>
      <c r="C105" s="248"/>
      <c r="D105" s="248"/>
      <c r="E105" s="78"/>
      <c r="F105" s="78"/>
      <c r="G105" s="78"/>
    </row>
    <row r="106" spans="1:7" x14ac:dyDescent="0.2">
      <c r="B106" s="248"/>
      <c r="C106" s="248"/>
      <c r="D106" s="248"/>
      <c r="E106" s="78"/>
      <c r="F106" s="78"/>
      <c r="G106" s="78"/>
    </row>
    <row r="107" spans="1:7" x14ac:dyDescent="0.2">
      <c r="B107" s="248"/>
      <c r="C107" s="248"/>
      <c r="D107" s="248"/>
      <c r="E107" s="78"/>
      <c r="F107" s="78"/>
      <c r="G107" s="78"/>
    </row>
    <row r="108" spans="1:7" x14ac:dyDescent="0.2">
      <c r="B108" s="248"/>
      <c r="C108" s="248"/>
      <c r="D108" s="248"/>
      <c r="E108" s="78"/>
      <c r="F108" s="78"/>
      <c r="G108" s="78"/>
    </row>
    <row r="109" spans="1:7" x14ac:dyDescent="0.2">
      <c r="B109" s="248"/>
      <c r="C109" s="248"/>
      <c r="D109" s="248"/>
      <c r="E109" s="78"/>
      <c r="F109" s="78"/>
      <c r="G109" s="78"/>
    </row>
    <row r="110" spans="1:7" x14ac:dyDescent="0.2">
      <c r="B110" s="248"/>
      <c r="C110" s="248"/>
      <c r="D110" s="248"/>
      <c r="E110" s="78"/>
      <c r="F110" s="78"/>
      <c r="G110" s="78"/>
    </row>
    <row r="111" spans="1:7" x14ac:dyDescent="0.2">
      <c r="B111" s="248"/>
      <c r="C111" s="248"/>
      <c r="D111" s="248"/>
      <c r="E111" s="78"/>
      <c r="F111" s="78"/>
      <c r="G111" s="78"/>
    </row>
    <row r="112" spans="1:7" x14ac:dyDescent="0.2">
      <c r="B112" s="248"/>
      <c r="C112" s="248"/>
      <c r="D112" s="248"/>
      <c r="E112" s="78"/>
      <c r="F112" s="78"/>
      <c r="G112" s="78"/>
    </row>
    <row r="113" spans="2:7" x14ac:dyDescent="0.2">
      <c r="B113" s="248"/>
      <c r="C113" s="248"/>
      <c r="D113" s="248"/>
      <c r="E113" s="78"/>
      <c r="F113" s="78"/>
      <c r="G113" s="78"/>
    </row>
    <row r="114" spans="2:7" x14ac:dyDescent="0.2">
      <c r="B114" s="248"/>
      <c r="C114" s="248"/>
      <c r="D114" s="248"/>
      <c r="E114" s="78"/>
      <c r="F114" s="78"/>
      <c r="G114" s="78"/>
    </row>
    <row r="115" spans="2:7" x14ac:dyDescent="0.2">
      <c r="B115" s="248"/>
      <c r="C115" s="248"/>
      <c r="D115" s="248"/>
      <c r="E115" s="78"/>
      <c r="F115" s="78"/>
      <c r="G115" s="78"/>
    </row>
    <row r="116" spans="2:7" x14ac:dyDescent="0.2">
      <c r="B116" s="248"/>
      <c r="C116" s="248"/>
      <c r="D116" s="248"/>
      <c r="E116" s="78"/>
      <c r="F116" s="78"/>
      <c r="G116" s="78"/>
    </row>
    <row r="117" spans="2:7" x14ac:dyDescent="0.2">
      <c r="B117" s="248"/>
      <c r="C117" s="248"/>
      <c r="D117" s="248"/>
      <c r="E117" s="78"/>
      <c r="F117" s="78"/>
      <c r="G117" s="78"/>
    </row>
    <row r="118" spans="2:7" x14ac:dyDescent="0.2">
      <c r="B118" s="248"/>
      <c r="C118" s="248"/>
      <c r="D118" s="248"/>
      <c r="E118" s="78"/>
      <c r="F118" s="78"/>
      <c r="G118" s="78"/>
    </row>
    <row r="119" spans="2:7" x14ac:dyDescent="0.2">
      <c r="B119" s="248"/>
      <c r="C119" s="248"/>
      <c r="D119" s="248"/>
      <c r="E119" s="78"/>
      <c r="F119" s="78"/>
      <c r="G119" s="78"/>
    </row>
    <row r="120" spans="2:7" x14ac:dyDescent="0.2">
      <c r="B120" s="248"/>
      <c r="C120" s="248"/>
      <c r="D120" s="248"/>
      <c r="E120" s="78"/>
      <c r="F120" s="78"/>
      <c r="G120" s="78"/>
    </row>
    <row r="121" spans="2:7" x14ac:dyDescent="0.2">
      <c r="B121" s="248"/>
      <c r="C121" s="248"/>
      <c r="D121" s="248"/>
      <c r="E121" s="78"/>
      <c r="F121" s="78"/>
      <c r="G121" s="78"/>
    </row>
    <row r="122" spans="2:7" x14ac:dyDescent="0.2">
      <c r="B122" s="248"/>
      <c r="C122" s="248"/>
      <c r="D122" s="248"/>
      <c r="E122" s="78"/>
      <c r="F122" s="78"/>
      <c r="G122" s="78"/>
    </row>
    <row r="123" spans="2:7" x14ac:dyDescent="0.2">
      <c r="B123" s="248"/>
      <c r="C123" s="248"/>
      <c r="D123" s="248"/>
      <c r="E123" s="78"/>
      <c r="F123" s="78"/>
      <c r="G123" s="78"/>
    </row>
    <row r="124" spans="2:7" x14ac:dyDescent="0.2">
      <c r="B124" s="248"/>
      <c r="C124" s="248"/>
      <c r="D124" s="248"/>
      <c r="E124" s="78"/>
      <c r="F124" s="78"/>
      <c r="G124" s="78"/>
    </row>
    <row r="125" spans="2:7" x14ac:dyDescent="0.2">
      <c r="B125" s="248"/>
      <c r="C125" s="248"/>
      <c r="D125" s="248"/>
      <c r="E125" s="78"/>
      <c r="F125" s="78"/>
      <c r="G125" s="78"/>
    </row>
    <row r="126" spans="2:7" x14ac:dyDescent="0.2">
      <c r="B126" s="248"/>
      <c r="C126" s="248"/>
      <c r="D126" s="248"/>
      <c r="E126" s="78"/>
      <c r="F126" s="78"/>
      <c r="G126" s="78"/>
    </row>
    <row r="127" spans="2:7" x14ac:dyDescent="0.2">
      <c r="B127" s="248"/>
      <c r="C127" s="248"/>
      <c r="D127" s="248"/>
      <c r="E127" s="78"/>
      <c r="F127" s="78"/>
      <c r="G127" s="78"/>
    </row>
    <row r="128" spans="2:7" x14ac:dyDescent="0.2">
      <c r="B128" s="248"/>
      <c r="C128" s="248"/>
      <c r="D128" s="248"/>
      <c r="E128" s="78"/>
      <c r="F128" s="78"/>
      <c r="G128" s="78"/>
    </row>
    <row r="129" spans="2:7" x14ac:dyDescent="0.2">
      <c r="B129" s="248"/>
      <c r="C129" s="248"/>
      <c r="D129" s="248"/>
      <c r="E129" s="78"/>
      <c r="F129" s="78"/>
      <c r="G129" s="78"/>
    </row>
    <row r="130" spans="2:7" x14ac:dyDescent="0.2">
      <c r="B130" s="248"/>
      <c r="C130" s="248"/>
      <c r="D130" s="248"/>
      <c r="E130" s="78"/>
      <c r="F130" s="78"/>
      <c r="G130" s="78"/>
    </row>
    <row r="131" spans="2:7" x14ac:dyDescent="0.2">
      <c r="B131" s="248"/>
      <c r="C131" s="248"/>
      <c r="D131" s="248"/>
      <c r="E131" s="78"/>
      <c r="F131" s="78"/>
      <c r="G131" s="78"/>
    </row>
    <row r="132" spans="2:7" x14ac:dyDescent="0.2">
      <c r="B132" s="248"/>
      <c r="C132" s="248"/>
      <c r="D132" s="248"/>
      <c r="E132" s="78"/>
      <c r="F132" s="78"/>
      <c r="G132" s="78"/>
    </row>
    <row r="133" spans="2:7" x14ac:dyDescent="0.2">
      <c r="B133" s="248"/>
      <c r="C133" s="248"/>
      <c r="D133" s="248"/>
      <c r="E133" s="78"/>
      <c r="F133" s="78"/>
      <c r="G133" s="78"/>
    </row>
    <row r="134" spans="2:7" x14ac:dyDescent="0.2">
      <c r="B134" s="248"/>
      <c r="C134" s="248"/>
      <c r="D134" s="248"/>
      <c r="E134" s="78"/>
      <c r="F134" s="78"/>
      <c r="G134" s="78"/>
    </row>
    <row r="135" spans="2:7" x14ac:dyDescent="0.2">
      <c r="B135" s="248"/>
      <c r="C135" s="248"/>
      <c r="D135" s="248"/>
      <c r="E135" s="78"/>
      <c r="F135" s="78"/>
      <c r="G135" s="78"/>
    </row>
    <row r="136" spans="2:7" x14ac:dyDescent="0.2">
      <c r="B136" s="248"/>
      <c r="C136" s="248"/>
      <c r="D136" s="248"/>
      <c r="E136" s="78"/>
      <c r="F136" s="78"/>
      <c r="G136" s="78"/>
    </row>
    <row r="137" spans="2:7" x14ac:dyDescent="0.2">
      <c r="B137" s="248"/>
      <c r="C137" s="248"/>
      <c r="D137" s="248"/>
      <c r="E137" s="78"/>
      <c r="F137" s="78"/>
      <c r="G137" s="78"/>
    </row>
    <row r="138" spans="2:7" x14ac:dyDescent="0.2">
      <c r="B138" s="248"/>
      <c r="C138" s="248"/>
      <c r="D138" s="248"/>
      <c r="E138" s="78"/>
      <c r="F138" s="78"/>
      <c r="G138" s="78"/>
    </row>
    <row r="139" spans="2:7" x14ac:dyDescent="0.2">
      <c r="B139" s="248"/>
      <c r="C139" s="248"/>
      <c r="D139" s="248"/>
      <c r="E139" s="78"/>
      <c r="F139" s="78"/>
      <c r="G139" s="78"/>
    </row>
    <row r="140" spans="2:7" x14ac:dyDescent="0.2">
      <c r="B140" s="248"/>
      <c r="C140" s="248"/>
      <c r="D140" s="248"/>
      <c r="E140" s="78"/>
      <c r="F140" s="78"/>
      <c r="G140" s="78"/>
    </row>
    <row r="141" spans="2:7" x14ac:dyDescent="0.2">
      <c r="B141" s="248"/>
      <c r="C141" s="248"/>
      <c r="D141" s="248"/>
      <c r="E141" s="78"/>
      <c r="F141" s="78"/>
      <c r="G141" s="78"/>
    </row>
    <row r="142" spans="2:7" x14ac:dyDescent="0.2">
      <c r="B142" s="248"/>
      <c r="C142" s="248"/>
      <c r="D142" s="248"/>
      <c r="E142" s="78"/>
      <c r="F142" s="78"/>
      <c r="G142" s="78"/>
    </row>
    <row r="143" spans="2:7" x14ac:dyDescent="0.2">
      <c r="B143" s="248"/>
      <c r="C143" s="248"/>
      <c r="D143" s="248"/>
      <c r="E143" s="78"/>
      <c r="F143" s="78"/>
      <c r="G143" s="78"/>
    </row>
    <row r="144" spans="2:7" x14ac:dyDescent="0.2">
      <c r="B144" s="248"/>
      <c r="C144" s="248"/>
      <c r="D144" s="248"/>
      <c r="E144" s="78"/>
      <c r="F144" s="78"/>
      <c r="G144" s="78"/>
    </row>
    <row r="145" spans="2:7" x14ac:dyDescent="0.2">
      <c r="B145" s="248"/>
      <c r="C145" s="248"/>
      <c r="D145" s="248"/>
      <c r="E145" s="78"/>
      <c r="F145" s="78"/>
      <c r="G145" s="78"/>
    </row>
    <row r="146" spans="2:7" x14ac:dyDescent="0.2">
      <c r="B146" s="248"/>
      <c r="C146" s="248"/>
      <c r="D146" s="248"/>
      <c r="E146" s="78"/>
      <c r="F146" s="78"/>
      <c r="G146" s="78"/>
    </row>
    <row r="147" spans="2:7" x14ac:dyDescent="0.2">
      <c r="B147" s="248"/>
      <c r="C147" s="248"/>
      <c r="D147" s="248"/>
      <c r="E147" s="78"/>
      <c r="F147" s="78"/>
      <c r="G147" s="78"/>
    </row>
    <row r="148" spans="2:7" x14ac:dyDescent="0.2">
      <c r="B148" s="248"/>
      <c r="C148" s="248"/>
      <c r="D148" s="248"/>
      <c r="E148" s="78"/>
      <c r="F148" s="78"/>
      <c r="G148" s="78"/>
    </row>
    <row r="149" spans="2:7" x14ac:dyDescent="0.2">
      <c r="B149" s="248"/>
      <c r="C149" s="248"/>
      <c r="D149" s="248"/>
      <c r="E149" s="78"/>
      <c r="F149" s="78"/>
      <c r="G149" s="78"/>
    </row>
    <row r="150" spans="2:7" x14ac:dyDescent="0.2">
      <c r="B150" s="248"/>
      <c r="C150" s="248"/>
      <c r="D150" s="248"/>
      <c r="E150" s="78"/>
      <c r="F150" s="78"/>
      <c r="G150" s="78"/>
    </row>
    <row r="151" spans="2:7" x14ac:dyDescent="0.2">
      <c r="B151" s="248"/>
      <c r="C151" s="248"/>
      <c r="D151" s="248"/>
      <c r="E151" s="78"/>
      <c r="F151" s="78"/>
      <c r="G151" s="78"/>
    </row>
    <row r="152" spans="2:7" x14ac:dyDescent="0.2">
      <c r="B152" s="248"/>
      <c r="C152" s="248"/>
      <c r="D152" s="248"/>
      <c r="E152" s="78"/>
      <c r="F152" s="78"/>
      <c r="G152" s="78"/>
    </row>
    <row r="153" spans="2:7" x14ac:dyDescent="0.2">
      <c r="B153" s="248"/>
      <c r="C153" s="248"/>
      <c r="D153" s="248"/>
      <c r="E153" s="78"/>
      <c r="F153" s="78"/>
      <c r="G153" s="78"/>
    </row>
    <row r="154" spans="2:7" x14ac:dyDescent="0.2">
      <c r="B154" s="248"/>
      <c r="C154" s="248"/>
      <c r="D154" s="248"/>
      <c r="E154" s="78"/>
      <c r="F154" s="78"/>
      <c r="G154" s="78"/>
    </row>
    <row r="155" spans="2:7" x14ac:dyDescent="0.2">
      <c r="B155" s="248"/>
      <c r="C155" s="248"/>
      <c r="D155" s="248"/>
      <c r="E155" s="78"/>
      <c r="F155" s="78"/>
      <c r="G155" s="78"/>
    </row>
    <row r="156" spans="2:7" x14ac:dyDescent="0.2">
      <c r="B156" s="248"/>
      <c r="C156" s="248"/>
      <c r="D156" s="248"/>
      <c r="E156" s="78"/>
      <c r="F156" s="78"/>
      <c r="G156" s="78"/>
    </row>
    <row r="157" spans="2:7" x14ac:dyDescent="0.2">
      <c r="B157" s="248"/>
      <c r="C157" s="248"/>
      <c r="D157" s="248"/>
      <c r="E157" s="78"/>
      <c r="F157" s="78"/>
      <c r="G157" s="78"/>
    </row>
    <row r="158" spans="2:7" x14ac:dyDescent="0.2">
      <c r="B158" s="248"/>
      <c r="C158" s="248"/>
      <c r="D158" s="248"/>
      <c r="E158" s="78"/>
      <c r="F158" s="78"/>
      <c r="G158" s="78"/>
    </row>
    <row r="159" spans="2:7" x14ac:dyDescent="0.2">
      <c r="B159" s="248"/>
      <c r="C159" s="248"/>
      <c r="D159" s="248"/>
      <c r="E159" s="78"/>
      <c r="F159" s="78"/>
      <c r="G159" s="78"/>
    </row>
    <row r="160" spans="2:7" x14ac:dyDescent="0.2">
      <c r="B160" s="248"/>
      <c r="C160" s="248"/>
      <c r="D160" s="248"/>
      <c r="E160" s="78"/>
      <c r="F160" s="78"/>
      <c r="G160" s="78"/>
    </row>
    <row r="161" spans="2:7" x14ac:dyDescent="0.2">
      <c r="B161" s="248"/>
      <c r="C161" s="248"/>
      <c r="D161" s="248"/>
      <c r="E161" s="78"/>
      <c r="F161" s="78"/>
      <c r="G161" s="78"/>
    </row>
    <row r="162" spans="2:7" x14ac:dyDescent="0.2">
      <c r="B162" s="248"/>
      <c r="C162" s="248"/>
      <c r="D162" s="248"/>
      <c r="E162" s="78"/>
      <c r="F162" s="78"/>
      <c r="G162" s="78"/>
    </row>
    <row r="163" spans="2:7" x14ac:dyDescent="0.2">
      <c r="B163" s="248"/>
      <c r="C163" s="248"/>
      <c r="D163" s="248"/>
      <c r="E163" s="78"/>
      <c r="F163" s="78"/>
      <c r="G163" s="78"/>
    </row>
    <row r="164" spans="2:7" x14ac:dyDescent="0.2">
      <c r="B164" s="248"/>
      <c r="C164" s="248"/>
      <c r="D164" s="248"/>
      <c r="E164" s="78"/>
      <c r="F164" s="78"/>
      <c r="G164" s="78"/>
    </row>
    <row r="165" spans="2:7" x14ac:dyDescent="0.2">
      <c r="B165" s="248"/>
      <c r="C165" s="248"/>
      <c r="D165" s="248"/>
      <c r="E165" s="78"/>
      <c r="F165" s="78"/>
      <c r="G165" s="78"/>
    </row>
    <row r="166" spans="2:7" x14ac:dyDescent="0.2">
      <c r="B166" s="248"/>
      <c r="C166" s="248"/>
      <c r="D166" s="248"/>
      <c r="E166" s="78"/>
      <c r="F166" s="78"/>
      <c r="G166" s="78"/>
    </row>
    <row r="167" spans="2:7" x14ac:dyDescent="0.2">
      <c r="B167" s="248"/>
      <c r="C167" s="248"/>
      <c r="D167" s="248"/>
      <c r="E167" s="78"/>
      <c r="F167" s="78"/>
      <c r="G167" s="78"/>
    </row>
    <row r="168" spans="2:7" x14ac:dyDescent="0.2">
      <c r="B168" s="248"/>
      <c r="C168" s="248"/>
      <c r="D168" s="248"/>
      <c r="E168" s="78"/>
      <c r="F168" s="78"/>
      <c r="G168" s="78"/>
    </row>
    <row r="169" spans="2:7" x14ac:dyDescent="0.2">
      <c r="B169" s="248"/>
      <c r="C169" s="248"/>
      <c r="D169" s="248"/>
      <c r="E169" s="78"/>
      <c r="F169" s="78"/>
      <c r="G169" s="78"/>
    </row>
    <row r="170" spans="2:7" x14ac:dyDescent="0.2">
      <c r="B170" s="248"/>
      <c r="C170" s="248"/>
      <c r="D170" s="248"/>
      <c r="E170" s="78"/>
      <c r="F170" s="78"/>
      <c r="G170" s="78"/>
    </row>
    <row r="171" spans="2:7" x14ac:dyDescent="0.2">
      <c r="B171" s="248"/>
      <c r="C171" s="248"/>
      <c r="D171" s="248"/>
      <c r="E171" s="78"/>
      <c r="F171" s="78"/>
      <c r="G171" s="78"/>
    </row>
    <row r="172" spans="2:7" x14ac:dyDescent="0.2">
      <c r="B172" s="248"/>
      <c r="C172" s="248"/>
      <c r="D172" s="248"/>
      <c r="E172" s="78"/>
      <c r="F172" s="78"/>
      <c r="G172" s="78"/>
    </row>
    <row r="173" spans="2:7" x14ac:dyDescent="0.2">
      <c r="B173" s="248"/>
      <c r="C173" s="248"/>
      <c r="D173" s="248"/>
      <c r="E173" s="78"/>
      <c r="F173" s="78"/>
      <c r="G173" s="78"/>
    </row>
    <row r="174" spans="2:7" x14ac:dyDescent="0.2">
      <c r="B174" s="248"/>
      <c r="C174" s="248"/>
      <c r="D174" s="248"/>
      <c r="E174" s="78"/>
      <c r="F174" s="78"/>
      <c r="G174" s="78"/>
    </row>
    <row r="175" spans="2:7" x14ac:dyDescent="0.2">
      <c r="B175" s="248"/>
      <c r="C175" s="248"/>
      <c r="D175" s="248"/>
      <c r="E175" s="78"/>
      <c r="F175" s="78"/>
      <c r="G175" s="78"/>
    </row>
    <row r="176" spans="2:7" x14ac:dyDescent="0.2">
      <c r="B176" s="248"/>
      <c r="C176" s="248"/>
      <c r="D176" s="248"/>
      <c r="E176" s="78"/>
      <c r="F176" s="78"/>
      <c r="G176" s="78"/>
    </row>
    <row r="177" spans="2:7" x14ac:dyDescent="0.2">
      <c r="B177" s="248"/>
      <c r="C177" s="248"/>
      <c r="D177" s="248"/>
      <c r="E177" s="78"/>
      <c r="F177" s="78"/>
      <c r="G177" s="78"/>
    </row>
    <row r="178" spans="2:7" x14ac:dyDescent="0.2">
      <c r="B178" s="248"/>
      <c r="C178" s="248"/>
      <c r="D178" s="248"/>
      <c r="E178" s="78"/>
      <c r="F178" s="78"/>
      <c r="G178" s="78"/>
    </row>
    <row r="179" spans="2:7" x14ac:dyDescent="0.2">
      <c r="B179" s="248"/>
      <c r="C179" s="248"/>
      <c r="D179" s="248"/>
      <c r="E179" s="78"/>
      <c r="F179" s="78"/>
      <c r="G179" s="78"/>
    </row>
    <row r="180" spans="2:7" x14ac:dyDescent="0.2">
      <c r="B180" s="248"/>
      <c r="C180" s="248"/>
      <c r="D180" s="248"/>
      <c r="E180" s="78"/>
      <c r="F180" s="78"/>
      <c r="G180" s="78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G247"/>
  <sheetViews>
    <sheetView workbookViewId="0">
      <selection activeCell="B25" sqref="B25"/>
    </sheetView>
  </sheetViews>
  <sheetFormatPr defaultRowHeight="12.75" x14ac:dyDescent="0.2"/>
  <cols>
    <col min="1" max="1" width="52.7109375" style="158" bestFit="1" customWidth="1"/>
    <col min="2" max="4" width="15.140625" style="158" customWidth="1"/>
    <col min="5" max="16384" width="9.140625" style="158"/>
  </cols>
  <sheetData>
    <row r="2" spans="1:7" ht="18.75" x14ac:dyDescent="0.2">
      <c r="A2" s="5" t="s">
        <v>216</v>
      </c>
      <c r="B2" s="5"/>
      <c r="C2" s="5"/>
      <c r="D2" s="5"/>
      <c r="E2" s="130"/>
      <c r="F2" s="130"/>
      <c r="G2" s="130"/>
    </row>
    <row r="3" spans="1:7" x14ac:dyDescent="0.2">
      <c r="A3" s="241"/>
    </row>
    <row r="4" spans="1:7" s="136" customFormat="1" x14ac:dyDescent="0.2">
      <c r="A4" s="77" t="str">
        <f>$A$2 &amp; " (" &amp;D4 &amp; ")"</f>
        <v>Державний та гарантований державою борг України за поточний рік (млрд. грн)</v>
      </c>
      <c r="D4" s="136" t="str">
        <f>VALUAH</f>
        <v>млрд. грн</v>
      </c>
    </row>
    <row r="5" spans="1:7" s="47" customFormat="1" x14ac:dyDescent="0.2">
      <c r="A5" s="110"/>
      <c r="B5" s="250">
        <v>43100</v>
      </c>
      <c r="C5" s="250">
        <v>43131</v>
      </c>
      <c r="D5" s="135">
        <v>43159</v>
      </c>
    </row>
    <row r="6" spans="1:7" s="173" customFormat="1" x14ac:dyDescent="0.2">
      <c r="A6" s="252" t="s">
        <v>201</v>
      </c>
      <c r="B6" s="83">
        <f t="shared" ref="B6:D6" si="0">SUM(B7:B8)</f>
        <v>2141.6744392656601</v>
      </c>
      <c r="C6" s="83">
        <f t="shared" si="0"/>
        <v>2134.9402189305802</v>
      </c>
      <c r="D6" s="83">
        <f t="shared" si="0"/>
        <v>2068.6143472716399</v>
      </c>
    </row>
    <row r="7" spans="1:7" s="235" customFormat="1" x14ac:dyDescent="0.2">
      <c r="A7" s="60" t="s">
        <v>62</v>
      </c>
      <c r="B7" s="213">
        <v>766.67894097345004</v>
      </c>
      <c r="C7" s="213">
        <v>758.66671398871995</v>
      </c>
      <c r="D7" s="32">
        <v>758.57053756055996</v>
      </c>
    </row>
    <row r="8" spans="1:7" s="235" customFormat="1" x14ac:dyDescent="0.2">
      <c r="A8" s="60" t="s">
        <v>92</v>
      </c>
      <c r="B8" s="213">
        <v>1374.99549829221</v>
      </c>
      <c r="C8" s="213">
        <v>1376.27350494186</v>
      </c>
      <c r="D8" s="32">
        <v>1310.04380971108</v>
      </c>
    </row>
    <row r="9" spans="1:7" x14ac:dyDescent="0.2">
      <c r="B9" s="130"/>
      <c r="C9" s="130"/>
      <c r="D9" s="130"/>
      <c r="E9" s="130"/>
    </row>
    <row r="10" spans="1:7" x14ac:dyDescent="0.2">
      <c r="A10" s="77" t="str">
        <f>$A$2 &amp; " (" &amp;D10 &amp; ")"</f>
        <v>Державний та гарантований державою борг України за поточний рік (млрд. дол. США)</v>
      </c>
      <c r="B10" s="130"/>
      <c r="C10" s="130"/>
      <c r="D10" s="136" t="str">
        <f>VALUSD</f>
        <v>млрд. дол. США</v>
      </c>
      <c r="E10" s="130"/>
    </row>
    <row r="11" spans="1:7" s="111" customFormat="1" x14ac:dyDescent="0.2">
      <c r="A11" s="110"/>
      <c r="B11" s="250">
        <v>43100</v>
      </c>
      <c r="C11" s="250">
        <v>43131</v>
      </c>
      <c r="D11" s="135">
        <v>43159</v>
      </c>
      <c r="E11" s="47"/>
      <c r="F11" s="47"/>
      <c r="G11" s="47"/>
    </row>
    <row r="12" spans="1:7" s="238" customFormat="1" x14ac:dyDescent="0.2">
      <c r="A12" s="252" t="s">
        <v>201</v>
      </c>
      <c r="B12" s="83">
        <f t="shared" ref="B12:D12" si="1">SUM(B13:B14)</f>
        <v>76.305177725150003</v>
      </c>
      <c r="C12" s="83">
        <f t="shared" si="1"/>
        <v>76.223933368819999</v>
      </c>
      <c r="D12" s="83">
        <f t="shared" si="1"/>
        <v>76.762659424779997</v>
      </c>
      <c r="E12" s="251"/>
    </row>
    <row r="13" spans="1:7" s="95" customFormat="1" x14ac:dyDescent="0.2">
      <c r="A13" s="230" t="s">
        <v>62</v>
      </c>
      <c r="B13" s="213">
        <v>27.315810366209998</v>
      </c>
      <c r="C13" s="213">
        <v>27.086735517569998</v>
      </c>
      <c r="D13" s="32">
        <v>28.149225543739998</v>
      </c>
      <c r="E13" s="109"/>
    </row>
    <row r="14" spans="1:7" s="95" customFormat="1" x14ac:dyDescent="0.2">
      <c r="A14" s="230" t="s">
        <v>92</v>
      </c>
      <c r="B14" s="213">
        <v>48.989367358940001</v>
      </c>
      <c r="C14" s="213">
        <v>49.137197851250001</v>
      </c>
      <c r="D14" s="32">
        <v>48.613433881040002</v>
      </c>
      <c r="E14" s="109"/>
    </row>
    <row r="15" spans="1:7" x14ac:dyDescent="0.2">
      <c r="B15" s="130"/>
      <c r="C15" s="130"/>
      <c r="D15" s="130"/>
      <c r="E15" s="130"/>
    </row>
    <row r="16" spans="1:7" s="204" customFormat="1" x14ac:dyDescent="0.2">
      <c r="B16" s="223"/>
      <c r="C16" s="223"/>
      <c r="D16" s="219" t="s">
        <v>24</v>
      </c>
      <c r="E16" s="223"/>
    </row>
    <row r="17" spans="1:7" s="111" customFormat="1" x14ac:dyDescent="0.2">
      <c r="A17" s="206"/>
      <c r="B17" s="250">
        <v>43100</v>
      </c>
      <c r="C17" s="250">
        <v>43131</v>
      </c>
      <c r="D17" s="250">
        <v>43159</v>
      </c>
      <c r="E17" s="47"/>
      <c r="F17" s="47"/>
      <c r="G17" s="47"/>
    </row>
    <row r="18" spans="1:7" s="238" customFormat="1" x14ac:dyDescent="0.2">
      <c r="A18" s="138" t="s">
        <v>201</v>
      </c>
      <c r="B18" s="83">
        <f t="shared" ref="B18:D18" si="2">SUM(B19:B20)</f>
        <v>1</v>
      </c>
      <c r="C18" s="83">
        <f t="shared" si="2"/>
        <v>1</v>
      </c>
      <c r="D18" s="83">
        <f t="shared" si="2"/>
        <v>1</v>
      </c>
      <c r="E18" s="251"/>
    </row>
    <row r="19" spans="1:7" s="95" customFormat="1" x14ac:dyDescent="0.2">
      <c r="A19" s="230" t="s">
        <v>62</v>
      </c>
      <c r="B19" s="114">
        <v>0.35798099999999999</v>
      </c>
      <c r="C19" s="114">
        <v>0.35535699999999998</v>
      </c>
      <c r="D19" s="145">
        <v>0.366705</v>
      </c>
      <c r="E19" s="109"/>
    </row>
    <row r="20" spans="1:7" s="95" customFormat="1" x14ac:dyDescent="0.2">
      <c r="A20" s="230" t="s">
        <v>92</v>
      </c>
      <c r="B20" s="114">
        <v>0.64201900000000001</v>
      </c>
      <c r="C20" s="114">
        <v>0.64464299999999997</v>
      </c>
      <c r="D20" s="145">
        <v>0.63329500000000005</v>
      </c>
      <c r="E20" s="109"/>
    </row>
    <row r="21" spans="1:7" x14ac:dyDescent="0.2">
      <c r="B21" s="130"/>
      <c r="C21" s="130"/>
      <c r="D21" s="130"/>
      <c r="E21" s="130"/>
    </row>
    <row r="22" spans="1:7" x14ac:dyDescent="0.2">
      <c r="B22" s="130"/>
      <c r="C22" s="130"/>
      <c r="D22" s="130"/>
      <c r="E22" s="130"/>
    </row>
    <row r="23" spans="1:7" x14ac:dyDescent="0.2">
      <c r="B23" s="130"/>
      <c r="C23" s="130"/>
      <c r="D23" s="130"/>
      <c r="E23" s="130"/>
    </row>
    <row r="24" spans="1:7" x14ac:dyDescent="0.2">
      <c r="B24" s="130"/>
      <c r="C24" s="130"/>
      <c r="D24" s="130"/>
      <c r="E24" s="130"/>
    </row>
    <row r="25" spans="1:7" s="204" customFormat="1" x14ac:dyDescent="0.2">
      <c r="B25" s="223"/>
      <c r="C25" s="223"/>
      <c r="D25" s="223"/>
      <c r="E25" s="223"/>
    </row>
    <row r="26" spans="1:7" x14ac:dyDescent="0.2">
      <c r="B26" s="130"/>
      <c r="C26" s="130"/>
      <c r="D26" s="130"/>
      <c r="E26" s="130"/>
    </row>
    <row r="27" spans="1:7" x14ac:dyDescent="0.2">
      <c r="B27" s="130"/>
      <c r="C27" s="130"/>
      <c r="D27" s="130"/>
      <c r="E27" s="130"/>
    </row>
    <row r="28" spans="1:7" x14ac:dyDescent="0.2">
      <c r="B28" s="130"/>
      <c r="C28" s="130"/>
      <c r="D28" s="130"/>
      <c r="E28" s="130"/>
    </row>
    <row r="29" spans="1:7" x14ac:dyDescent="0.2">
      <c r="B29" s="130"/>
      <c r="C29" s="130"/>
      <c r="D29" s="130"/>
      <c r="E29" s="130"/>
    </row>
    <row r="30" spans="1:7" x14ac:dyDescent="0.2">
      <c r="B30" s="130"/>
      <c r="C30" s="130"/>
      <c r="D30" s="130"/>
      <c r="E30" s="130"/>
    </row>
    <row r="31" spans="1:7" x14ac:dyDescent="0.2">
      <c r="B31" s="130"/>
      <c r="C31" s="130"/>
      <c r="D31" s="130"/>
      <c r="E31" s="130"/>
    </row>
    <row r="32" spans="1:7" x14ac:dyDescent="0.2">
      <c r="B32" s="130"/>
      <c r="C32" s="130"/>
      <c r="D32" s="130"/>
      <c r="E32" s="130"/>
    </row>
    <row r="33" spans="2:5" x14ac:dyDescent="0.2">
      <c r="B33" s="130"/>
      <c r="C33" s="130"/>
      <c r="D33" s="130"/>
      <c r="E33" s="130"/>
    </row>
    <row r="34" spans="2:5" x14ac:dyDescent="0.2">
      <c r="B34" s="130"/>
      <c r="C34" s="130"/>
      <c r="D34" s="130"/>
      <c r="E34" s="130"/>
    </row>
    <row r="35" spans="2:5" x14ac:dyDescent="0.2">
      <c r="B35" s="130"/>
      <c r="C35" s="130"/>
      <c r="D35" s="130"/>
      <c r="E35" s="130"/>
    </row>
    <row r="36" spans="2:5" x14ac:dyDescent="0.2">
      <c r="B36" s="130"/>
      <c r="C36" s="130"/>
      <c r="D36" s="130"/>
      <c r="E36" s="130"/>
    </row>
    <row r="37" spans="2:5" x14ac:dyDescent="0.2">
      <c r="B37" s="130"/>
      <c r="C37" s="130"/>
      <c r="D37" s="130"/>
      <c r="E37" s="130"/>
    </row>
    <row r="38" spans="2:5" x14ac:dyDescent="0.2">
      <c r="B38" s="130"/>
      <c r="C38" s="130"/>
      <c r="D38" s="130"/>
      <c r="E38" s="130"/>
    </row>
    <row r="39" spans="2:5" x14ac:dyDescent="0.2">
      <c r="B39" s="130"/>
      <c r="C39" s="130"/>
      <c r="D39" s="130"/>
      <c r="E39" s="130"/>
    </row>
    <row r="40" spans="2:5" x14ac:dyDescent="0.2">
      <c r="B40" s="130"/>
      <c r="C40" s="130"/>
      <c r="D40" s="130"/>
      <c r="E40" s="130"/>
    </row>
    <row r="41" spans="2:5" x14ac:dyDescent="0.2">
      <c r="B41" s="130"/>
      <c r="C41" s="130"/>
      <c r="D41" s="130"/>
      <c r="E41" s="130"/>
    </row>
    <row r="42" spans="2:5" x14ac:dyDescent="0.2">
      <c r="B42" s="130"/>
      <c r="C42" s="130"/>
      <c r="D42" s="130"/>
      <c r="E42" s="130"/>
    </row>
    <row r="43" spans="2:5" x14ac:dyDescent="0.2">
      <c r="B43" s="130"/>
      <c r="C43" s="130"/>
      <c r="D43" s="130"/>
      <c r="E43" s="130"/>
    </row>
    <row r="44" spans="2:5" x14ac:dyDescent="0.2">
      <c r="B44" s="130"/>
      <c r="C44" s="130"/>
      <c r="D44" s="130"/>
      <c r="E44" s="130"/>
    </row>
    <row r="45" spans="2:5" x14ac:dyDescent="0.2">
      <c r="B45" s="130"/>
      <c r="C45" s="130"/>
      <c r="D45" s="130"/>
      <c r="E45" s="130"/>
    </row>
    <row r="46" spans="2:5" x14ac:dyDescent="0.2">
      <c r="B46" s="130"/>
      <c r="C46" s="130"/>
      <c r="D46" s="130"/>
      <c r="E46" s="130"/>
    </row>
    <row r="47" spans="2:5" x14ac:dyDescent="0.2">
      <c r="B47" s="130"/>
      <c r="C47" s="130"/>
      <c r="D47" s="130"/>
      <c r="E47" s="130"/>
    </row>
    <row r="48" spans="2:5" x14ac:dyDescent="0.2">
      <c r="B48" s="130"/>
      <c r="C48" s="130"/>
      <c r="D48" s="130"/>
      <c r="E48" s="130"/>
    </row>
    <row r="49" spans="2:5" x14ac:dyDescent="0.2">
      <c r="B49" s="130"/>
      <c r="C49" s="130"/>
      <c r="D49" s="130"/>
      <c r="E49" s="130"/>
    </row>
    <row r="50" spans="2:5" x14ac:dyDescent="0.2">
      <c r="B50" s="130"/>
      <c r="C50" s="130"/>
      <c r="D50" s="130"/>
      <c r="E50" s="130"/>
    </row>
    <row r="51" spans="2:5" x14ac:dyDescent="0.2">
      <c r="B51" s="130"/>
      <c r="C51" s="130"/>
      <c r="D51" s="130"/>
      <c r="E51" s="130"/>
    </row>
    <row r="52" spans="2:5" x14ac:dyDescent="0.2">
      <c r="B52" s="130"/>
      <c r="C52" s="130"/>
      <c r="D52" s="130"/>
      <c r="E52" s="130"/>
    </row>
    <row r="53" spans="2:5" x14ac:dyDescent="0.2">
      <c r="B53" s="130"/>
      <c r="C53" s="130"/>
      <c r="D53" s="130"/>
      <c r="E53" s="130"/>
    </row>
    <row r="54" spans="2:5" x14ac:dyDescent="0.2">
      <c r="B54" s="130"/>
      <c r="C54" s="130"/>
      <c r="D54" s="130"/>
      <c r="E54" s="130"/>
    </row>
    <row r="55" spans="2:5" x14ac:dyDescent="0.2">
      <c r="B55" s="130"/>
      <c r="C55" s="130"/>
      <c r="D55" s="130"/>
      <c r="E55" s="130"/>
    </row>
    <row r="56" spans="2:5" x14ac:dyDescent="0.2">
      <c r="B56" s="130"/>
      <c r="C56" s="130"/>
      <c r="D56" s="130"/>
      <c r="E56" s="130"/>
    </row>
    <row r="57" spans="2:5" x14ac:dyDescent="0.2">
      <c r="B57" s="130"/>
      <c r="C57" s="130"/>
      <c r="D57" s="130"/>
      <c r="E57" s="130"/>
    </row>
    <row r="58" spans="2:5" x14ac:dyDescent="0.2">
      <c r="B58" s="130"/>
      <c r="C58" s="130"/>
      <c r="D58" s="130"/>
      <c r="E58" s="130"/>
    </row>
    <row r="59" spans="2:5" x14ac:dyDescent="0.2">
      <c r="B59" s="130"/>
      <c r="C59" s="130"/>
      <c r="D59" s="130"/>
      <c r="E59" s="130"/>
    </row>
    <row r="60" spans="2:5" x14ac:dyDescent="0.2">
      <c r="B60" s="130"/>
      <c r="C60" s="130"/>
      <c r="D60" s="130"/>
      <c r="E60" s="130"/>
    </row>
    <row r="61" spans="2:5" x14ac:dyDescent="0.2">
      <c r="B61" s="130"/>
      <c r="C61" s="130"/>
      <c r="D61" s="130"/>
      <c r="E61" s="130"/>
    </row>
    <row r="62" spans="2:5" x14ac:dyDescent="0.2">
      <c r="B62" s="130"/>
      <c r="C62" s="130"/>
      <c r="D62" s="130"/>
      <c r="E62" s="130"/>
    </row>
    <row r="63" spans="2:5" x14ac:dyDescent="0.2">
      <c r="B63" s="130"/>
      <c r="C63" s="130"/>
      <c r="D63" s="130"/>
      <c r="E63" s="130"/>
    </row>
    <row r="64" spans="2:5" x14ac:dyDescent="0.2">
      <c r="B64" s="130"/>
      <c r="C64" s="130"/>
      <c r="D64" s="130"/>
      <c r="E64" s="130"/>
    </row>
    <row r="65" spans="2:5" x14ac:dyDescent="0.2">
      <c r="B65" s="130"/>
      <c r="C65" s="130"/>
      <c r="D65" s="130"/>
      <c r="E65" s="130"/>
    </row>
    <row r="66" spans="2:5" x14ac:dyDescent="0.2">
      <c r="B66" s="130"/>
      <c r="C66" s="130"/>
      <c r="D66" s="130"/>
      <c r="E66" s="130"/>
    </row>
    <row r="67" spans="2:5" x14ac:dyDescent="0.2">
      <c r="B67" s="130"/>
      <c r="C67" s="130"/>
      <c r="D67" s="130"/>
      <c r="E67" s="130"/>
    </row>
    <row r="68" spans="2:5" x14ac:dyDescent="0.2">
      <c r="B68" s="130"/>
      <c r="C68" s="130"/>
      <c r="D68" s="130"/>
      <c r="E68" s="130"/>
    </row>
    <row r="69" spans="2:5" x14ac:dyDescent="0.2">
      <c r="B69" s="130"/>
      <c r="C69" s="130"/>
      <c r="D69" s="130"/>
      <c r="E69" s="130"/>
    </row>
    <row r="70" spans="2:5" x14ac:dyDescent="0.2">
      <c r="B70" s="130"/>
      <c r="C70" s="130"/>
      <c r="D70" s="130"/>
      <c r="E70" s="130"/>
    </row>
    <row r="71" spans="2:5" x14ac:dyDescent="0.2">
      <c r="B71" s="130"/>
      <c r="C71" s="130"/>
      <c r="D71" s="130"/>
      <c r="E71" s="130"/>
    </row>
    <row r="72" spans="2:5" x14ac:dyDescent="0.2">
      <c r="B72" s="130"/>
      <c r="C72" s="130"/>
      <c r="D72" s="130"/>
      <c r="E72" s="130"/>
    </row>
    <row r="73" spans="2:5" x14ac:dyDescent="0.2">
      <c r="B73" s="130"/>
      <c r="C73" s="130"/>
      <c r="D73" s="130"/>
      <c r="E73" s="130"/>
    </row>
    <row r="74" spans="2:5" x14ac:dyDescent="0.2">
      <c r="B74" s="130"/>
      <c r="C74" s="130"/>
      <c r="D74" s="130"/>
      <c r="E74" s="130"/>
    </row>
    <row r="75" spans="2:5" x14ac:dyDescent="0.2">
      <c r="B75" s="130"/>
      <c r="C75" s="130"/>
      <c r="D75" s="130"/>
      <c r="E75" s="130"/>
    </row>
    <row r="76" spans="2:5" x14ac:dyDescent="0.2">
      <c r="B76" s="130"/>
      <c r="C76" s="130"/>
      <c r="D76" s="130"/>
      <c r="E76" s="130"/>
    </row>
    <row r="77" spans="2:5" x14ac:dyDescent="0.2">
      <c r="B77" s="130"/>
      <c r="C77" s="130"/>
      <c r="D77" s="130"/>
      <c r="E77" s="130"/>
    </row>
    <row r="78" spans="2:5" x14ac:dyDescent="0.2">
      <c r="B78" s="130"/>
      <c r="C78" s="130"/>
      <c r="D78" s="130"/>
      <c r="E78" s="130"/>
    </row>
    <row r="79" spans="2:5" x14ac:dyDescent="0.2">
      <c r="B79" s="130"/>
      <c r="C79" s="130"/>
      <c r="D79" s="130"/>
      <c r="E79" s="130"/>
    </row>
    <row r="80" spans="2:5" x14ac:dyDescent="0.2">
      <c r="B80" s="130"/>
      <c r="C80" s="130"/>
      <c r="D80" s="130"/>
      <c r="E80" s="130"/>
    </row>
    <row r="81" spans="2:5" x14ac:dyDescent="0.2">
      <c r="B81" s="130"/>
      <c r="C81" s="130"/>
      <c r="D81" s="130"/>
      <c r="E81" s="130"/>
    </row>
    <row r="82" spans="2:5" x14ac:dyDescent="0.2">
      <c r="B82" s="130"/>
      <c r="C82" s="130"/>
      <c r="D82" s="130"/>
      <c r="E82" s="130"/>
    </row>
    <row r="83" spans="2:5" x14ac:dyDescent="0.2">
      <c r="B83" s="130"/>
      <c r="C83" s="130"/>
      <c r="D83" s="130"/>
      <c r="E83" s="130"/>
    </row>
    <row r="84" spans="2:5" x14ac:dyDescent="0.2">
      <c r="B84" s="130"/>
      <c r="C84" s="130"/>
      <c r="D84" s="130"/>
      <c r="E84" s="130"/>
    </row>
    <row r="85" spans="2:5" x14ac:dyDescent="0.2">
      <c r="B85" s="130"/>
      <c r="C85" s="130"/>
      <c r="D85" s="130"/>
      <c r="E85" s="130"/>
    </row>
    <row r="86" spans="2:5" x14ac:dyDescent="0.2">
      <c r="B86" s="130"/>
      <c r="C86" s="130"/>
      <c r="D86" s="130"/>
      <c r="E86" s="130"/>
    </row>
    <row r="87" spans="2:5" x14ac:dyDescent="0.2">
      <c r="B87" s="130"/>
      <c r="C87" s="130"/>
      <c r="D87" s="130"/>
      <c r="E87" s="130"/>
    </row>
    <row r="88" spans="2:5" x14ac:dyDescent="0.2">
      <c r="B88" s="130"/>
      <c r="C88" s="130"/>
      <c r="D88" s="130"/>
      <c r="E88" s="130"/>
    </row>
    <row r="89" spans="2:5" x14ac:dyDescent="0.2">
      <c r="B89" s="130"/>
      <c r="C89" s="130"/>
      <c r="D89" s="130"/>
      <c r="E89" s="130"/>
    </row>
    <row r="90" spans="2:5" x14ac:dyDescent="0.2">
      <c r="B90" s="130"/>
      <c r="C90" s="130"/>
      <c r="D90" s="130"/>
      <c r="E90" s="130"/>
    </row>
    <row r="91" spans="2:5" x14ac:dyDescent="0.2">
      <c r="B91" s="130"/>
      <c r="C91" s="130"/>
      <c r="D91" s="130"/>
      <c r="E91" s="130"/>
    </row>
    <row r="92" spans="2:5" x14ac:dyDescent="0.2">
      <c r="B92" s="130"/>
      <c r="C92" s="130"/>
      <c r="D92" s="130"/>
      <c r="E92" s="130"/>
    </row>
    <row r="93" spans="2:5" x14ac:dyDescent="0.2">
      <c r="B93" s="130"/>
      <c r="C93" s="130"/>
      <c r="D93" s="130"/>
      <c r="E93" s="130"/>
    </row>
    <row r="94" spans="2:5" x14ac:dyDescent="0.2">
      <c r="B94" s="130"/>
      <c r="C94" s="130"/>
      <c r="D94" s="130"/>
      <c r="E94" s="130"/>
    </row>
    <row r="95" spans="2:5" x14ac:dyDescent="0.2">
      <c r="B95" s="130"/>
      <c r="C95" s="130"/>
      <c r="D95" s="130"/>
      <c r="E95" s="130"/>
    </row>
    <row r="96" spans="2:5" x14ac:dyDescent="0.2">
      <c r="B96" s="130"/>
      <c r="C96" s="130"/>
      <c r="D96" s="130"/>
      <c r="E96" s="130"/>
    </row>
    <row r="97" spans="2:5" x14ac:dyDescent="0.2">
      <c r="B97" s="130"/>
      <c r="C97" s="130"/>
      <c r="D97" s="130"/>
      <c r="E97" s="130"/>
    </row>
    <row r="98" spans="2:5" x14ac:dyDescent="0.2">
      <c r="B98" s="130"/>
      <c r="C98" s="130"/>
      <c r="D98" s="130"/>
      <c r="E98" s="130"/>
    </row>
    <row r="99" spans="2:5" x14ac:dyDescent="0.2">
      <c r="B99" s="130"/>
      <c r="C99" s="130"/>
      <c r="D99" s="130"/>
      <c r="E99" s="130"/>
    </row>
    <row r="100" spans="2:5" x14ac:dyDescent="0.2">
      <c r="B100" s="130"/>
      <c r="C100" s="130"/>
      <c r="D100" s="130"/>
      <c r="E100" s="130"/>
    </row>
    <row r="101" spans="2:5" x14ac:dyDescent="0.2">
      <c r="B101" s="130"/>
      <c r="C101" s="130"/>
      <c r="D101" s="130"/>
      <c r="E101" s="130"/>
    </row>
    <row r="102" spans="2:5" x14ac:dyDescent="0.2">
      <c r="B102" s="130"/>
      <c r="C102" s="130"/>
      <c r="D102" s="130"/>
      <c r="E102" s="130"/>
    </row>
    <row r="103" spans="2:5" x14ac:dyDescent="0.2">
      <c r="B103" s="130"/>
      <c r="C103" s="130"/>
      <c r="D103" s="130"/>
      <c r="E103" s="130"/>
    </row>
    <row r="104" spans="2:5" x14ac:dyDescent="0.2">
      <c r="B104" s="130"/>
      <c r="C104" s="130"/>
      <c r="D104" s="130"/>
      <c r="E104" s="130"/>
    </row>
    <row r="105" spans="2:5" x14ac:dyDescent="0.2">
      <c r="B105" s="130"/>
      <c r="C105" s="130"/>
      <c r="D105" s="130"/>
      <c r="E105" s="130"/>
    </row>
    <row r="106" spans="2:5" x14ac:dyDescent="0.2">
      <c r="B106" s="130"/>
      <c r="C106" s="130"/>
      <c r="D106" s="130"/>
      <c r="E106" s="130"/>
    </row>
    <row r="107" spans="2:5" x14ac:dyDescent="0.2">
      <c r="B107" s="130"/>
      <c r="C107" s="130"/>
      <c r="D107" s="130"/>
      <c r="E107" s="130"/>
    </row>
    <row r="108" spans="2:5" x14ac:dyDescent="0.2">
      <c r="B108" s="130"/>
      <c r="C108" s="130"/>
      <c r="D108" s="130"/>
      <c r="E108" s="130"/>
    </row>
    <row r="109" spans="2:5" x14ac:dyDescent="0.2">
      <c r="B109" s="130"/>
      <c r="C109" s="130"/>
      <c r="D109" s="130"/>
      <c r="E109" s="130"/>
    </row>
    <row r="110" spans="2:5" x14ac:dyDescent="0.2">
      <c r="B110" s="130"/>
      <c r="C110" s="130"/>
      <c r="D110" s="130"/>
      <c r="E110" s="130"/>
    </row>
    <row r="111" spans="2:5" x14ac:dyDescent="0.2">
      <c r="B111" s="130"/>
      <c r="C111" s="130"/>
      <c r="D111" s="130"/>
      <c r="E111" s="130"/>
    </row>
    <row r="112" spans="2:5" x14ac:dyDescent="0.2">
      <c r="B112" s="130"/>
      <c r="C112" s="130"/>
      <c r="D112" s="130"/>
      <c r="E112" s="130"/>
    </row>
    <row r="113" spans="2:5" x14ac:dyDescent="0.2">
      <c r="B113" s="130"/>
      <c r="C113" s="130"/>
      <c r="D113" s="130"/>
      <c r="E113" s="130"/>
    </row>
    <row r="114" spans="2:5" x14ac:dyDescent="0.2">
      <c r="B114" s="130"/>
      <c r="C114" s="130"/>
      <c r="D114" s="130"/>
      <c r="E114" s="130"/>
    </row>
    <row r="115" spans="2:5" x14ac:dyDescent="0.2">
      <c r="B115" s="130"/>
      <c r="C115" s="130"/>
      <c r="D115" s="130"/>
      <c r="E115" s="130"/>
    </row>
    <row r="116" spans="2:5" x14ac:dyDescent="0.2">
      <c r="B116" s="130"/>
      <c r="C116" s="130"/>
      <c r="D116" s="130"/>
      <c r="E116" s="130"/>
    </row>
    <row r="117" spans="2:5" x14ac:dyDescent="0.2">
      <c r="B117" s="130"/>
      <c r="C117" s="130"/>
      <c r="D117" s="130"/>
      <c r="E117" s="130"/>
    </row>
    <row r="118" spans="2:5" x14ac:dyDescent="0.2">
      <c r="B118" s="130"/>
      <c r="C118" s="130"/>
      <c r="D118" s="130"/>
      <c r="E118" s="130"/>
    </row>
    <row r="119" spans="2:5" x14ac:dyDescent="0.2">
      <c r="B119" s="130"/>
      <c r="C119" s="130"/>
      <c r="D119" s="130"/>
      <c r="E119" s="130"/>
    </row>
    <row r="120" spans="2:5" x14ac:dyDescent="0.2">
      <c r="B120" s="130"/>
      <c r="C120" s="130"/>
      <c r="D120" s="130"/>
      <c r="E120" s="130"/>
    </row>
    <row r="121" spans="2:5" x14ac:dyDescent="0.2">
      <c r="B121" s="130"/>
      <c r="C121" s="130"/>
      <c r="D121" s="130"/>
      <c r="E121" s="130"/>
    </row>
    <row r="122" spans="2:5" x14ac:dyDescent="0.2">
      <c r="B122" s="130"/>
      <c r="C122" s="130"/>
      <c r="D122" s="130"/>
      <c r="E122" s="130"/>
    </row>
    <row r="123" spans="2:5" x14ac:dyDescent="0.2">
      <c r="B123" s="130"/>
      <c r="C123" s="130"/>
      <c r="D123" s="130"/>
      <c r="E123" s="130"/>
    </row>
    <row r="124" spans="2:5" x14ac:dyDescent="0.2">
      <c r="B124" s="130"/>
      <c r="C124" s="130"/>
      <c r="D124" s="130"/>
      <c r="E124" s="130"/>
    </row>
    <row r="125" spans="2:5" x14ac:dyDescent="0.2">
      <c r="B125" s="130"/>
      <c r="C125" s="130"/>
      <c r="D125" s="130"/>
      <c r="E125" s="130"/>
    </row>
    <row r="126" spans="2:5" x14ac:dyDescent="0.2">
      <c r="B126" s="130"/>
      <c r="C126" s="130"/>
      <c r="D126" s="130"/>
      <c r="E126" s="130"/>
    </row>
    <row r="127" spans="2:5" x14ac:dyDescent="0.2">
      <c r="B127" s="130"/>
      <c r="C127" s="130"/>
      <c r="D127" s="130"/>
      <c r="E127" s="130"/>
    </row>
    <row r="128" spans="2:5" x14ac:dyDescent="0.2">
      <c r="B128" s="130"/>
      <c r="C128" s="130"/>
      <c r="D128" s="130"/>
      <c r="E128" s="130"/>
    </row>
    <row r="129" spans="2:5" x14ac:dyDescent="0.2">
      <c r="B129" s="130"/>
      <c r="C129" s="130"/>
      <c r="D129" s="130"/>
      <c r="E129" s="130"/>
    </row>
    <row r="130" spans="2:5" x14ac:dyDescent="0.2">
      <c r="B130" s="130"/>
      <c r="C130" s="130"/>
      <c r="D130" s="130"/>
      <c r="E130" s="130"/>
    </row>
    <row r="131" spans="2:5" x14ac:dyDescent="0.2">
      <c r="B131" s="130"/>
      <c r="C131" s="130"/>
      <c r="D131" s="130"/>
      <c r="E131" s="130"/>
    </row>
    <row r="132" spans="2:5" x14ac:dyDescent="0.2">
      <c r="B132" s="130"/>
      <c r="C132" s="130"/>
      <c r="D132" s="130"/>
      <c r="E132" s="130"/>
    </row>
    <row r="133" spans="2:5" x14ac:dyDescent="0.2">
      <c r="B133" s="130"/>
      <c r="C133" s="130"/>
      <c r="D133" s="130"/>
      <c r="E133" s="130"/>
    </row>
    <row r="134" spans="2:5" x14ac:dyDescent="0.2">
      <c r="B134" s="130"/>
      <c r="C134" s="130"/>
      <c r="D134" s="130"/>
      <c r="E134" s="130"/>
    </row>
    <row r="135" spans="2:5" x14ac:dyDescent="0.2">
      <c r="B135" s="130"/>
      <c r="C135" s="130"/>
      <c r="D135" s="130"/>
      <c r="E135" s="130"/>
    </row>
    <row r="136" spans="2:5" x14ac:dyDescent="0.2">
      <c r="B136" s="130"/>
      <c r="C136" s="130"/>
      <c r="D136" s="130"/>
      <c r="E136" s="130"/>
    </row>
    <row r="137" spans="2:5" x14ac:dyDescent="0.2">
      <c r="B137" s="130"/>
      <c r="C137" s="130"/>
      <c r="D137" s="130"/>
      <c r="E137" s="130"/>
    </row>
    <row r="138" spans="2:5" x14ac:dyDescent="0.2">
      <c r="B138" s="130"/>
      <c r="C138" s="130"/>
      <c r="D138" s="130"/>
      <c r="E138" s="130"/>
    </row>
    <row r="139" spans="2:5" x14ac:dyDescent="0.2">
      <c r="B139" s="130"/>
      <c r="C139" s="130"/>
      <c r="D139" s="130"/>
      <c r="E139" s="130"/>
    </row>
    <row r="140" spans="2:5" x14ac:dyDescent="0.2">
      <c r="B140" s="130"/>
      <c r="C140" s="130"/>
      <c r="D140" s="130"/>
      <c r="E140" s="130"/>
    </row>
    <row r="141" spans="2:5" x14ac:dyDescent="0.2">
      <c r="B141" s="130"/>
      <c r="C141" s="130"/>
      <c r="D141" s="130"/>
      <c r="E141" s="130"/>
    </row>
    <row r="142" spans="2:5" x14ac:dyDescent="0.2">
      <c r="B142" s="130"/>
      <c r="C142" s="130"/>
      <c r="D142" s="130"/>
      <c r="E142" s="130"/>
    </row>
    <row r="143" spans="2:5" x14ac:dyDescent="0.2">
      <c r="B143" s="130"/>
      <c r="C143" s="130"/>
      <c r="D143" s="130"/>
      <c r="E143" s="130"/>
    </row>
    <row r="144" spans="2:5" x14ac:dyDescent="0.2">
      <c r="B144" s="130"/>
      <c r="C144" s="130"/>
      <c r="D144" s="130"/>
      <c r="E144" s="130"/>
    </row>
    <row r="145" spans="2:5" x14ac:dyDescent="0.2">
      <c r="B145" s="130"/>
      <c r="C145" s="130"/>
      <c r="D145" s="130"/>
      <c r="E145" s="130"/>
    </row>
    <row r="146" spans="2:5" x14ac:dyDescent="0.2">
      <c r="B146" s="130"/>
      <c r="C146" s="130"/>
      <c r="D146" s="130"/>
      <c r="E146" s="130"/>
    </row>
    <row r="147" spans="2:5" x14ac:dyDescent="0.2">
      <c r="B147" s="130"/>
      <c r="C147" s="130"/>
      <c r="D147" s="130"/>
      <c r="E147" s="130"/>
    </row>
    <row r="148" spans="2:5" x14ac:dyDescent="0.2">
      <c r="B148" s="130"/>
      <c r="C148" s="130"/>
      <c r="D148" s="130"/>
      <c r="E148" s="130"/>
    </row>
    <row r="149" spans="2:5" x14ac:dyDescent="0.2">
      <c r="B149" s="130"/>
      <c r="C149" s="130"/>
      <c r="D149" s="130"/>
      <c r="E149" s="130"/>
    </row>
    <row r="150" spans="2:5" x14ac:dyDescent="0.2">
      <c r="B150" s="130"/>
      <c r="C150" s="130"/>
      <c r="D150" s="130"/>
      <c r="E150" s="130"/>
    </row>
    <row r="151" spans="2:5" x14ac:dyDescent="0.2">
      <c r="B151" s="130"/>
      <c r="C151" s="130"/>
      <c r="D151" s="130"/>
      <c r="E151" s="130"/>
    </row>
    <row r="152" spans="2:5" x14ac:dyDescent="0.2">
      <c r="B152" s="130"/>
      <c r="C152" s="130"/>
      <c r="D152" s="130"/>
      <c r="E152" s="130"/>
    </row>
    <row r="153" spans="2:5" x14ac:dyDescent="0.2">
      <c r="B153" s="130"/>
      <c r="C153" s="130"/>
      <c r="D153" s="130"/>
      <c r="E153" s="130"/>
    </row>
    <row r="154" spans="2:5" x14ac:dyDescent="0.2">
      <c r="B154" s="130"/>
      <c r="C154" s="130"/>
      <c r="D154" s="130"/>
      <c r="E154" s="130"/>
    </row>
    <row r="155" spans="2:5" x14ac:dyDescent="0.2">
      <c r="B155" s="130"/>
      <c r="C155" s="130"/>
      <c r="D155" s="130"/>
      <c r="E155" s="130"/>
    </row>
    <row r="156" spans="2:5" x14ac:dyDescent="0.2">
      <c r="B156" s="130"/>
      <c r="C156" s="130"/>
      <c r="D156" s="130"/>
      <c r="E156" s="130"/>
    </row>
    <row r="157" spans="2:5" x14ac:dyDescent="0.2">
      <c r="B157" s="130"/>
      <c r="C157" s="130"/>
      <c r="D157" s="130"/>
      <c r="E157" s="130"/>
    </row>
    <row r="158" spans="2:5" x14ac:dyDescent="0.2">
      <c r="B158" s="130"/>
      <c r="C158" s="130"/>
      <c r="D158" s="130"/>
      <c r="E158" s="130"/>
    </row>
    <row r="159" spans="2:5" x14ac:dyDescent="0.2">
      <c r="B159" s="130"/>
      <c r="C159" s="130"/>
      <c r="D159" s="130"/>
      <c r="E159" s="130"/>
    </row>
    <row r="160" spans="2:5" x14ac:dyDescent="0.2">
      <c r="B160" s="130"/>
      <c r="C160" s="130"/>
      <c r="D160" s="130"/>
      <c r="E160" s="130"/>
    </row>
    <row r="161" spans="2:5" x14ac:dyDescent="0.2">
      <c r="B161" s="130"/>
      <c r="C161" s="130"/>
      <c r="D161" s="130"/>
      <c r="E161" s="130"/>
    </row>
    <row r="162" spans="2:5" x14ac:dyDescent="0.2">
      <c r="B162" s="130"/>
      <c r="C162" s="130"/>
      <c r="D162" s="130"/>
      <c r="E162" s="130"/>
    </row>
    <row r="163" spans="2:5" x14ac:dyDescent="0.2">
      <c r="B163" s="130"/>
      <c r="C163" s="130"/>
      <c r="D163" s="130"/>
      <c r="E163" s="130"/>
    </row>
    <row r="164" spans="2:5" x14ac:dyDescent="0.2">
      <c r="B164" s="130"/>
      <c r="C164" s="130"/>
      <c r="D164" s="130"/>
      <c r="E164" s="130"/>
    </row>
    <row r="165" spans="2:5" x14ac:dyDescent="0.2">
      <c r="B165" s="130"/>
      <c r="C165" s="130"/>
      <c r="D165" s="130"/>
      <c r="E165" s="130"/>
    </row>
    <row r="166" spans="2:5" x14ac:dyDescent="0.2">
      <c r="B166" s="130"/>
      <c r="C166" s="130"/>
      <c r="D166" s="130"/>
      <c r="E166" s="130"/>
    </row>
    <row r="167" spans="2:5" x14ac:dyDescent="0.2">
      <c r="B167" s="130"/>
      <c r="C167" s="130"/>
      <c r="D167" s="130"/>
      <c r="E167" s="130"/>
    </row>
    <row r="168" spans="2:5" x14ac:dyDescent="0.2">
      <c r="B168" s="130"/>
      <c r="C168" s="130"/>
      <c r="D168" s="130"/>
      <c r="E168" s="130"/>
    </row>
    <row r="169" spans="2:5" x14ac:dyDescent="0.2">
      <c r="B169" s="130"/>
      <c r="C169" s="130"/>
      <c r="D169" s="130"/>
      <c r="E169" s="130"/>
    </row>
    <row r="170" spans="2:5" x14ac:dyDescent="0.2">
      <c r="B170" s="130"/>
      <c r="C170" s="130"/>
      <c r="D170" s="130"/>
      <c r="E170" s="130"/>
    </row>
    <row r="171" spans="2:5" x14ac:dyDescent="0.2">
      <c r="B171" s="130"/>
      <c r="C171" s="130"/>
      <c r="D171" s="130"/>
      <c r="E171" s="130"/>
    </row>
    <row r="172" spans="2:5" x14ac:dyDescent="0.2">
      <c r="B172" s="130"/>
      <c r="C172" s="130"/>
      <c r="D172" s="130"/>
      <c r="E172" s="130"/>
    </row>
    <row r="173" spans="2:5" x14ac:dyDescent="0.2">
      <c r="B173" s="130"/>
      <c r="C173" s="130"/>
      <c r="D173" s="130"/>
      <c r="E173" s="130"/>
    </row>
    <row r="174" spans="2:5" x14ac:dyDescent="0.2">
      <c r="B174" s="130"/>
      <c r="C174" s="130"/>
      <c r="D174" s="130"/>
      <c r="E174" s="130"/>
    </row>
    <row r="175" spans="2:5" x14ac:dyDescent="0.2">
      <c r="B175" s="130"/>
      <c r="C175" s="130"/>
      <c r="D175" s="130"/>
      <c r="E175" s="130"/>
    </row>
    <row r="176" spans="2:5" x14ac:dyDescent="0.2">
      <c r="B176" s="130"/>
      <c r="C176" s="130"/>
      <c r="D176" s="130"/>
      <c r="E176" s="130"/>
    </row>
    <row r="177" spans="2:5" x14ac:dyDescent="0.2">
      <c r="B177" s="130"/>
      <c r="C177" s="130"/>
      <c r="D177" s="130"/>
      <c r="E177" s="130"/>
    </row>
    <row r="178" spans="2:5" x14ac:dyDescent="0.2">
      <c r="B178" s="130"/>
      <c r="C178" s="130"/>
      <c r="D178" s="130"/>
      <c r="E178" s="130"/>
    </row>
    <row r="179" spans="2:5" x14ac:dyDescent="0.2">
      <c r="B179" s="130"/>
      <c r="C179" s="130"/>
      <c r="D179" s="130"/>
      <c r="E179" s="130"/>
    </row>
    <row r="180" spans="2:5" x14ac:dyDescent="0.2">
      <c r="B180" s="130"/>
      <c r="C180" s="130"/>
      <c r="D180" s="130"/>
      <c r="E180" s="130"/>
    </row>
    <row r="181" spans="2:5" x14ac:dyDescent="0.2">
      <c r="B181" s="130"/>
      <c r="C181" s="130"/>
      <c r="D181" s="130"/>
      <c r="E181" s="130"/>
    </row>
    <row r="182" spans="2:5" x14ac:dyDescent="0.2">
      <c r="B182" s="130"/>
      <c r="C182" s="130"/>
      <c r="D182" s="130"/>
      <c r="E182" s="130"/>
    </row>
    <row r="183" spans="2:5" x14ac:dyDescent="0.2">
      <c r="B183" s="130"/>
      <c r="C183" s="130"/>
      <c r="D183" s="130"/>
      <c r="E183" s="130"/>
    </row>
    <row r="184" spans="2:5" x14ac:dyDescent="0.2">
      <c r="B184" s="130"/>
      <c r="C184" s="130"/>
      <c r="D184" s="130"/>
      <c r="E184" s="130"/>
    </row>
    <row r="185" spans="2:5" x14ac:dyDescent="0.2">
      <c r="B185" s="130"/>
      <c r="C185" s="130"/>
      <c r="D185" s="130"/>
      <c r="E185" s="130"/>
    </row>
    <row r="186" spans="2:5" x14ac:dyDescent="0.2">
      <c r="B186" s="130"/>
      <c r="C186" s="130"/>
      <c r="D186" s="130"/>
      <c r="E186" s="130"/>
    </row>
    <row r="187" spans="2:5" x14ac:dyDescent="0.2">
      <c r="B187" s="130"/>
      <c r="C187" s="130"/>
      <c r="D187" s="130"/>
      <c r="E187" s="130"/>
    </row>
    <row r="188" spans="2:5" x14ac:dyDescent="0.2">
      <c r="B188" s="130"/>
      <c r="C188" s="130"/>
      <c r="D188" s="130"/>
      <c r="E188" s="130"/>
    </row>
    <row r="189" spans="2:5" x14ac:dyDescent="0.2">
      <c r="B189" s="130"/>
      <c r="C189" s="130"/>
      <c r="D189" s="130"/>
      <c r="E189" s="130"/>
    </row>
    <row r="190" spans="2:5" x14ac:dyDescent="0.2">
      <c r="B190" s="130"/>
      <c r="C190" s="130"/>
      <c r="D190" s="130"/>
      <c r="E190" s="130"/>
    </row>
    <row r="191" spans="2:5" x14ac:dyDescent="0.2">
      <c r="B191" s="130"/>
      <c r="C191" s="130"/>
      <c r="D191" s="130"/>
      <c r="E191" s="130"/>
    </row>
    <row r="192" spans="2:5" x14ac:dyDescent="0.2">
      <c r="B192" s="130"/>
      <c r="C192" s="130"/>
      <c r="D192" s="130"/>
      <c r="E192" s="130"/>
    </row>
    <row r="193" spans="2:5" x14ac:dyDescent="0.2">
      <c r="B193" s="130"/>
      <c r="C193" s="130"/>
      <c r="D193" s="130"/>
      <c r="E193" s="130"/>
    </row>
    <row r="194" spans="2:5" x14ac:dyDescent="0.2">
      <c r="B194" s="130"/>
      <c r="C194" s="130"/>
      <c r="D194" s="130"/>
      <c r="E194" s="130"/>
    </row>
    <row r="195" spans="2:5" x14ac:dyDescent="0.2">
      <c r="B195" s="130"/>
      <c r="C195" s="130"/>
      <c r="D195" s="130"/>
      <c r="E195" s="130"/>
    </row>
    <row r="196" spans="2:5" x14ac:dyDescent="0.2">
      <c r="B196" s="130"/>
      <c r="C196" s="130"/>
      <c r="D196" s="130"/>
      <c r="E196" s="130"/>
    </row>
    <row r="197" spans="2:5" x14ac:dyDescent="0.2">
      <c r="B197" s="130"/>
      <c r="C197" s="130"/>
      <c r="D197" s="130"/>
      <c r="E197" s="130"/>
    </row>
    <row r="198" spans="2:5" x14ac:dyDescent="0.2">
      <c r="B198" s="130"/>
      <c r="C198" s="130"/>
      <c r="D198" s="130"/>
      <c r="E198" s="130"/>
    </row>
    <row r="199" spans="2:5" x14ac:dyDescent="0.2">
      <c r="B199" s="130"/>
      <c r="C199" s="130"/>
      <c r="D199" s="130"/>
      <c r="E199" s="130"/>
    </row>
    <row r="200" spans="2:5" x14ac:dyDescent="0.2">
      <c r="B200" s="130"/>
      <c r="C200" s="130"/>
      <c r="D200" s="130"/>
      <c r="E200" s="130"/>
    </row>
    <row r="201" spans="2:5" x14ac:dyDescent="0.2">
      <c r="B201" s="130"/>
      <c r="C201" s="130"/>
      <c r="D201" s="130"/>
      <c r="E201" s="130"/>
    </row>
    <row r="202" spans="2:5" x14ac:dyDescent="0.2">
      <c r="B202" s="130"/>
      <c r="C202" s="130"/>
      <c r="D202" s="130"/>
      <c r="E202" s="130"/>
    </row>
    <row r="203" spans="2:5" x14ac:dyDescent="0.2">
      <c r="B203" s="130"/>
      <c r="C203" s="130"/>
      <c r="D203" s="130"/>
      <c r="E203" s="130"/>
    </row>
    <row r="204" spans="2:5" x14ac:dyDescent="0.2">
      <c r="B204" s="130"/>
      <c r="C204" s="130"/>
      <c r="D204" s="130"/>
      <c r="E204" s="130"/>
    </row>
    <row r="205" spans="2:5" x14ac:dyDescent="0.2">
      <c r="B205" s="130"/>
      <c r="C205" s="130"/>
      <c r="D205" s="130"/>
      <c r="E205" s="130"/>
    </row>
    <row r="206" spans="2:5" x14ac:dyDescent="0.2">
      <c r="B206" s="130"/>
      <c r="C206" s="130"/>
      <c r="D206" s="130"/>
      <c r="E206" s="130"/>
    </row>
    <row r="207" spans="2:5" x14ac:dyDescent="0.2">
      <c r="B207" s="130"/>
      <c r="C207" s="130"/>
      <c r="D207" s="130"/>
      <c r="E207" s="130"/>
    </row>
    <row r="208" spans="2:5" x14ac:dyDescent="0.2">
      <c r="B208" s="130"/>
      <c r="C208" s="130"/>
      <c r="D208" s="130"/>
      <c r="E208" s="130"/>
    </row>
    <row r="209" spans="2:5" x14ac:dyDescent="0.2">
      <c r="B209" s="130"/>
      <c r="C209" s="130"/>
      <c r="D209" s="130"/>
      <c r="E209" s="130"/>
    </row>
    <row r="210" spans="2:5" x14ac:dyDescent="0.2">
      <c r="B210" s="130"/>
      <c r="C210" s="130"/>
      <c r="D210" s="130"/>
      <c r="E210" s="130"/>
    </row>
    <row r="211" spans="2:5" x14ac:dyDescent="0.2">
      <c r="B211" s="130"/>
      <c r="C211" s="130"/>
      <c r="D211" s="130"/>
      <c r="E211" s="130"/>
    </row>
    <row r="212" spans="2:5" x14ac:dyDescent="0.2">
      <c r="B212" s="130"/>
      <c r="C212" s="130"/>
      <c r="D212" s="130"/>
      <c r="E212" s="130"/>
    </row>
    <row r="213" spans="2:5" x14ac:dyDescent="0.2">
      <c r="B213" s="130"/>
      <c r="C213" s="130"/>
      <c r="D213" s="130"/>
      <c r="E213" s="130"/>
    </row>
    <row r="214" spans="2:5" x14ac:dyDescent="0.2">
      <c r="B214" s="130"/>
      <c r="C214" s="130"/>
      <c r="D214" s="130"/>
      <c r="E214" s="130"/>
    </row>
    <row r="215" spans="2:5" x14ac:dyDescent="0.2">
      <c r="B215" s="130"/>
      <c r="C215" s="130"/>
      <c r="D215" s="130"/>
      <c r="E215" s="130"/>
    </row>
    <row r="216" spans="2:5" x14ac:dyDescent="0.2">
      <c r="B216" s="130"/>
      <c r="C216" s="130"/>
      <c r="D216" s="130"/>
      <c r="E216" s="130"/>
    </row>
    <row r="217" spans="2:5" x14ac:dyDescent="0.2">
      <c r="B217" s="130"/>
      <c r="C217" s="130"/>
      <c r="D217" s="130"/>
      <c r="E217" s="130"/>
    </row>
    <row r="218" spans="2:5" x14ac:dyDescent="0.2">
      <c r="B218" s="130"/>
      <c r="C218" s="130"/>
      <c r="D218" s="130"/>
      <c r="E218" s="130"/>
    </row>
    <row r="219" spans="2:5" x14ac:dyDescent="0.2">
      <c r="B219" s="130"/>
      <c r="C219" s="130"/>
      <c r="D219" s="130"/>
      <c r="E219" s="130"/>
    </row>
    <row r="220" spans="2:5" x14ac:dyDescent="0.2">
      <c r="B220" s="130"/>
      <c r="C220" s="130"/>
      <c r="D220" s="130"/>
      <c r="E220" s="130"/>
    </row>
    <row r="221" spans="2:5" x14ac:dyDescent="0.2">
      <c r="B221" s="130"/>
      <c r="C221" s="130"/>
      <c r="D221" s="130"/>
      <c r="E221" s="130"/>
    </row>
    <row r="222" spans="2:5" x14ac:dyDescent="0.2">
      <c r="B222" s="130"/>
      <c r="C222" s="130"/>
      <c r="D222" s="130"/>
      <c r="E222" s="130"/>
    </row>
    <row r="223" spans="2:5" x14ac:dyDescent="0.2">
      <c r="B223" s="130"/>
      <c r="C223" s="130"/>
      <c r="D223" s="130"/>
      <c r="E223" s="130"/>
    </row>
    <row r="224" spans="2:5" x14ac:dyDescent="0.2">
      <c r="B224" s="130"/>
      <c r="C224" s="130"/>
      <c r="D224" s="130"/>
      <c r="E224" s="130"/>
    </row>
    <row r="225" spans="2:5" x14ac:dyDescent="0.2">
      <c r="B225" s="130"/>
      <c r="C225" s="130"/>
      <c r="D225" s="130"/>
      <c r="E225" s="130"/>
    </row>
    <row r="226" spans="2:5" x14ac:dyDescent="0.2">
      <c r="B226" s="130"/>
      <c r="C226" s="130"/>
      <c r="D226" s="130"/>
      <c r="E226" s="130"/>
    </row>
    <row r="227" spans="2:5" x14ac:dyDescent="0.2">
      <c r="B227" s="130"/>
      <c r="C227" s="130"/>
      <c r="D227" s="130"/>
      <c r="E227" s="130"/>
    </row>
    <row r="228" spans="2:5" x14ac:dyDescent="0.2">
      <c r="B228" s="130"/>
      <c r="C228" s="130"/>
      <c r="D228" s="130"/>
      <c r="E228" s="130"/>
    </row>
    <row r="229" spans="2:5" x14ac:dyDescent="0.2">
      <c r="B229" s="130"/>
      <c r="C229" s="130"/>
      <c r="D229" s="130"/>
      <c r="E229" s="130"/>
    </row>
    <row r="230" spans="2:5" x14ac:dyDescent="0.2">
      <c r="B230" s="130"/>
      <c r="C230" s="130"/>
      <c r="D230" s="130"/>
      <c r="E230" s="130"/>
    </row>
    <row r="231" spans="2:5" x14ac:dyDescent="0.2">
      <c r="B231" s="130"/>
      <c r="C231" s="130"/>
      <c r="D231" s="130"/>
      <c r="E231" s="130"/>
    </row>
    <row r="232" spans="2:5" x14ac:dyDescent="0.2">
      <c r="B232" s="130"/>
      <c r="C232" s="130"/>
      <c r="D232" s="130"/>
      <c r="E232" s="130"/>
    </row>
    <row r="233" spans="2:5" x14ac:dyDescent="0.2">
      <c r="B233" s="130"/>
      <c r="C233" s="130"/>
      <c r="D233" s="130"/>
      <c r="E233" s="130"/>
    </row>
    <row r="234" spans="2:5" x14ac:dyDescent="0.2">
      <c r="B234" s="130"/>
      <c r="C234" s="130"/>
      <c r="D234" s="130"/>
      <c r="E234" s="130"/>
    </row>
    <row r="235" spans="2:5" x14ac:dyDescent="0.2">
      <c r="B235" s="130"/>
      <c r="C235" s="130"/>
      <c r="D235" s="130"/>
      <c r="E235" s="130"/>
    </row>
    <row r="236" spans="2:5" x14ac:dyDescent="0.2">
      <c r="B236" s="130"/>
      <c r="C236" s="130"/>
      <c r="D236" s="130"/>
      <c r="E236" s="130"/>
    </row>
    <row r="237" spans="2:5" x14ac:dyDescent="0.2">
      <c r="B237" s="130"/>
      <c r="C237" s="130"/>
      <c r="D237" s="130"/>
      <c r="E237" s="130"/>
    </row>
    <row r="238" spans="2:5" x14ac:dyDescent="0.2">
      <c r="B238" s="130"/>
      <c r="C238" s="130"/>
      <c r="D238" s="130"/>
      <c r="E238" s="130"/>
    </row>
    <row r="239" spans="2:5" x14ac:dyDescent="0.2">
      <c r="B239" s="130"/>
      <c r="C239" s="130"/>
      <c r="D239" s="130"/>
      <c r="E239" s="130"/>
    </row>
    <row r="240" spans="2:5" x14ac:dyDescent="0.2">
      <c r="B240" s="130"/>
      <c r="C240" s="130"/>
      <c r="D240" s="130"/>
      <c r="E240" s="130"/>
    </row>
    <row r="241" spans="2:5" x14ac:dyDescent="0.2">
      <c r="B241" s="130"/>
      <c r="C241" s="130"/>
      <c r="D241" s="130"/>
      <c r="E241" s="130"/>
    </row>
    <row r="242" spans="2:5" x14ac:dyDescent="0.2">
      <c r="B242" s="130"/>
      <c r="C242" s="130"/>
      <c r="D242" s="130"/>
      <c r="E242" s="130"/>
    </row>
    <row r="243" spans="2:5" x14ac:dyDescent="0.2">
      <c r="B243" s="130"/>
      <c r="C243" s="130"/>
      <c r="D243" s="130"/>
      <c r="E243" s="130"/>
    </row>
    <row r="244" spans="2:5" x14ac:dyDescent="0.2">
      <c r="B244" s="130"/>
      <c r="C244" s="130"/>
      <c r="D244" s="130"/>
      <c r="E244" s="130"/>
    </row>
    <row r="245" spans="2:5" x14ac:dyDescent="0.2">
      <c r="B245" s="130"/>
      <c r="C245" s="130"/>
      <c r="D245" s="130"/>
      <c r="E245" s="130"/>
    </row>
    <row r="246" spans="2:5" x14ac:dyDescent="0.2">
      <c r="B246" s="130"/>
      <c r="C246" s="130"/>
      <c r="D246" s="130"/>
      <c r="E246" s="130"/>
    </row>
    <row r="247" spans="2:5" x14ac:dyDescent="0.2">
      <c r="B247" s="130"/>
      <c r="C247" s="130"/>
      <c r="D247" s="130"/>
      <c r="E247" s="130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E20"/>
  <sheetViews>
    <sheetView workbookViewId="0">
      <selection activeCell="N8" sqref="N8"/>
    </sheetView>
  </sheetViews>
  <sheetFormatPr defaultRowHeight="12.75" x14ac:dyDescent="0.2"/>
  <cols>
    <col min="1" max="1" width="52.7109375" style="158" bestFit="1" customWidth="1"/>
    <col min="2" max="4" width="10.140625" style="158" bestFit="1" customWidth="1"/>
    <col min="5" max="16384" width="9.140625" style="158"/>
  </cols>
  <sheetData>
    <row r="2" spans="1:5" ht="18.75" x14ac:dyDescent="0.2">
      <c r="A2" s="5" t="s">
        <v>216</v>
      </c>
      <c r="B2" s="5"/>
      <c r="C2" s="5"/>
      <c r="D2" s="5"/>
    </row>
    <row r="4" spans="1:5" x14ac:dyDescent="0.2">
      <c r="D4" s="219" t="s">
        <v>94</v>
      </c>
    </row>
    <row r="5" spans="1:5" x14ac:dyDescent="0.2">
      <c r="A5" s="116"/>
      <c r="B5" s="125">
        <f>MT_ALL!B5</f>
        <v>43100</v>
      </c>
      <c r="C5" s="125">
        <f>MT_ALL!C5</f>
        <v>43131</v>
      </c>
      <c r="D5" s="125">
        <f>MT_ALL!D5</f>
        <v>43159</v>
      </c>
      <c r="E5" s="191"/>
    </row>
    <row r="6" spans="1:5" x14ac:dyDescent="0.2">
      <c r="A6" s="122" t="str">
        <f>MT_ALL!A6</f>
        <v>Загальна сума державного та гарантованого державою боргу</v>
      </c>
      <c r="B6" s="17">
        <f t="shared" ref="B6:D6" si="0">SUM(B7:B8)</f>
        <v>2141.6744392656601</v>
      </c>
      <c r="C6" s="17">
        <f t="shared" si="0"/>
        <v>2134.9402189305802</v>
      </c>
      <c r="D6" s="17">
        <f t="shared" si="0"/>
        <v>2068.6143472716399</v>
      </c>
    </row>
    <row r="7" spans="1:5" x14ac:dyDescent="0.2">
      <c r="A7" s="98" t="str">
        <f>MT_ALL!A7</f>
        <v>Внутрішній борг</v>
      </c>
      <c r="B7" s="91">
        <f>MT_ALL!B7/DMLMLR</f>
        <v>766.67894097345004</v>
      </c>
      <c r="C7" s="91">
        <f>MT_ALL!C7/DMLMLR</f>
        <v>758.66671398871995</v>
      </c>
      <c r="D7" s="91">
        <f>MT_ALL!D7/DMLMLR</f>
        <v>758.57053756055996</v>
      </c>
    </row>
    <row r="8" spans="1:5" x14ac:dyDescent="0.2">
      <c r="A8" s="98" t="str">
        <f>MT_ALL!A8</f>
        <v>Зовнішній борг</v>
      </c>
      <c r="B8" s="91">
        <f>MT_ALL!B8/DMLMLR</f>
        <v>1374.99549829221</v>
      </c>
      <c r="C8" s="91">
        <f>MT_ALL!C8/DMLMLR</f>
        <v>1376.27350494186</v>
      </c>
      <c r="D8" s="91">
        <f>MT_ALL!D8/DMLMLR</f>
        <v>1310.04380971108</v>
      </c>
    </row>
    <row r="10" spans="1:5" x14ac:dyDescent="0.2">
      <c r="D10" s="219" t="s">
        <v>59</v>
      </c>
    </row>
    <row r="11" spans="1:5" x14ac:dyDescent="0.2">
      <c r="A11" s="116"/>
      <c r="B11" s="125">
        <f>MT_ALL!B11</f>
        <v>43100</v>
      </c>
      <c r="C11" s="125">
        <f>MT_ALL!C11</f>
        <v>43131</v>
      </c>
      <c r="D11" s="125">
        <f>MT_ALL!D11</f>
        <v>43159</v>
      </c>
    </row>
    <row r="12" spans="1:5" x14ac:dyDescent="0.2">
      <c r="A12" s="122" t="str">
        <f>MT_ALL!A12</f>
        <v>Загальна сума державного та гарантованого державою боргу</v>
      </c>
      <c r="B12" s="17">
        <f t="shared" ref="B12:D12" si="1">SUM(B13:B14)</f>
        <v>76.305177725150003</v>
      </c>
      <c r="C12" s="17">
        <f t="shared" si="1"/>
        <v>76.223933368819999</v>
      </c>
      <c r="D12" s="17">
        <f t="shared" si="1"/>
        <v>76.762659424779997</v>
      </c>
    </row>
    <row r="13" spans="1:5" x14ac:dyDescent="0.2">
      <c r="A13" s="98" t="str">
        <f>MT_ALL!A13</f>
        <v>Внутрішній борг</v>
      </c>
      <c r="B13" s="91">
        <f>MT_ALL!B13/DMLMLR</f>
        <v>27.315810366209998</v>
      </c>
      <c r="C13" s="91">
        <f>MT_ALL!C13/DMLMLR</f>
        <v>27.086735517569998</v>
      </c>
      <c r="D13" s="91">
        <f>MT_ALL!D13/DMLMLR</f>
        <v>28.149225543739998</v>
      </c>
    </row>
    <row r="14" spans="1:5" x14ac:dyDescent="0.2">
      <c r="A14" s="98" t="str">
        <f>MT_ALL!A14</f>
        <v>Зовнішній борг</v>
      </c>
      <c r="B14" s="91">
        <f>MT_ALL!B14/DMLMLR</f>
        <v>48.989367358940001</v>
      </c>
      <c r="C14" s="91">
        <f>MT_ALL!C14/DMLMLR</f>
        <v>49.137197851250001</v>
      </c>
      <c r="D14" s="91">
        <f>MT_ALL!D14/DMLMLR</f>
        <v>48.613433881040002</v>
      </c>
    </row>
    <row r="16" spans="1:5" x14ac:dyDescent="0.2">
      <c r="D16" s="219" t="s">
        <v>24</v>
      </c>
    </row>
    <row r="17" spans="1:4" x14ac:dyDescent="0.2">
      <c r="A17" s="116"/>
      <c r="B17" s="125">
        <f>MT_ALL!B17</f>
        <v>43100</v>
      </c>
      <c r="C17" s="125">
        <f>MT_ALL!C17</f>
        <v>43131</v>
      </c>
      <c r="D17" s="125">
        <f>MT_ALL!D17</f>
        <v>43159</v>
      </c>
    </row>
    <row r="18" spans="1:4" x14ac:dyDescent="0.2">
      <c r="A18" s="122" t="str">
        <f>MT_ALL!A18</f>
        <v>Загальна сума державного та гарантованого державою боргу</v>
      </c>
      <c r="B18" s="17">
        <f t="shared" ref="B18:D18" si="2">SUM(B19:B20)</f>
        <v>1</v>
      </c>
      <c r="C18" s="17">
        <f t="shared" si="2"/>
        <v>1</v>
      </c>
      <c r="D18" s="17">
        <f t="shared" si="2"/>
        <v>1</v>
      </c>
    </row>
    <row r="19" spans="1:4" x14ac:dyDescent="0.2">
      <c r="A19" s="98" t="str">
        <f>MT_ALL!A19</f>
        <v>Внутрішній борг</v>
      </c>
      <c r="B19" s="246">
        <f>MT_ALL!B19</f>
        <v>0.35798099999999999</v>
      </c>
      <c r="C19" s="246">
        <f>MT_ALL!C19</f>
        <v>0.35535699999999998</v>
      </c>
      <c r="D19" s="246">
        <f>MT_ALL!D19</f>
        <v>0.366705</v>
      </c>
    </row>
    <row r="20" spans="1:4" x14ac:dyDescent="0.2">
      <c r="A20" s="98" t="str">
        <f>MT_ALL!A20</f>
        <v>Зовнішній борг</v>
      </c>
      <c r="B20" s="246">
        <f>MT_ALL!B20</f>
        <v>0.64201900000000001</v>
      </c>
      <c r="C20" s="246">
        <f>MT_ALL!C20</f>
        <v>0.64464299999999997</v>
      </c>
      <c r="D20" s="246">
        <f>MT_ALL!D20</f>
        <v>0.63329500000000005</v>
      </c>
    </row>
  </sheetData>
  <mergeCells count="1">
    <mergeCell ref="A2:D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K247"/>
  <sheetViews>
    <sheetView workbookViewId="0">
      <selection activeCell="A4" sqref="A4"/>
    </sheetView>
  </sheetViews>
  <sheetFormatPr defaultRowHeight="12.75" x14ac:dyDescent="0.2"/>
  <cols>
    <col min="1" max="1" width="63.28515625" style="158" bestFit="1" customWidth="1"/>
    <col min="2" max="2" width="14.7109375" style="158" customWidth="1"/>
    <col min="3" max="3" width="14.42578125" style="158" bestFit="1" customWidth="1"/>
    <col min="4" max="4" width="13" style="158" customWidth="1"/>
    <col min="5" max="16384" width="9.140625" style="158"/>
  </cols>
  <sheetData>
    <row r="2" spans="1:11" ht="18.75" x14ac:dyDescent="0.2">
      <c r="A2" s="5" t="s">
        <v>216</v>
      </c>
      <c r="B2" s="5"/>
      <c r="C2" s="5"/>
      <c r="D2" s="5"/>
      <c r="E2" s="130"/>
      <c r="F2" s="130"/>
      <c r="G2" s="130"/>
      <c r="H2" s="130"/>
      <c r="I2" s="130"/>
      <c r="J2" s="130"/>
      <c r="K2" s="130"/>
    </row>
    <row r="3" spans="1:11" x14ac:dyDescent="0.2">
      <c r="A3" s="241"/>
    </row>
    <row r="4" spans="1:11" s="136" customFormat="1" x14ac:dyDescent="0.2">
      <c r="A4" s="77" t="str">
        <f>$A$2 &amp; " (" &amp;D4 &amp; ")"</f>
        <v>Державний та гарантований державою борг України за поточний рік (млрд. грн)</v>
      </c>
      <c r="D4" s="136" t="str">
        <f>VALUAH</f>
        <v>млрд. грн</v>
      </c>
    </row>
    <row r="5" spans="1:11" s="47" customFormat="1" x14ac:dyDescent="0.2">
      <c r="A5" s="181"/>
      <c r="B5" s="250">
        <v>43100</v>
      </c>
      <c r="C5" s="250">
        <v>43131</v>
      </c>
      <c r="D5" s="135">
        <v>43159</v>
      </c>
    </row>
    <row r="6" spans="1:11" s="173" customFormat="1" x14ac:dyDescent="0.2">
      <c r="A6" s="138" t="s">
        <v>201</v>
      </c>
      <c r="B6" s="83">
        <f t="shared" ref="B6:D6" si="0">SUM(B7:B8)</f>
        <v>2141.6744392656601</v>
      </c>
      <c r="C6" s="83">
        <f t="shared" si="0"/>
        <v>2134.9402189305802</v>
      </c>
      <c r="D6" s="83">
        <f t="shared" si="0"/>
        <v>2068.6143472716399</v>
      </c>
    </row>
    <row r="7" spans="1:11" s="235" customFormat="1" x14ac:dyDescent="0.2">
      <c r="A7" s="60" t="s">
        <v>85</v>
      </c>
      <c r="B7" s="86">
        <v>1833.7098647964799</v>
      </c>
      <c r="C7" s="86">
        <v>1832.95354453705</v>
      </c>
      <c r="D7" s="157">
        <v>1781.3346784606599</v>
      </c>
    </row>
    <row r="8" spans="1:11" s="235" customFormat="1" x14ac:dyDescent="0.2">
      <c r="A8" s="60" t="s">
        <v>129</v>
      </c>
      <c r="B8" s="86">
        <v>307.96457446917998</v>
      </c>
      <c r="C8" s="86">
        <v>301.98667439353</v>
      </c>
      <c r="D8" s="157">
        <v>287.27966881098001</v>
      </c>
    </row>
    <row r="9" spans="1:11" x14ac:dyDescent="0.2">
      <c r="B9" s="130"/>
      <c r="C9" s="130"/>
      <c r="D9" s="130"/>
      <c r="E9" s="130"/>
      <c r="F9" s="130"/>
      <c r="G9" s="130"/>
      <c r="H9" s="130"/>
      <c r="I9" s="130"/>
    </row>
    <row r="10" spans="1:11" x14ac:dyDescent="0.2">
      <c r="A10" s="77" t="str">
        <f>$A$2 &amp; " (" &amp;D10 &amp; ")"</f>
        <v>Державний та гарантований державою борг України за поточний рік (млрд. дол. США)</v>
      </c>
      <c r="B10" s="130"/>
      <c r="C10" s="130"/>
      <c r="D10" s="136" t="str">
        <f>VALUSD</f>
        <v>млрд. дол. США</v>
      </c>
      <c r="E10" s="130"/>
      <c r="F10" s="130"/>
      <c r="G10" s="130"/>
      <c r="H10" s="130"/>
      <c r="I10" s="130"/>
    </row>
    <row r="11" spans="1:11" s="111" customFormat="1" x14ac:dyDescent="0.2">
      <c r="A11" s="160"/>
      <c r="B11" s="250">
        <v>43100</v>
      </c>
      <c r="C11" s="250">
        <v>43131</v>
      </c>
      <c r="D11" s="135">
        <v>43159</v>
      </c>
      <c r="E11" s="47"/>
      <c r="F11" s="47"/>
      <c r="G11" s="47"/>
      <c r="H11" s="47"/>
      <c r="I11" s="47"/>
      <c r="J11" s="47"/>
      <c r="K11" s="47"/>
    </row>
    <row r="12" spans="1:11" s="238" customFormat="1" x14ac:dyDescent="0.2">
      <c r="A12" s="138" t="s">
        <v>201</v>
      </c>
      <c r="B12" s="83">
        <f t="shared" ref="B12:D12" si="1">SUM(B13:B14)</f>
        <v>76.305177725150003</v>
      </c>
      <c r="C12" s="83">
        <f t="shared" si="1"/>
        <v>76.223933368819999</v>
      </c>
      <c r="D12" s="83">
        <f t="shared" si="1"/>
        <v>76.762659424779997</v>
      </c>
      <c r="E12" s="251"/>
      <c r="F12" s="251"/>
      <c r="G12" s="251"/>
      <c r="H12" s="251"/>
      <c r="I12" s="251"/>
    </row>
    <row r="13" spans="1:11" s="95" customFormat="1" x14ac:dyDescent="0.2">
      <c r="A13" s="230" t="s">
        <v>85</v>
      </c>
      <c r="B13" s="86">
        <v>65.33278567664</v>
      </c>
      <c r="C13" s="86">
        <v>65.44208011453</v>
      </c>
      <c r="D13" s="32">
        <v>66.102213505649999</v>
      </c>
      <c r="E13" s="109"/>
      <c r="F13" s="109"/>
      <c r="G13" s="109"/>
      <c r="H13" s="109"/>
      <c r="I13" s="109"/>
    </row>
    <row r="14" spans="1:11" s="95" customFormat="1" x14ac:dyDescent="0.2">
      <c r="A14" s="230" t="s">
        <v>129</v>
      </c>
      <c r="B14" s="86">
        <v>10.972392048510001</v>
      </c>
      <c r="C14" s="86">
        <v>10.781853254290001</v>
      </c>
      <c r="D14" s="32">
        <v>10.66044591913</v>
      </c>
      <c r="E14" s="109"/>
      <c r="F14" s="109"/>
      <c r="G14" s="109"/>
      <c r="H14" s="109"/>
      <c r="I14" s="109"/>
    </row>
    <row r="15" spans="1:11" x14ac:dyDescent="0.2">
      <c r="B15" s="130"/>
      <c r="C15" s="130"/>
      <c r="D15" s="130"/>
      <c r="E15" s="130"/>
      <c r="F15" s="130"/>
      <c r="G15" s="130"/>
      <c r="H15" s="130"/>
      <c r="I15" s="130"/>
    </row>
    <row r="16" spans="1:11" s="136" customFormat="1" x14ac:dyDescent="0.2">
      <c r="A16" s="204"/>
      <c r="B16" s="223"/>
      <c r="C16" s="223"/>
      <c r="D16" s="219" t="s">
        <v>24</v>
      </c>
    </row>
    <row r="17" spans="1:11" s="111" customFormat="1" x14ac:dyDescent="0.2">
      <c r="A17" s="206"/>
      <c r="B17" s="250">
        <v>43100</v>
      </c>
      <c r="C17" s="250">
        <v>43131</v>
      </c>
      <c r="D17" s="250">
        <v>43159</v>
      </c>
      <c r="E17" s="47"/>
      <c r="F17" s="47"/>
      <c r="G17" s="47"/>
      <c r="H17" s="47"/>
      <c r="I17" s="47"/>
      <c r="J17" s="47"/>
      <c r="K17" s="47"/>
    </row>
    <row r="18" spans="1:11" s="238" customFormat="1" x14ac:dyDescent="0.2">
      <c r="A18" s="138" t="s">
        <v>201</v>
      </c>
      <c r="B18" s="83">
        <f t="shared" ref="B18:D18" si="2">SUM(B19:B20)</f>
        <v>1</v>
      </c>
      <c r="C18" s="83">
        <f t="shared" si="2"/>
        <v>1</v>
      </c>
      <c r="D18" s="83">
        <f t="shared" si="2"/>
        <v>1</v>
      </c>
      <c r="E18" s="251"/>
      <c r="F18" s="251"/>
      <c r="G18" s="251"/>
      <c r="H18" s="251"/>
      <c r="I18" s="251"/>
    </row>
    <row r="19" spans="1:11" s="95" customFormat="1" x14ac:dyDescent="0.2">
      <c r="A19" s="230" t="s">
        <v>85</v>
      </c>
      <c r="B19" s="114">
        <v>0.85620399999999997</v>
      </c>
      <c r="C19" s="114">
        <v>0.85855000000000004</v>
      </c>
      <c r="D19" s="145">
        <v>0.86112500000000003</v>
      </c>
      <c r="E19" s="109"/>
      <c r="F19" s="109"/>
      <c r="G19" s="109"/>
      <c r="H19" s="109"/>
      <c r="I19" s="109"/>
    </row>
    <row r="20" spans="1:11" s="95" customFormat="1" x14ac:dyDescent="0.2">
      <c r="A20" s="230" t="s">
        <v>129</v>
      </c>
      <c r="B20" s="114">
        <v>0.14379600000000001</v>
      </c>
      <c r="C20" s="114">
        <v>0.14144999999999999</v>
      </c>
      <c r="D20" s="145">
        <v>0.138875</v>
      </c>
      <c r="E20" s="109"/>
      <c r="F20" s="109"/>
      <c r="G20" s="109"/>
      <c r="H20" s="109"/>
      <c r="I20" s="109"/>
    </row>
    <row r="21" spans="1:11" x14ac:dyDescent="0.2">
      <c r="B21" s="130"/>
      <c r="C21" s="130"/>
      <c r="D21" s="130"/>
      <c r="E21" s="130"/>
      <c r="F21" s="130"/>
      <c r="G21" s="130"/>
      <c r="H21" s="130"/>
      <c r="I21" s="130"/>
    </row>
    <row r="22" spans="1:11" x14ac:dyDescent="0.2">
      <c r="B22" s="130"/>
      <c r="C22" s="130"/>
      <c r="D22" s="130"/>
      <c r="E22" s="130"/>
      <c r="F22" s="130"/>
      <c r="G22" s="130"/>
      <c r="H22" s="130"/>
      <c r="I22" s="130"/>
    </row>
    <row r="23" spans="1:11" x14ac:dyDescent="0.2">
      <c r="B23" s="130"/>
      <c r="C23" s="130"/>
      <c r="D23" s="130"/>
      <c r="E23" s="130"/>
      <c r="F23" s="130"/>
      <c r="G23" s="130"/>
      <c r="H23" s="130"/>
      <c r="I23" s="130"/>
    </row>
    <row r="24" spans="1:11" x14ac:dyDescent="0.2">
      <c r="B24" s="130"/>
      <c r="C24" s="130"/>
      <c r="D24" s="130"/>
      <c r="E24" s="130"/>
      <c r="F24" s="130"/>
      <c r="G24" s="130"/>
      <c r="H24" s="130"/>
      <c r="I24" s="130"/>
    </row>
    <row r="25" spans="1:11" s="204" customFormat="1" x14ac:dyDescent="0.2">
      <c r="B25" s="223"/>
      <c r="C25" s="223"/>
      <c r="D25" s="223"/>
      <c r="E25" s="223"/>
      <c r="F25" s="223"/>
      <c r="G25" s="223"/>
      <c r="H25" s="223"/>
      <c r="I25" s="223"/>
    </row>
    <row r="26" spans="1:11" x14ac:dyDescent="0.2">
      <c r="B26" s="130"/>
      <c r="C26" s="130"/>
      <c r="D26" s="130"/>
      <c r="E26" s="130"/>
      <c r="F26" s="130"/>
      <c r="G26" s="130"/>
      <c r="H26" s="130"/>
      <c r="I26" s="130"/>
    </row>
    <row r="27" spans="1:11" x14ac:dyDescent="0.2">
      <c r="B27" s="130"/>
      <c r="C27" s="130"/>
      <c r="D27" s="130"/>
      <c r="E27" s="130"/>
      <c r="F27" s="130"/>
      <c r="G27" s="130"/>
      <c r="H27" s="130"/>
      <c r="I27" s="130"/>
    </row>
    <row r="28" spans="1:11" x14ac:dyDescent="0.2">
      <c r="B28" s="130"/>
      <c r="C28" s="130"/>
      <c r="D28" s="130"/>
      <c r="E28" s="130"/>
      <c r="F28" s="130"/>
      <c r="G28" s="130"/>
      <c r="H28" s="130"/>
      <c r="I28" s="130"/>
    </row>
    <row r="29" spans="1:11" x14ac:dyDescent="0.2">
      <c r="B29" s="130"/>
      <c r="C29" s="130"/>
      <c r="D29" s="130"/>
      <c r="E29" s="130"/>
      <c r="F29" s="130"/>
      <c r="G29" s="130"/>
      <c r="H29" s="130"/>
      <c r="I29" s="130"/>
    </row>
    <row r="30" spans="1:11" x14ac:dyDescent="0.2">
      <c r="B30" s="130"/>
      <c r="C30" s="130"/>
      <c r="D30" s="130"/>
      <c r="E30" s="130"/>
      <c r="F30" s="130"/>
      <c r="G30" s="130"/>
      <c r="H30" s="130"/>
      <c r="I30" s="130"/>
    </row>
    <row r="31" spans="1:11" x14ac:dyDescent="0.2">
      <c r="B31" s="130"/>
      <c r="C31" s="130"/>
      <c r="D31" s="130"/>
      <c r="E31" s="130"/>
      <c r="F31" s="130"/>
      <c r="G31" s="130"/>
      <c r="H31" s="130"/>
      <c r="I31" s="130"/>
    </row>
    <row r="32" spans="1:11" x14ac:dyDescent="0.2">
      <c r="B32" s="130"/>
      <c r="C32" s="130"/>
      <c r="D32" s="130"/>
      <c r="E32" s="130"/>
      <c r="F32" s="130"/>
      <c r="G32" s="130"/>
      <c r="H32" s="130"/>
      <c r="I32" s="130"/>
    </row>
    <row r="33" spans="2:9" x14ac:dyDescent="0.2">
      <c r="B33" s="130"/>
      <c r="C33" s="130"/>
      <c r="D33" s="130"/>
      <c r="E33" s="130"/>
      <c r="F33" s="130"/>
      <c r="G33" s="130"/>
      <c r="H33" s="130"/>
      <c r="I33" s="130"/>
    </row>
    <row r="34" spans="2:9" x14ac:dyDescent="0.2">
      <c r="B34" s="130"/>
      <c r="C34" s="130"/>
      <c r="D34" s="130"/>
      <c r="E34" s="130"/>
      <c r="F34" s="130"/>
      <c r="G34" s="130"/>
      <c r="H34" s="130"/>
      <c r="I34" s="130"/>
    </row>
    <row r="35" spans="2:9" x14ac:dyDescent="0.2">
      <c r="B35" s="130"/>
      <c r="C35" s="130"/>
      <c r="D35" s="130"/>
      <c r="E35" s="130"/>
      <c r="F35" s="130"/>
      <c r="G35" s="130"/>
      <c r="H35" s="130"/>
      <c r="I35" s="130"/>
    </row>
    <row r="36" spans="2:9" x14ac:dyDescent="0.2">
      <c r="B36" s="130"/>
      <c r="C36" s="130"/>
      <c r="D36" s="130"/>
      <c r="E36" s="130"/>
      <c r="F36" s="130"/>
      <c r="G36" s="130"/>
      <c r="H36" s="130"/>
      <c r="I36" s="130"/>
    </row>
    <row r="37" spans="2:9" x14ac:dyDescent="0.2">
      <c r="B37" s="130"/>
      <c r="C37" s="130"/>
      <c r="D37" s="130"/>
      <c r="E37" s="130"/>
      <c r="F37" s="130"/>
      <c r="G37" s="130"/>
      <c r="H37" s="130"/>
      <c r="I37" s="130"/>
    </row>
    <row r="38" spans="2:9" x14ac:dyDescent="0.2">
      <c r="B38" s="130"/>
      <c r="C38" s="130"/>
      <c r="D38" s="130"/>
      <c r="E38" s="130"/>
      <c r="F38" s="130"/>
      <c r="G38" s="130"/>
      <c r="H38" s="130"/>
      <c r="I38" s="130"/>
    </row>
    <row r="39" spans="2:9" x14ac:dyDescent="0.2">
      <c r="B39" s="130"/>
      <c r="C39" s="130"/>
      <c r="D39" s="130"/>
      <c r="E39" s="130"/>
      <c r="F39" s="130"/>
      <c r="G39" s="130"/>
      <c r="H39" s="130"/>
      <c r="I39" s="130"/>
    </row>
    <row r="40" spans="2:9" x14ac:dyDescent="0.2">
      <c r="B40" s="130"/>
      <c r="C40" s="130"/>
      <c r="D40" s="130"/>
      <c r="E40" s="130"/>
      <c r="F40" s="130"/>
      <c r="G40" s="130"/>
      <c r="H40" s="130"/>
      <c r="I40" s="130"/>
    </row>
    <row r="41" spans="2:9" x14ac:dyDescent="0.2">
      <c r="B41" s="130"/>
      <c r="C41" s="130"/>
      <c r="D41" s="130"/>
      <c r="E41" s="130"/>
      <c r="F41" s="130"/>
      <c r="G41" s="130"/>
      <c r="H41" s="130"/>
      <c r="I41" s="130"/>
    </row>
    <row r="42" spans="2:9" x14ac:dyDescent="0.2">
      <c r="B42" s="130"/>
      <c r="C42" s="130"/>
      <c r="D42" s="130"/>
      <c r="E42" s="130"/>
      <c r="F42" s="130"/>
      <c r="G42" s="130"/>
      <c r="H42" s="130"/>
      <c r="I42" s="130"/>
    </row>
    <row r="43" spans="2:9" x14ac:dyDescent="0.2">
      <c r="B43" s="130"/>
      <c r="C43" s="130"/>
      <c r="D43" s="130"/>
      <c r="E43" s="130"/>
      <c r="F43" s="130"/>
      <c r="G43" s="130"/>
      <c r="H43" s="130"/>
      <c r="I43" s="130"/>
    </row>
    <row r="44" spans="2:9" x14ac:dyDescent="0.2">
      <c r="B44" s="130"/>
      <c r="C44" s="130"/>
      <c r="D44" s="130"/>
      <c r="E44" s="130"/>
      <c r="F44" s="130"/>
      <c r="G44" s="130"/>
      <c r="H44" s="130"/>
      <c r="I44" s="130"/>
    </row>
    <row r="45" spans="2:9" x14ac:dyDescent="0.2">
      <c r="B45" s="130"/>
      <c r="C45" s="130"/>
      <c r="D45" s="130"/>
      <c r="E45" s="130"/>
      <c r="F45" s="130"/>
      <c r="G45" s="130"/>
      <c r="H45" s="130"/>
      <c r="I45" s="130"/>
    </row>
    <row r="46" spans="2:9" x14ac:dyDescent="0.2">
      <c r="B46" s="130"/>
      <c r="C46" s="130"/>
      <c r="D46" s="130"/>
      <c r="E46" s="130"/>
      <c r="F46" s="130"/>
      <c r="G46" s="130"/>
      <c r="H46" s="130"/>
      <c r="I46" s="130"/>
    </row>
    <row r="47" spans="2:9" x14ac:dyDescent="0.2">
      <c r="B47" s="130"/>
      <c r="C47" s="130"/>
      <c r="D47" s="130"/>
      <c r="E47" s="130"/>
      <c r="F47" s="130"/>
      <c r="G47" s="130"/>
      <c r="H47" s="130"/>
      <c r="I47" s="130"/>
    </row>
    <row r="48" spans="2:9" x14ac:dyDescent="0.2">
      <c r="B48" s="130"/>
      <c r="C48" s="130"/>
      <c r="D48" s="130"/>
      <c r="E48" s="130"/>
      <c r="F48" s="130"/>
      <c r="G48" s="130"/>
      <c r="H48" s="130"/>
      <c r="I48" s="130"/>
    </row>
    <row r="49" spans="2:9" x14ac:dyDescent="0.2">
      <c r="B49" s="130"/>
      <c r="C49" s="130"/>
      <c r="D49" s="130"/>
      <c r="E49" s="130"/>
      <c r="F49" s="130"/>
      <c r="G49" s="130"/>
      <c r="H49" s="130"/>
      <c r="I49" s="130"/>
    </row>
    <row r="50" spans="2:9" x14ac:dyDescent="0.2">
      <c r="B50" s="130"/>
      <c r="C50" s="130"/>
      <c r="D50" s="130"/>
      <c r="E50" s="130"/>
      <c r="F50" s="130"/>
      <c r="G50" s="130"/>
      <c r="H50" s="130"/>
      <c r="I50" s="130"/>
    </row>
    <row r="51" spans="2:9" x14ac:dyDescent="0.2">
      <c r="B51" s="130"/>
      <c r="C51" s="130"/>
      <c r="D51" s="130"/>
      <c r="E51" s="130"/>
      <c r="F51" s="130"/>
      <c r="G51" s="130"/>
      <c r="H51" s="130"/>
      <c r="I51" s="130"/>
    </row>
    <row r="52" spans="2:9" x14ac:dyDescent="0.2">
      <c r="B52" s="130"/>
      <c r="C52" s="130"/>
      <c r="D52" s="130"/>
      <c r="E52" s="130"/>
      <c r="F52" s="130"/>
      <c r="G52" s="130"/>
      <c r="H52" s="130"/>
      <c r="I52" s="130"/>
    </row>
    <row r="53" spans="2:9" x14ac:dyDescent="0.2">
      <c r="B53" s="130"/>
      <c r="C53" s="130"/>
      <c r="D53" s="130"/>
      <c r="E53" s="130"/>
      <c r="F53" s="130"/>
      <c r="G53" s="130"/>
      <c r="H53" s="130"/>
      <c r="I53" s="130"/>
    </row>
    <row r="54" spans="2:9" x14ac:dyDescent="0.2">
      <c r="B54" s="130"/>
      <c r="C54" s="130"/>
      <c r="D54" s="130"/>
      <c r="E54" s="130"/>
      <c r="F54" s="130"/>
      <c r="G54" s="130"/>
      <c r="H54" s="130"/>
      <c r="I54" s="130"/>
    </row>
    <row r="55" spans="2:9" x14ac:dyDescent="0.2">
      <c r="B55" s="130"/>
      <c r="C55" s="130"/>
      <c r="D55" s="130"/>
      <c r="E55" s="130"/>
      <c r="F55" s="130"/>
      <c r="G55" s="130"/>
      <c r="H55" s="130"/>
      <c r="I55" s="130"/>
    </row>
    <row r="56" spans="2:9" x14ac:dyDescent="0.2">
      <c r="B56" s="130"/>
      <c r="C56" s="130"/>
      <c r="D56" s="130"/>
      <c r="E56" s="130"/>
      <c r="F56" s="130"/>
      <c r="G56" s="130"/>
      <c r="H56" s="130"/>
      <c r="I56" s="130"/>
    </row>
    <row r="57" spans="2:9" x14ac:dyDescent="0.2">
      <c r="B57" s="130"/>
      <c r="C57" s="130"/>
      <c r="D57" s="130"/>
      <c r="E57" s="130"/>
      <c r="F57" s="130"/>
      <c r="G57" s="130"/>
      <c r="H57" s="130"/>
      <c r="I57" s="130"/>
    </row>
    <row r="58" spans="2:9" x14ac:dyDescent="0.2">
      <c r="B58" s="130"/>
      <c r="C58" s="130"/>
      <c r="D58" s="130"/>
      <c r="E58" s="130"/>
      <c r="F58" s="130"/>
      <c r="G58" s="130"/>
      <c r="H58" s="130"/>
      <c r="I58" s="130"/>
    </row>
    <row r="59" spans="2:9" x14ac:dyDescent="0.2">
      <c r="B59" s="130"/>
      <c r="C59" s="130"/>
      <c r="D59" s="130"/>
      <c r="E59" s="130"/>
      <c r="F59" s="130"/>
      <c r="G59" s="130"/>
      <c r="H59" s="130"/>
      <c r="I59" s="130"/>
    </row>
    <row r="60" spans="2:9" x14ac:dyDescent="0.2">
      <c r="B60" s="130"/>
      <c r="C60" s="130"/>
      <c r="D60" s="130"/>
      <c r="E60" s="130"/>
      <c r="F60" s="130"/>
      <c r="G60" s="130"/>
      <c r="H60" s="130"/>
      <c r="I60" s="130"/>
    </row>
    <row r="61" spans="2:9" x14ac:dyDescent="0.2">
      <c r="B61" s="130"/>
      <c r="C61" s="130"/>
      <c r="D61" s="130"/>
      <c r="E61" s="130"/>
      <c r="F61" s="130"/>
      <c r="G61" s="130"/>
      <c r="H61" s="130"/>
      <c r="I61" s="130"/>
    </row>
    <row r="62" spans="2:9" x14ac:dyDescent="0.2">
      <c r="B62" s="130"/>
      <c r="C62" s="130"/>
      <c r="D62" s="130"/>
      <c r="E62" s="130"/>
      <c r="F62" s="130"/>
      <c r="G62" s="130"/>
      <c r="H62" s="130"/>
      <c r="I62" s="130"/>
    </row>
    <row r="63" spans="2:9" x14ac:dyDescent="0.2">
      <c r="B63" s="130"/>
      <c r="C63" s="130"/>
      <c r="D63" s="130"/>
      <c r="E63" s="130"/>
      <c r="F63" s="130"/>
      <c r="G63" s="130"/>
      <c r="H63" s="130"/>
      <c r="I63" s="130"/>
    </row>
    <row r="64" spans="2:9" x14ac:dyDescent="0.2">
      <c r="B64" s="130"/>
      <c r="C64" s="130"/>
      <c r="D64" s="130"/>
      <c r="E64" s="130"/>
      <c r="F64" s="130"/>
      <c r="G64" s="130"/>
      <c r="H64" s="130"/>
      <c r="I64" s="130"/>
    </row>
    <row r="65" spans="2:9" x14ac:dyDescent="0.2">
      <c r="B65" s="130"/>
      <c r="C65" s="130"/>
      <c r="D65" s="130"/>
      <c r="E65" s="130"/>
      <c r="F65" s="130"/>
      <c r="G65" s="130"/>
      <c r="H65" s="130"/>
      <c r="I65" s="130"/>
    </row>
    <row r="66" spans="2:9" x14ac:dyDescent="0.2">
      <c r="B66" s="130"/>
      <c r="C66" s="130"/>
      <c r="D66" s="130"/>
      <c r="E66" s="130"/>
      <c r="F66" s="130"/>
      <c r="G66" s="130"/>
      <c r="H66" s="130"/>
      <c r="I66" s="130"/>
    </row>
    <row r="67" spans="2:9" x14ac:dyDescent="0.2">
      <c r="B67" s="130"/>
      <c r="C67" s="130"/>
      <c r="D67" s="130"/>
      <c r="E67" s="130"/>
      <c r="F67" s="130"/>
      <c r="G67" s="130"/>
      <c r="H67" s="130"/>
      <c r="I67" s="130"/>
    </row>
    <row r="68" spans="2:9" x14ac:dyDescent="0.2">
      <c r="B68" s="130"/>
      <c r="C68" s="130"/>
      <c r="D68" s="130"/>
      <c r="E68" s="130"/>
      <c r="F68" s="130"/>
      <c r="G68" s="130"/>
      <c r="H68" s="130"/>
      <c r="I68" s="130"/>
    </row>
    <row r="69" spans="2:9" x14ac:dyDescent="0.2">
      <c r="B69" s="130"/>
      <c r="C69" s="130"/>
      <c r="D69" s="130"/>
      <c r="E69" s="130"/>
      <c r="F69" s="130"/>
      <c r="G69" s="130"/>
      <c r="H69" s="130"/>
      <c r="I69" s="130"/>
    </row>
    <row r="70" spans="2:9" x14ac:dyDescent="0.2">
      <c r="B70" s="130"/>
      <c r="C70" s="130"/>
      <c r="D70" s="130"/>
      <c r="E70" s="130"/>
      <c r="F70" s="130"/>
      <c r="G70" s="130"/>
      <c r="H70" s="130"/>
      <c r="I70" s="130"/>
    </row>
    <row r="71" spans="2:9" x14ac:dyDescent="0.2">
      <c r="B71" s="130"/>
      <c r="C71" s="130"/>
      <c r="D71" s="130"/>
      <c r="E71" s="130"/>
      <c r="F71" s="130"/>
      <c r="G71" s="130"/>
      <c r="H71" s="130"/>
      <c r="I71" s="130"/>
    </row>
    <row r="72" spans="2:9" x14ac:dyDescent="0.2">
      <c r="B72" s="130"/>
      <c r="C72" s="130"/>
      <c r="D72" s="130"/>
      <c r="E72" s="130"/>
      <c r="F72" s="130"/>
      <c r="G72" s="130"/>
      <c r="H72" s="130"/>
      <c r="I72" s="130"/>
    </row>
    <row r="73" spans="2:9" x14ac:dyDescent="0.2">
      <c r="B73" s="130"/>
      <c r="C73" s="130"/>
      <c r="D73" s="130"/>
      <c r="E73" s="130"/>
      <c r="F73" s="130"/>
      <c r="G73" s="130"/>
      <c r="H73" s="130"/>
      <c r="I73" s="130"/>
    </row>
    <row r="74" spans="2:9" x14ac:dyDescent="0.2">
      <c r="B74" s="130"/>
      <c r="C74" s="130"/>
      <c r="D74" s="130"/>
      <c r="E74" s="130"/>
      <c r="F74" s="130"/>
      <c r="G74" s="130"/>
      <c r="H74" s="130"/>
      <c r="I74" s="130"/>
    </row>
    <row r="75" spans="2:9" x14ac:dyDescent="0.2">
      <c r="B75" s="130"/>
      <c r="C75" s="130"/>
      <c r="D75" s="130"/>
      <c r="E75" s="130"/>
      <c r="F75" s="130"/>
      <c r="G75" s="130"/>
      <c r="H75" s="130"/>
      <c r="I75" s="130"/>
    </row>
    <row r="76" spans="2:9" x14ac:dyDescent="0.2">
      <c r="B76" s="130"/>
      <c r="C76" s="130"/>
      <c r="D76" s="130"/>
      <c r="E76" s="130"/>
      <c r="F76" s="130"/>
      <c r="G76" s="130"/>
      <c r="H76" s="130"/>
      <c r="I76" s="130"/>
    </row>
    <row r="77" spans="2:9" x14ac:dyDescent="0.2">
      <c r="B77" s="130"/>
      <c r="C77" s="130"/>
      <c r="D77" s="130"/>
      <c r="E77" s="130"/>
      <c r="F77" s="130"/>
      <c r="G77" s="130"/>
      <c r="H77" s="130"/>
      <c r="I77" s="130"/>
    </row>
    <row r="78" spans="2:9" x14ac:dyDescent="0.2">
      <c r="B78" s="130"/>
      <c r="C78" s="130"/>
      <c r="D78" s="130"/>
      <c r="E78" s="130"/>
      <c r="F78" s="130"/>
      <c r="G78" s="130"/>
      <c r="H78" s="130"/>
      <c r="I78" s="130"/>
    </row>
    <row r="79" spans="2:9" x14ac:dyDescent="0.2">
      <c r="B79" s="130"/>
      <c r="C79" s="130"/>
      <c r="D79" s="130"/>
      <c r="E79" s="130"/>
      <c r="F79" s="130"/>
      <c r="G79" s="130"/>
      <c r="H79" s="130"/>
      <c r="I79" s="130"/>
    </row>
    <row r="80" spans="2:9" x14ac:dyDescent="0.2">
      <c r="B80" s="130"/>
      <c r="C80" s="130"/>
      <c r="D80" s="130"/>
      <c r="E80" s="130"/>
      <c r="F80" s="130"/>
      <c r="G80" s="130"/>
      <c r="H80" s="130"/>
      <c r="I80" s="130"/>
    </row>
    <row r="81" spans="2:9" x14ac:dyDescent="0.2">
      <c r="B81" s="130"/>
      <c r="C81" s="130"/>
      <c r="D81" s="130"/>
      <c r="E81" s="130"/>
      <c r="F81" s="130"/>
      <c r="G81" s="130"/>
      <c r="H81" s="130"/>
      <c r="I81" s="130"/>
    </row>
    <row r="82" spans="2:9" x14ac:dyDescent="0.2">
      <c r="B82" s="130"/>
      <c r="C82" s="130"/>
      <c r="D82" s="130"/>
      <c r="E82" s="130"/>
      <c r="F82" s="130"/>
      <c r="G82" s="130"/>
      <c r="H82" s="130"/>
      <c r="I82" s="130"/>
    </row>
    <row r="83" spans="2:9" x14ac:dyDescent="0.2">
      <c r="B83" s="130"/>
      <c r="C83" s="130"/>
      <c r="D83" s="130"/>
      <c r="E83" s="130"/>
      <c r="F83" s="130"/>
      <c r="G83" s="130"/>
      <c r="H83" s="130"/>
      <c r="I83" s="130"/>
    </row>
    <row r="84" spans="2:9" x14ac:dyDescent="0.2">
      <c r="B84" s="130"/>
      <c r="C84" s="130"/>
      <c r="D84" s="130"/>
      <c r="E84" s="130"/>
      <c r="F84" s="130"/>
      <c r="G84" s="130"/>
      <c r="H84" s="130"/>
      <c r="I84" s="130"/>
    </row>
    <row r="85" spans="2:9" x14ac:dyDescent="0.2">
      <c r="B85" s="130"/>
      <c r="C85" s="130"/>
      <c r="D85" s="130"/>
      <c r="E85" s="130"/>
      <c r="F85" s="130"/>
      <c r="G85" s="130"/>
      <c r="H85" s="130"/>
      <c r="I85" s="130"/>
    </row>
    <row r="86" spans="2:9" x14ac:dyDescent="0.2">
      <c r="B86" s="130"/>
      <c r="C86" s="130"/>
      <c r="D86" s="130"/>
      <c r="E86" s="130"/>
      <c r="F86" s="130"/>
      <c r="G86" s="130"/>
      <c r="H86" s="130"/>
      <c r="I86" s="130"/>
    </row>
    <row r="87" spans="2:9" x14ac:dyDescent="0.2">
      <c r="B87" s="130"/>
      <c r="C87" s="130"/>
      <c r="D87" s="130"/>
      <c r="E87" s="130"/>
      <c r="F87" s="130"/>
      <c r="G87" s="130"/>
      <c r="H87" s="130"/>
      <c r="I87" s="130"/>
    </row>
    <row r="88" spans="2:9" x14ac:dyDescent="0.2">
      <c r="B88" s="130"/>
      <c r="C88" s="130"/>
      <c r="D88" s="130"/>
      <c r="E88" s="130"/>
      <c r="F88" s="130"/>
      <c r="G88" s="130"/>
      <c r="H88" s="130"/>
      <c r="I88" s="130"/>
    </row>
    <row r="89" spans="2:9" x14ac:dyDescent="0.2">
      <c r="B89" s="130"/>
      <c r="C89" s="130"/>
      <c r="D89" s="130"/>
      <c r="E89" s="130"/>
      <c r="F89" s="130"/>
      <c r="G89" s="130"/>
      <c r="H89" s="130"/>
      <c r="I89" s="130"/>
    </row>
    <row r="90" spans="2:9" x14ac:dyDescent="0.2">
      <c r="B90" s="130"/>
      <c r="C90" s="130"/>
      <c r="D90" s="130"/>
      <c r="E90" s="130"/>
      <c r="F90" s="130"/>
      <c r="G90" s="130"/>
      <c r="H90" s="130"/>
      <c r="I90" s="130"/>
    </row>
    <row r="91" spans="2:9" x14ac:dyDescent="0.2">
      <c r="B91" s="130"/>
      <c r="C91" s="130"/>
      <c r="D91" s="130"/>
      <c r="E91" s="130"/>
      <c r="F91" s="130"/>
      <c r="G91" s="130"/>
      <c r="H91" s="130"/>
      <c r="I91" s="130"/>
    </row>
    <row r="92" spans="2:9" x14ac:dyDescent="0.2">
      <c r="B92" s="130"/>
      <c r="C92" s="130"/>
      <c r="D92" s="130"/>
      <c r="E92" s="130"/>
      <c r="F92" s="130"/>
      <c r="G92" s="130"/>
      <c r="H92" s="130"/>
      <c r="I92" s="130"/>
    </row>
    <row r="93" spans="2:9" x14ac:dyDescent="0.2">
      <c r="B93" s="130"/>
      <c r="C93" s="130"/>
      <c r="D93" s="130"/>
      <c r="E93" s="130"/>
      <c r="F93" s="130"/>
      <c r="G93" s="130"/>
      <c r="H93" s="130"/>
      <c r="I93" s="130"/>
    </row>
    <row r="94" spans="2:9" x14ac:dyDescent="0.2">
      <c r="B94" s="130"/>
      <c r="C94" s="130"/>
      <c r="D94" s="130"/>
      <c r="E94" s="130"/>
      <c r="F94" s="130"/>
      <c r="G94" s="130"/>
      <c r="H94" s="130"/>
      <c r="I94" s="130"/>
    </row>
    <row r="95" spans="2:9" x14ac:dyDescent="0.2">
      <c r="B95" s="130"/>
      <c r="C95" s="130"/>
      <c r="D95" s="130"/>
      <c r="E95" s="130"/>
      <c r="F95" s="130"/>
      <c r="G95" s="130"/>
      <c r="H95" s="130"/>
      <c r="I95" s="130"/>
    </row>
    <row r="96" spans="2:9" x14ac:dyDescent="0.2">
      <c r="B96" s="130"/>
      <c r="C96" s="130"/>
      <c r="D96" s="130"/>
      <c r="E96" s="130"/>
      <c r="F96" s="130"/>
      <c r="G96" s="130"/>
      <c r="H96" s="130"/>
      <c r="I96" s="130"/>
    </row>
    <row r="97" spans="2:9" x14ac:dyDescent="0.2">
      <c r="B97" s="130"/>
      <c r="C97" s="130"/>
      <c r="D97" s="130"/>
      <c r="E97" s="130"/>
      <c r="F97" s="130"/>
      <c r="G97" s="130"/>
      <c r="H97" s="130"/>
      <c r="I97" s="130"/>
    </row>
    <row r="98" spans="2:9" x14ac:dyDescent="0.2">
      <c r="B98" s="130"/>
      <c r="C98" s="130"/>
      <c r="D98" s="130"/>
      <c r="E98" s="130"/>
      <c r="F98" s="130"/>
      <c r="G98" s="130"/>
      <c r="H98" s="130"/>
      <c r="I98" s="130"/>
    </row>
    <row r="99" spans="2:9" x14ac:dyDescent="0.2">
      <c r="B99" s="130"/>
      <c r="C99" s="130"/>
      <c r="D99" s="130"/>
      <c r="E99" s="130"/>
      <c r="F99" s="130"/>
      <c r="G99" s="130"/>
      <c r="H99" s="130"/>
      <c r="I99" s="130"/>
    </row>
    <row r="100" spans="2:9" x14ac:dyDescent="0.2">
      <c r="B100" s="130"/>
      <c r="C100" s="130"/>
      <c r="D100" s="130"/>
      <c r="E100" s="130"/>
      <c r="F100" s="130"/>
      <c r="G100" s="130"/>
      <c r="H100" s="130"/>
      <c r="I100" s="130"/>
    </row>
    <row r="101" spans="2:9" x14ac:dyDescent="0.2">
      <c r="B101" s="130"/>
      <c r="C101" s="130"/>
      <c r="D101" s="130"/>
      <c r="E101" s="130"/>
      <c r="F101" s="130"/>
      <c r="G101" s="130"/>
      <c r="H101" s="130"/>
      <c r="I101" s="130"/>
    </row>
    <row r="102" spans="2:9" x14ac:dyDescent="0.2">
      <c r="B102" s="130"/>
      <c r="C102" s="130"/>
      <c r="D102" s="130"/>
      <c r="E102" s="130"/>
      <c r="F102" s="130"/>
      <c r="G102" s="130"/>
      <c r="H102" s="130"/>
      <c r="I102" s="130"/>
    </row>
    <row r="103" spans="2:9" x14ac:dyDescent="0.2">
      <c r="B103" s="130"/>
      <c r="C103" s="130"/>
      <c r="D103" s="130"/>
      <c r="E103" s="130"/>
      <c r="F103" s="130"/>
      <c r="G103" s="130"/>
      <c r="H103" s="130"/>
      <c r="I103" s="130"/>
    </row>
    <row r="104" spans="2:9" x14ac:dyDescent="0.2">
      <c r="B104" s="130"/>
      <c r="C104" s="130"/>
      <c r="D104" s="130"/>
      <c r="E104" s="130"/>
      <c r="F104" s="130"/>
      <c r="G104" s="130"/>
      <c r="H104" s="130"/>
      <c r="I104" s="130"/>
    </row>
    <row r="105" spans="2:9" x14ac:dyDescent="0.2">
      <c r="B105" s="130"/>
      <c r="C105" s="130"/>
      <c r="D105" s="130"/>
      <c r="E105" s="130"/>
      <c r="F105" s="130"/>
      <c r="G105" s="130"/>
      <c r="H105" s="130"/>
      <c r="I105" s="130"/>
    </row>
    <row r="106" spans="2:9" x14ac:dyDescent="0.2">
      <c r="B106" s="130"/>
      <c r="C106" s="130"/>
      <c r="D106" s="130"/>
      <c r="E106" s="130"/>
      <c r="F106" s="130"/>
      <c r="G106" s="130"/>
      <c r="H106" s="130"/>
      <c r="I106" s="130"/>
    </row>
    <row r="107" spans="2:9" x14ac:dyDescent="0.2">
      <c r="B107" s="130"/>
      <c r="C107" s="130"/>
      <c r="D107" s="130"/>
      <c r="E107" s="130"/>
      <c r="F107" s="130"/>
      <c r="G107" s="130"/>
      <c r="H107" s="130"/>
      <c r="I107" s="130"/>
    </row>
    <row r="108" spans="2:9" x14ac:dyDescent="0.2">
      <c r="B108" s="130"/>
      <c r="C108" s="130"/>
      <c r="D108" s="130"/>
      <c r="E108" s="130"/>
      <c r="F108" s="130"/>
      <c r="G108" s="130"/>
      <c r="H108" s="130"/>
      <c r="I108" s="130"/>
    </row>
    <row r="109" spans="2:9" x14ac:dyDescent="0.2">
      <c r="B109" s="130"/>
      <c r="C109" s="130"/>
      <c r="D109" s="130"/>
      <c r="E109" s="130"/>
      <c r="F109" s="130"/>
      <c r="G109" s="130"/>
      <c r="H109" s="130"/>
      <c r="I109" s="130"/>
    </row>
    <row r="110" spans="2:9" x14ac:dyDescent="0.2">
      <c r="B110" s="130"/>
      <c r="C110" s="130"/>
      <c r="D110" s="130"/>
      <c r="E110" s="130"/>
      <c r="F110" s="130"/>
      <c r="G110" s="130"/>
      <c r="H110" s="130"/>
      <c r="I110" s="130"/>
    </row>
    <row r="111" spans="2:9" x14ac:dyDescent="0.2">
      <c r="B111" s="130"/>
      <c r="C111" s="130"/>
      <c r="D111" s="130"/>
      <c r="E111" s="130"/>
      <c r="F111" s="130"/>
      <c r="G111" s="130"/>
      <c r="H111" s="130"/>
      <c r="I111" s="130"/>
    </row>
    <row r="112" spans="2:9" x14ac:dyDescent="0.2">
      <c r="B112" s="130"/>
      <c r="C112" s="130"/>
      <c r="D112" s="130"/>
      <c r="E112" s="130"/>
      <c r="F112" s="130"/>
      <c r="G112" s="130"/>
      <c r="H112" s="130"/>
      <c r="I112" s="130"/>
    </row>
    <row r="113" spans="2:9" x14ac:dyDescent="0.2">
      <c r="B113" s="130"/>
      <c r="C113" s="130"/>
      <c r="D113" s="130"/>
      <c r="E113" s="130"/>
      <c r="F113" s="130"/>
      <c r="G113" s="130"/>
      <c r="H113" s="130"/>
      <c r="I113" s="130"/>
    </row>
    <row r="114" spans="2:9" x14ac:dyDescent="0.2">
      <c r="B114" s="130"/>
      <c r="C114" s="130"/>
      <c r="D114" s="130"/>
      <c r="E114" s="130"/>
      <c r="F114" s="130"/>
      <c r="G114" s="130"/>
      <c r="H114" s="130"/>
      <c r="I114" s="130"/>
    </row>
    <row r="115" spans="2:9" x14ac:dyDescent="0.2">
      <c r="B115" s="130"/>
      <c r="C115" s="130"/>
      <c r="D115" s="130"/>
      <c r="E115" s="130"/>
      <c r="F115" s="130"/>
      <c r="G115" s="130"/>
      <c r="H115" s="130"/>
      <c r="I115" s="130"/>
    </row>
    <row r="116" spans="2:9" x14ac:dyDescent="0.2">
      <c r="B116" s="130"/>
      <c r="C116" s="130"/>
      <c r="D116" s="130"/>
      <c r="E116" s="130"/>
      <c r="F116" s="130"/>
      <c r="G116" s="130"/>
      <c r="H116" s="130"/>
      <c r="I116" s="130"/>
    </row>
    <row r="117" spans="2:9" x14ac:dyDescent="0.2">
      <c r="B117" s="130"/>
      <c r="C117" s="130"/>
      <c r="D117" s="130"/>
      <c r="E117" s="130"/>
      <c r="F117" s="130"/>
      <c r="G117" s="130"/>
      <c r="H117" s="130"/>
      <c r="I117" s="130"/>
    </row>
    <row r="118" spans="2:9" x14ac:dyDescent="0.2">
      <c r="B118" s="130"/>
      <c r="C118" s="130"/>
      <c r="D118" s="130"/>
      <c r="E118" s="130"/>
      <c r="F118" s="130"/>
      <c r="G118" s="130"/>
      <c r="H118" s="130"/>
      <c r="I118" s="130"/>
    </row>
    <row r="119" spans="2:9" x14ac:dyDescent="0.2">
      <c r="B119" s="130"/>
      <c r="C119" s="130"/>
      <c r="D119" s="130"/>
      <c r="E119" s="130"/>
      <c r="F119" s="130"/>
      <c r="G119" s="130"/>
      <c r="H119" s="130"/>
      <c r="I119" s="130"/>
    </row>
    <row r="120" spans="2:9" x14ac:dyDescent="0.2">
      <c r="B120" s="130"/>
      <c r="C120" s="130"/>
      <c r="D120" s="130"/>
      <c r="E120" s="130"/>
      <c r="F120" s="130"/>
      <c r="G120" s="130"/>
      <c r="H120" s="130"/>
      <c r="I120" s="130"/>
    </row>
    <row r="121" spans="2:9" x14ac:dyDescent="0.2">
      <c r="B121" s="130"/>
      <c r="C121" s="130"/>
      <c r="D121" s="130"/>
      <c r="E121" s="130"/>
      <c r="F121" s="130"/>
      <c r="G121" s="130"/>
      <c r="H121" s="130"/>
      <c r="I121" s="130"/>
    </row>
    <row r="122" spans="2:9" x14ac:dyDescent="0.2">
      <c r="B122" s="130"/>
      <c r="C122" s="130"/>
      <c r="D122" s="130"/>
      <c r="E122" s="130"/>
      <c r="F122" s="130"/>
      <c r="G122" s="130"/>
      <c r="H122" s="130"/>
      <c r="I122" s="130"/>
    </row>
    <row r="123" spans="2:9" x14ac:dyDescent="0.2">
      <c r="B123" s="130"/>
      <c r="C123" s="130"/>
      <c r="D123" s="130"/>
      <c r="E123" s="130"/>
      <c r="F123" s="130"/>
      <c r="G123" s="130"/>
      <c r="H123" s="130"/>
      <c r="I123" s="130"/>
    </row>
    <row r="124" spans="2:9" x14ac:dyDescent="0.2">
      <c r="B124" s="130"/>
      <c r="C124" s="130"/>
      <c r="D124" s="130"/>
      <c r="E124" s="130"/>
      <c r="F124" s="130"/>
      <c r="G124" s="130"/>
      <c r="H124" s="130"/>
      <c r="I124" s="130"/>
    </row>
    <row r="125" spans="2:9" x14ac:dyDescent="0.2">
      <c r="B125" s="130"/>
      <c r="C125" s="130"/>
      <c r="D125" s="130"/>
      <c r="E125" s="130"/>
      <c r="F125" s="130"/>
      <c r="G125" s="130"/>
      <c r="H125" s="130"/>
      <c r="I125" s="130"/>
    </row>
    <row r="126" spans="2:9" x14ac:dyDescent="0.2">
      <c r="B126" s="130"/>
      <c r="C126" s="130"/>
      <c r="D126" s="130"/>
      <c r="E126" s="130"/>
      <c r="F126" s="130"/>
      <c r="G126" s="130"/>
      <c r="H126" s="130"/>
      <c r="I126" s="130"/>
    </row>
    <row r="127" spans="2:9" x14ac:dyDescent="0.2">
      <c r="B127" s="130"/>
      <c r="C127" s="130"/>
      <c r="D127" s="130"/>
      <c r="E127" s="130"/>
      <c r="F127" s="130"/>
      <c r="G127" s="130"/>
      <c r="H127" s="130"/>
      <c r="I127" s="130"/>
    </row>
    <row r="128" spans="2:9" x14ac:dyDescent="0.2">
      <c r="B128" s="130"/>
      <c r="C128" s="130"/>
      <c r="D128" s="130"/>
      <c r="E128" s="130"/>
      <c r="F128" s="130"/>
      <c r="G128" s="130"/>
      <c r="H128" s="130"/>
      <c r="I128" s="130"/>
    </row>
    <row r="129" spans="2:9" x14ac:dyDescent="0.2">
      <c r="B129" s="130"/>
      <c r="C129" s="130"/>
      <c r="D129" s="130"/>
      <c r="E129" s="130"/>
      <c r="F129" s="130"/>
      <c r="G129" s="130"/>
      <c r="H129" s="130"/>
      <c r="I129" s="130"/>
    </row>
    <row r="130" spans="2:9" x14ac:dyDescent="0.2">
      <c r="B130" s="130"/>
      <c r="C130" s="130"/>
      <c r="D130" s="130"/>
      <c r="E130" s="130"/>
      <c r="F130" s="130"/>
      <c r="G130" s="130"/>
      <c r="H130" s="130"/>
      <c r="I130" s="130"/>
    </row>
    <row r="131" spans="2:9" x14ac:dyDescent="0.2">
      <c r="B131" s="130"/>
      <c r="C131" s="130"/>
      <c r="D131" s="130"/>
      <c r="E131" s="130"/>
      <c r="F131" s="130"/>
      <c r="G131" s="130"/>
      <c r="H131" s="130"/>
      <c r="I131" s="130"/>
    </row>
    <row r="132" spans="2:9" x14ac:dyDescent="0.2">
      <c r="B132" s="130"/>
      <c r="C132" s="130"/>
      <c r="D132" s="130"/>
      <c r="E132" s="130"/>
      <c r="F132" s="130"/>
      <c r="G132" s="130"/>
      <c r="H132" s="130"/>
      <c r="I132" s="130"/>
    </row>
    <row r="133" spans="2:9" x14ac:dyDescent="0.2">
      <c r="B133" s="130"/>
      <c r="C133" s="130"/>
      <c r="D133" s="130"/>
      <c r="E133" s="130"/>
      <c r="F133" s="130"/>
      <c r="G133" s="130"/>
      <c r="H133" s="130"/>
      <c r="I133" s="130"/>
    </row>
    <row r="134" spans="2:9" x14ac:dyDescent="0.2">
      <c r="B134" s="130"/>
      <c r="C134" s="130"/>
      <c r="D134" s="130"/>
      <c r="E134" s="130"/>
      <c r="F134" s="130"/>
      <c r="G134" s="130"/>
      <c r="H134" s="130"/>
      <c r="I134" s="130"/>
    </row>
    <row r="135" spans="2:9" x14ac:dyDescent="0.2">
      <c r="B135" s="130"/>
      <c r="C135" s="130"/>
      <c r="D135" s="130"/>
      <c r="E135" s="130"/>
      <c r="F135" s="130"/>
      <c r="G135" s="130"/>
      <c r="H135" s="130"/>
      <c r="I135" s="130"/>
    </row>
    <row r="136" spans="2:9" x14ac:dyDescent="0.2">
      <c r="B136" s="130"/>
      <c r="C136" s="130"/>
      <c r="D136" s="130"/>
      <c r="E136" s="130"/>
      <c r="F136" s="130"/>
      <c r="G136" s="130"/>
      <c r="H136" s="130"/>
      <c r="I136" s="130"/>
    </row>
    <row r="137" spans="2:9" x14ac:dyDescent="0.2">
      <c r="B137" s="130"/>
      <c r="C137" s="130"/>
      <c r="D137" s="130"/>
      <c r="E137" s="130"/>
      <c r="F137" s="130"/>
      <c r="G137" s="130"/>
      <c r="H137" s="130"/>
      <c r="I137" s="130"/>
    </row>
    <row r="138" spans="2:9" x14ac:dyDescent="0.2">
      <c r="B138" s="130"/>
      <c r="C138" s="130"/>
      <c r="D138" s="130"/>
      <c r="E138" s="130"/>
      <c r="F138" s="130"/>
      <c r="G138" s="130"/>
      <c r="H138" s="130"/>
      <c r="I138" s="130"/>
    </row>
    <row r="139" spans="2:9" x14ac:dyDescent="0.2">
      <c r="B139" s="130"/>
      <c r="C139" s="130"/>
      <c r="D139" s="130"/>
      <c r="E139" s="130"/>
      <c r="F139" s="130"/>
      <c r="G139" s="130"/>
      <c r="H139" s="130"/>
      <c r="I139" s="130"/>
    </row>
    <row r="140" spans="2:9" x14ac:dyDescent="0.2">
      <c r="B140" s="130"/>
      <c r="C140" s="130"/>
      <c r="D140" s="130"/>
      <c r="E140" s="130"/>
      <c r="F140" s="130"/>
      <c r="G140" s="130"/>
      <c r="H140" s="130"/>
      <c r="I140" s="130"/>
    </row>
    <row r="141" spans="2:9" x14ac:dyDescent="0.2">
      <c r="B141" s="130"/>
      <c r="C141" s="130"/>
      <c r="D141" s="130"/>
      <c r="E141" s="130"/>
      <c r="F141" s="130"/>
      <c r="G141" s="130"/>
      <c r="H141" s="130"/>
      <c r="I141" s="130"/>
    </row>
    <row r="142" spans="2:9" x14ac:dyDescent="0.2">
      <c r="B142" s="130"/>
      <c r="C142" s="130"/>
      <c r="D142" s="130"/>
      <c r="E142" s="130"/>
      <c r="F142" s="130"/>
      <c r="G142" s="130"/>
      <c r="H142" s="130"/>
      <c r="I142" s="130"/>
    </row>
    <row r="143" spans="2:9" x14ac:dyDescent="0.2">
      <c r="B143" s="130"/>
      <c r="C143" s="130"/>
      <c r="D143" s="130"/>
      <c r="E143" s="130"/>
      <c r="F143" s="130"/>
      <c r="G143" s="130"/>
      <c r="H143" s="130"/>
      <c r="I143" s="130"/>
    </row>
    <row r="144" spans="2:9" x14ac:dyDescent="0.2">
      <c r="B144" s="130"/>
      <c r="C144" s="130"/>
      <c r="D144" s="130"/>
      <c r="E144" s="130"/>
      <c r="F144" s="130"/>
      <c r="G144" s="130"/>
      <c r="H144" s="130"/>
      <c r="I144" s="130"/>
    </row>
    <row r="145" spans="2:9" x14ac:dyDescent="0.2">
      <c r="B145" s="130"/>
      <c r="C145" s="130"/>
      <c r="D145" s="130"/>
      <c r="E145" s="130"/>
      <c r="F145" s="130"/>
      <c r="G145" s="130"/>
      <c r="H145" s="130"/>
      <c r="I145" s="130"/>
    </row>
    <row r="146" spans="2:9" x14ac:dyDescent="0.2">
      <c r="B146" s="130"/>
      <c r="C146" s="130"/>
      <c r="D146" s="130"/>
      <c r="E146" s="130"/>
      <c r="F146" s="130"/>
      <c r="G146" s="130"/>
      <c r="H146" s="130"/>
      <c r="I146" s="130"/>
    </row>
    <row r="147" spans="2:9" x14ac:dyDescent="0.2">
      <c r="B147" s="130"/>
      <c r="C147" s="130"/>
      <c r="D147" s="130"/>
      <c r="E147" s="130"/>
      <c r="F147" s="130"/>
      <c r="G147" s="130"/>
      <c r="H147" s="130"/>
      <c r="I147" s="130"/>
    </row>
    <row r="148" spans="2:9" x14ac:dyDescent="0.2">
      <c r="B148" s="130"/>
      <c r="C148" s="130"/>
      <c r="D148" s="130"/>
      <c r="E148" s="130"/>
      <c r="F148" s="130"/>
      <c r="G148" s="130"/>
      <c r="H148" s="130"/>
      <c r="I148" s="130"/>
    </row>
    <row r="149" spans="2:9" x14ac:dyDescent="0.2">
      <c r="B149" s="130"/>
      <c r="C149" s="130"/>
      <c r="D149" s="130"/>
      <c r="E149" s="130"/>
      <c r="F149" s="130"/>
      <c r="G149" s="130"/>
      <c r="H149" s="130"/>
      <c r="I149" s="130"/>
    </row>
    <row r="150" spans="2:9" x14ac:dyDescent="0.2">
      <c r="B150" s="130"/>
      <c r="C150" s="130"/>
      <c r="D150" s="130"/>
      <c r="E150" s="130"/>
      <c r="F150" s="130"/>
      <c r="G150" s="130"/>
      <c r="H150" s="130"/>
      <c r="I150" s="130"/>
    </row>
    <row r="151" spans="2:9" x14ac:dyDescent="0.2">
      <c r="B151" s="130"/>
      <c r="C151" s="130"/>
      <c r="D151" s="130"/>
      <c r="E151" s="130"/>
      <c r="F151" s="130"/>
      <c r="G151" s="130"/>
      <c r="H151" s="130"/>
      <c r="I151" s="130"/>
    </row>
    <row r="152" spans="2:9" x14ac:dyDescent="0.2">
      <c r="B152" s="130"/>
      <c r="C152" s="130"/>
      <c r="D152" s="130"/>
      <c r="E152" s="130"/>
      <c r="F152" s="130"/>
      <c r="G152" s="130"/>
      <c r="H152" s="130"/>
      <c r="I152" s="130"/>
    </row>
    <row r="153" spans="2:9" x14ac:dyDescent="0.2">
      <c r="B153" s="130"/>
      <c r="C153" s="130"/>
      <c r="D153" s="130"/>
      <c r="E153" s="130"/>
      <c r="F153" s="130"/>
      <c r="G153" s="130"/>
      <c r="H153" s="130"/>
      <c r="I153" s="130"/>
    </row>
    <row r="154" spans="2:9" x14ac:dyDescent="0.2">
      <c r="B154" s="130"/>
      <c r="C154" s="130"/>
      <c r="D154" s="130"/>
      <c r="E154" s="130"/>
      <c r="F154" s="130"/>
      <c r="G154" s="130"/>
      <c r="H154" s="130"/>
      <c r="I154" s="130"/>
    </row>
    <row r="155" spans="2:9" x14ac:dyDescent="0.2">
      <c r="B155" s="130"/>
      <c r="C155" s="130"/>
      <c r="D155" s="130"/>
      <c r="E155" s="130"/>
      <c r="F155" s="130"/>
      <c r="G155" s="130"/>
      <c r="H155" s="130"/>
      <c r="I155" s="130"/>
    </row>
    <row r="156" spans="2:9" x14ac:dyDescent="0.2">
      <c r="B156" s="130"/>
      <c r="C156" s="130"/>
      <c r="D156" s="130"/>
      <c r="E156" s="130"/>
      <c r="F156" s="130"/>
      <c r="G156" s="130"/>
      <c r="H156" s="130"/>
      <c r="I156" s="130"/>
    </row>
    <row r="157" spans="2:9" x14ac:dyDescent="0.2">
      <c r="B157" s="130"/>
      <c r="C157" s="130"/>
      <c r="D157" s="130"/>
      <c r="E157" s="130"/>
      <c r="F157" s="130"/>
      <c r="G157" s="130"/>
      <c r="H157" s="130"/>
      <c r="I157" s="130"/>
    </row>
    <row r="158" spans="2:9" x14ac:dyDescent="0.2">
      <c r="B158" s="130"/>
      <c r="C158" s="130"/>
      <c r="D158" s="130"/>
      <c r="E158" s="130"/>
      <c r="F158" s="130"/>
      <c r="G158" s="130"/>
      <c r="H158" s="130"/>
      <c r="I158" s="130"/>
    </row>
    <row r="159" spans="2:9" x14ac:dyDescent="0.2">
      <c r="B159" s="130"/>
      <c r="C159" s="130"/>
      <c r="D159" s="130"/>
      <c r="E159" s="130"/>
      <c r="F159" s="130"/>
      <c r="G159" s="130"/>
      <c r="H159" s="130"/>
      <c r="I159" s="130"/>
    </row>
    <row r="160" spans="2:9" x14ac:dyDescent="0.2">
      <c r="B160" s="130"/>
      <c r="C160" s="130"/>
      <c r="D160" s="130"/>
      <c r="E160" s="130"/>
      <c r="F160" s="130"/>
      <c r="G160" s="130"/>
      <c r="H160" s="130"/>
      <c r="I160" s="130"/>
    </row>
    <row r="161" spans="2:9" x14ac:dyDescent="0.2">
      <c r="B161" s="130"/>
      <c r="C161" s="130"/>
      <c r="D161" s="130"/>
      <c r="E161" s="130"/>
      <c r="F161" s="130"/>
      <c r="G161" s="130"/>
      <c r="H161" s="130"/>
      <c r="I161" s="130"/>
    </row>
    <row r="162" spans="2:9" x14ac:dyDescent="0.2">
      <c r="B162" s="130"/>
      <c r="C162" s="130"/>
      <c r="D162" s="130"/>
      <c r="E162" s="130"/>
      <c r="F162" s="130"/>
      <c r="G162" s="130"/>
      <c r="H162" s="130"/>
      <c r="I162" s="130"/>
    </row>
    <row r="163" spans="2:9" x14ac:dyDescent="0.2">
      <c r="B163" s="130"/>
      <c r="C163" s="130"/>
      <c r="D163" s="130"/>
      <c r="E163" s="130"/>
      <c r="F163" s="130"/>
      <c r="G163" s="130"/>
      <c r="H163" s="130"/>
      <c r="I163" s="130"/>
    </row>
    <row r="164" spans="2:9" x14ac:dyDescent="0.2">
      <c r="B164" s="130"/>
      <c r="C164" s="130"/>
      <c r="D164" s="130"/>
      <c r="E164" s="130"/>
      <c r="F164" s="130"/>
      <c r="G164" s="130"/>
      <c r="H164" s="130"/>
      <c r="I164" s="130"/>
    </row>
    <row r="165" spans="2:9" x14ac:dyDescent="0.2">
      <c r="B165" s="130"/>
      <c r="C165" s="130"/>
      <c r="D165" s="130"/>
      <c r="E165" s="130"/>
      <c r="F165" s="130"/>
      <c r="G165" s="130"/>
      <c r="H165" s="130"/>
      <c r="I165" s="130"/>
    </row>
    <row r="166" spans="2:9" x14ac:dyDescent="0.2">
      <c r="B166" s="130"/>
      <c r="C166" s="130"/>
      <c r="D166" s="130"/>
      <c r="E166" s="130"/>
      <c r="F166" s="130"/>
      <c r="G166" s="130"/>
      <c r="H166" s="130"/>
      <c r="I166" s="130"/>
    </row>
    <row r="167" spans="2:9" x14ac:dyDescent="0.2">
      <c r="B167" s="130"/>
      <c r="C167" s="130"/>
      <c r="D167" s="130"/>
      <c r="E167" s="130"/>
      <c r="F167" s="130"/>
      <c r="G167" s="130"/>
      <c r="H167" s="130"/>
      <c r="I167" s="130"/>
    </row>
    <row r="168" spans="2:9" x14ac:dyDescent="0.2">
      <c r="B168" s="130"/>
      <c r="C168" s="130"/>
      <c r="D168" s="130"/>
      <c r="E168" s="130"/>
      <c r="F168" s="130"/>
      <c r="G168" s="130"/>
      <c r="H168" s="130"/>
      <c r="I168" s="130"/>
    </row>
    <row r="169" spans="2:9" x14ac:dyDescent="0.2">
      <c r="B169" s="130"/>
      <c r="C169" s="130"/>
      <c r="D169" s="130"/>
      <c r="E169" s="130"/>
      <c r="F169" s="130"/>
      <c r="G169" s="130"/>
      <c r="H169" s="130"/>
      <c r="I169" s="130"/>
    </row>
    <row r="170" spans="2:9" x14ac:dyDescent="0.2">
      <c r="B170" s="130"/>
      <c r="C170" s="130"/>
      <c r="D170" s="130"/>
      <c r="E170" s="130"/>
      <c r="F170" s="130"/>
      <c r="G170" s="130"/>
      <c r="H170" s="130"/>
      <c r="I170" s="130"/>
    </row>
    <row r="171" spans="2:9" x14ac:dyDescent="0.2">
      <c r="B171" s="130"/>
      <c r="C171" s="130"/>
      <c r="D171" s="130"/>
      <c r="E171" s="130"/>
      <c r="F171" s="130"/>
      <c r="G171" s="130"/>
      <c r="H171" s="130"/>
      <c r="I171" s="130"/>
    </row>
    <row r="172" spans="2:9" x14ac:dyDescent="0.2">
      <c r="B172" s="130"/>
      <c r="C172" s="130"/>
      <c r="D172" s="130"/>
      <c r="E172" s="130"/>
      <c r="F172" s="130"/>
      <c r="G172" s="130"/>
      <c r="H172" s="130"/>
      <c r="I172" s="130"/>
    </row>
    <row r="173" spans="2:9" x14ac:dyDescent="0.2">
      <c r="B173" s="130"/>
      <c r="C173" s="130"/>
      <c r="D173" s="130"/>
      <c r="E173" s="130"/>
      <c r="F173" s="130"/>
      <c r="G173" s="130"/>
      <c r="H173" s="130"/>
      <c r="I173" s="130"/>
    </row>
    <row r="174" spans="2:9" x14ac:dyDescent="0.2">
      <c r="B174" s="130"/>
      <c r="C174" s="130"/>
      <c r="D174" s="130"/>
      <c r="E174" s="130"/>
      <c r="F174" s="130"/>
      <c r="G174" s="130"/>
      <c r="H174" s="130"/>
      <c r="I174" s="130"/>
    </row>
    <row r="175" spans="2:9" x14ac:dyDescent="0.2">
      <c r="B175" s="130"/>
      <c r="C175" s="130"/>
      <c r="D175" s="130"/>
      <c r="E175" s="130"/>
      <c r="F175" s="130"/>
      <c r="G175" s="130"/>
      <c r="H175" s="130"/>
      <c r="I175" s="130"/>
    </row>
    <row r="176" spans="2:9" x14ac:dyDescent="0.2">
      <c r="B176" s="130"/>
      <c r="C176" s="130"/>
      <c r="D176" s="130"/>
      <c r="E176" s="130"/>
      <c r="F176" s="130"/>
      <c r="G176" s="130"/>
      <c r="H176" s="130"/>
      <c r="I176" s="130"/>
    </row>
    <row r="177" spans="2:9" x14ac:dyDescent="0.2">
      <c r="B177" s="130"/>
      <c r="C177" s="130"/>
      <c r="D177" s="130"/>
      <c r="E177" s="130"/>
      <c r="F177" s="130"/>
      <c r="G177" s="130"/>
      <c r="H177" s="130"/>
      <c r="I177" s="130"/>
    </row>
    <row r="178" spans="2:9" x14ac:dyDescent="0.2">
      <c r="B178" s="130"/>
      <c r="C178" s="130"/>
      <c r="D178" s="130"/>
      <c r="E178" s="130"/>
      <c r="F178" s="130"/>
      <c r="G178" s="130"/>
      <c r="H178" s="130"/>
      <c r="I178" s="130"/>
    </row>
    <row r="179" spans="2:9" x14ac:dyDescent="0.2">
      <c r="B179" s="130"/>
      <c r="C179" s="130"/>
      <c r="D179" s="130"/>
      <c r="E179" s="130"/>
      <c r="F179" s="130"/>
      <c r="G179" s="130"/>
      <c r="H179" s="130"/>
      <c r="I179" s="130"/>
    </row>
    <row r="180" spans="2:9" x14ac:dyDescent="0.2">
      <c r="B180" s="130"/>
      <c r="C180" s="130"/>
      <c r="D180" s="130"/>
      <c r="E180" s="130"/>
      <c r="F180" s="130"/>
      <c r="G180" s="130"/>
      <c r="H180" s="130"/>
      <c r="I180" s="130"/>
    </row>
    <row r="181" spans="2:9" x14ac:dyDescent="0.2">
      <c r="B181" s="130"/>
      <c r="C181" s="130"/>
      <c r="D181" s="130"/>
      <c r="E181" s="130"/>
      <c r="F181" s="130"/>
      <c r="G181" s="130"/>
      <c r="H181" s="130"/>
      <c r="I181" s="130"/>
    </row>
    <row r="182" spans="2:9" x14ac:dyDescent="0.2">
      <c r="B182" s="130"/>
      <c r="C182" s="130"/>
      <c r="D182" s="130"/>
      <c r="E182" s="130"/>
      <c r="F182" s="130"/>
      <c r="G182" s="130"/>
      <c r="H182" s="130"/>
      <c r="I182" s="130"/>
    </row>
    <row r="183" spans="2:9" x14ac:dyDescent="0.2">
      <c r="B183" s="130"/>
      <c r="C183" s="130"/>
      <c r="D183" s="130"/>
      <c r="E183" s="130"/>
      <c r="F183" s="130"/>
      <c r="G183" s="130"/>
      <c r="H183" s="130"/>
      <c r="I183" s="130"/>
    </row>
    <row r="184" spans="2:9" x14ac:dyDescent="0.2">
      <c r="B184" s="130"/>
      <c r="C184" s="130"/>
      <c r="D184" s="130"/>
      <c r="E184" s="130"/>
      <c r="F184" s="130"/>
      <c r="G184" s="130"/>
      <c r="H184" s="130"/>
      <c r="I184" s="130"/>
    </row>
    <row r="185" spans="2:9" x14ac:dyDescent="0.2">
      <c r="B185" s="130"/>
      <c r="C185" s="130"/>
      <c r="D185" s="130"/>
      <c r="E185" s="130"/>
      <c r="F185" s="130"/>
      <c r="G185" s="130"/>
      <c r="H185" s="130"/>
      <c r="I185" s="130"/>
    </row>
    <row r="186" spans="2:9" x14ac:dyDescent="0.2">
      <c r="B186" s="130"/>
      <c r="C186" s="130"/>
      <c r="D186" s="130"/>
      <c r="E186" s="130"/>
      <c r="F186" s="130"/>
      <c r="G186" s="130"/>
      <c r="H186" s="130"/>
      <c r="I186" s="130"/>
    </row>
    <row r="187" spans="2:9" x14ac:dyDescent="0.2">
      <c r="B187" s="130"/>
      <c r="C187" s="130"/>
      <c r="D187" s="130"/>
      <c r="E187" s="130"/>
      <c r="F187" s="130"/>
      <c r="G187" s="130"/>
      <c r="H187" s="130"/>
      <c r="I187" s="130"/>
    </row>
    <row r="188" spans="2:9" x14ac:dyDescent="0.2">
      <c r="B188" s="130"/>
      <c r="C188" s="130"/>
      <c r="D188" s="130"/>
      <c r="E188" s="130"/>
      <c r="F188" s="130"/>
      <c r="G188" s="130"/>
      <c r="H188" s="130"/>
      <c r="I188" s="130"/>
    </row>
    <row r="189" spans="2:9" x14ac:dyDescent="0.2">
      <c r="B189" s="130"/>
      <c r="C189" s="130"/>
      <c r="D189" s="130"/>
      <c r="E189" s="130"/>
      <c r="F189" s="130"/>
      <c r="G189" s="130"/>
      <c r="H189" s="130"/>
      <c r="I189" s="130"/>
    </row>
    <row r="190" spans="2:9" x14ac:dyDescent="0.2">
      <c r="B190" s="130"/>
      <c r="C190" s="130"/>
      <c r="D190" s="130"/>
      <c r="E190" s="130"/>
      <c r="F190" s="130"/>
      <c r="G190" s="130"/>
      <c r="H190" s="130"/>
      <c r="I190" s="130"/>
    </row>
    <row r="191" spans="2:9" x14ac:dyDescent="0.2">
      <c r="B191" s="130"/>
      <c r="C191" s="130"/>
      <c r="D191" s="130"/>
      <c r="E191" s="130"/>
      <c r="F191" s="130"/>
      <c r="G191" s="130"/>
      <c r="H191" s="130"/>
      <c r="I191" s="130"/>
    </row>
    <row r="192" spans="2:9" x14ac:dyDescent="0.2">
      <c r="B192" s="130"/>
      <c r="C192" s="130"/>
      <c r="D192" s="130"/>
      <c r="E192" s="130"/>
      <c r="F192" s="130"/>
      <c r="G192" s="130"/>
      <c r="H192" s="130"/>
      <c r="I192" s="130"/>
    </row>
    <row r="193" spans="2:9" x14ac:dyDescent="0.2">
      <c r="B193" s="130"/>
      <c r="C193" s="130"/>
      <c r="D193" s="130"/>
      <c r="E193" s="130"/>
      <c r="F193" s="130"/>
      <c r="G193" s="130"/>
      <c r="H193" s="130"/>
      <c r="I193" s="130"/>
    </row>
    <row r="194" spans="2:9" x14ac:dyDescent="0.2">
      <c r="B194" s="130"/>
      <c r="C194" s="130"/>
      <c r="D194" s="130"/>
      <c r="E194" s="130"/>
      <c r="F194" s="130"/>
      <c r="G194" s="130"/>
      <c r="H194" s="130"/>
      <c r="I194" s="130"/>
    </row>
    <row r="195" spans="2:9" x14ac:dyDescent="0.2">
      <c r="B195" s="130"/>
      <c r="C195" s="130"/>
      <c r="D195" s="130"/>
      <c r="E195" s="130"/>
      <c r="F195" s="130"/>
      <c r="G195" s="130"/>
      <c r="H195" s="130"/>
      <c r="I195" s="130"/>
    </row>
    <row r="196" spans="2:9" x14ac:dyDescent="0.2">
      <c r="B196" s="130"/>
      <c r="C196" s="130"/>
      <c r="D196" s="130"/>
      <c r="E196" s="130"/>
      <c r="F196" s="130"/>
      <c r="G196" s="130"/>
      <c r="H196" s="130"/>
      <c r="I196" s="130"/>
    </row>
    <row r="197" spans="2:9" x14ac:dyDescent="0.2">
      <c r="B197" s="130"/>
      <c r="C197" s="130"/>
      <c r="D197" s="130"/>
      <c r="E197" s="130"/>
      <c r="F197" s="130"/>
      <c r="G197" s="130"/>
      <c r="H197" s="130"/>
      <c r="I197" s="130"/>
    </row>
    <row r="198" spans="2:9" x14ac:dyDescent="0.2">
      <c r="B198" s="130"/>
      <c r="C198" s="130"/>
      <c r="D198" s="130"/>
      <c r="E198" s="130"/>
      <c r="F198" s="130"/>
      <c r="G198" s="130"/>
      <c r="H198" s="130"/>
      <c r="I198" s="130"/>
    </row>
    <row r="199" spans="2:9" x14ac:dyDescent="0.2">
      <c r="B199" s="130"/>
      <c r="C199" s="130"/>
      <c r="D199" s="130"/>
      <c r="E199" s="130"/>
      <c r="F199" s="130"/>
      <c r="G199" s="130"/>
      <c r="H199" s="130"/>
      <c r="I199" s="130"/>
    </row>
    <row r="200" spans="2:9" x14ac:dyDescent="0.2">
      <c r="B200" s="130"/>
      <c r="C200" s="130"/>
      <c r="D200" s="130"/>
      <c r="E200" s="130"/>
      <c r="F200" s="130"/>
      <c r="G200" s="130"/>
      <c r="H200" s="130"/>
      <c r="I200" s="130"/>
    </row>
    <row r="201" spans="2:9" x14ac:dyDescent="0.2">
      <c r="B201" s="130"/>
      <c r="C201" s="130"/>
      <c r="D201" s="130"/>
      <c r="E201" s="130"/>
      <c r="F201" s="130"/>
      <c r="G201" s="130"/>
      <c r="H201" s="130"/>
      <c r="I201" s="130"/>
    </row>
    <row r="202" spans="2:9" x14ac:dyDescent="0.2">
      <c r="B202" s="130"/>
      <c r="C202" s="130"/>
      <c r="D202" s="130"/>
      <c r="E202" s="130"/>
      <c r="F202" s="130"/>
      <c r="G202" s="130"/>
      <c r="H202" s="130"/>
      <c r="I202" s="130"/>
    </row>
    <row r="203" spans="2:9" x14ac:dyDescent="0.2">
      <c r="B203" s="130"/>
      <c r="C203" s="130"/>
      <c r="D203" s="130"/>
      <c r="E203" s="130"/>
      <c r="F203" s="130"/>
      <c r="G203" s="130"/>
      <c r="H203" s="130"/>
      <c r="I203" s="130"/>
    </row>
    <row r="204" spans="2:9" x14ac:dyDescent="0.2">
      <c r="B204" s="130"/>
      <c r="C204" s="130"/>
      <c r="D204" s="130"/>
      <c r="E204" s="130"/>
      <c r="F204" s="130"/>
      <c r="G204" s="130"/>
      <c r="H204" s="130"/>
      <c r="I204" s="130"/>
    </row>
    <row r="205" spans="2:9" x14ac:dyDescent="0.2">
      <c r="B205" s="130"/>
      <c r="C205" s="130"/>
      <c r="D205" s="130"/>
      <c r="E205" s="130"/>
      <c r="F205" s="130"/>
      <c r="G205" s="130"/>
      <c r="H205" s="130"/>
      <c r="I205" s="130"/>
    </row>
    <row r="206" spans="2:9" x14ac:dyDescent="0.2">
      <c r="B206" s="130"/>
      <c r="C206" s="130"/>
      <c r="D206" s="130"/>
      <c r="E206" s="130"/>
      <c r="F206" s="130"/>
      <c r="G206" s="130"/>
      <c r="H206" s="130"/>
      <c r="I206" s="130"/>
    </row>
    <row r="207" spans="2:9" x14ac:dyDescent="0.2">
      <c r="B207" s="130"/>
      <c r="C207" s="130"/>
      <c r="D207" s="130"/>
      <c r="E207" s="130"/>
      <c r="F207" s="130"/>
      <c r="G207" s="130"/>
      <c r="H207" s="130"/>
      <c r="I207" s="130"/>
    </row>
    <row r="208" spans="2:9" x14ac:dyDescent="0.2">
      <c r="B208" s="130"/>
      <c r="C208" s="130"/>
      <c r="D208" s="130"/>
      <c r="E208" s="130"/>
      <c r="F208" s="130"/>
      <c r="G208" s="130"/>
      <c r="H208" s="130"/>
      <c r="I208" s="130"/>
    </row>
    <row r="209" spans="2:9" x14ac:dyDescent="0.2">
      <c r="B209" s="130"/>
      <c r="C209" s="130"/>
      <c r="D209" s="130"/>
      <c r="E209" s="130"/>
      <c r="F209" s="130"/>
      <c r="G209" s="130"/>
      <c r="H209" s="130"/>
      <c r="I209" s="130"/>
    </row>
    <row r="210" spans="2:9" x14ac:dyDescent="0.2">
      <c r="B210" s="130"/>
      <c r="C210" s="130"/>
      <c r="D210" s="130"/>
      <c r="E210" s="130"/>
      <c r="F210" s="130"/>
      <c r="G210" s="130"/>
      <c r="H210" s="130"/>
      <c r="I210" s="130"/>
    </row>
    <row r="211" spans="2:9" x14ac:dyDescent="0.2">
      <c r="B211" s="130"/>
      <c r="C211" s="130"/>
      <c r="D211" s="130"/>
      <c r="E211" s="130"/>
      <c r="F211" s="130"/>
      <c r="G211" s="130"/>
      <c r="H211" s="130"/>
      <c r="I211" s="130"/>
    </row>
    <row r="212" spans="2:9" x14ac:dyDescent="0.2">
      <c r="B212" s="130"/>
      <c r="C212" s="130"/>
      <c r="D212" s="130"/>
      <c r="E212" s="130"/>
      <c r="F212" s="130"/>
      <c r="G212" s="130"/>
      <c r="H212" s="130"/>
      <c r="I212" s="130"/>
    </row>
    <row r="213" spans="2:9" x14ac:dyDescent="0.2">
      <c r="B213" s="130"/>
      <c r="C213" s="130"/>
      <c r="D213" s="130"/>
      <c r="E213" s="130"/>
      <c r="F213" s="130"/>
      <c r="G213" s="130"/>
      <c r="H213" s="130"/>
      <c r="I213" s="130"/>
    </row>
    <row r="214" spans="2:9" x14ac:dyDescent="0.2">
      <c r="B214" s="130"/>
      <c r="C214" s="130"/>
      <c r="D214" s="130"/>
      <c r="E214" s="130"/>
      <c r="F214" s="130"/>
      <c r="G214" s="130"/>
      <c r="H214" s="130"/>
      <c r="I214" s="130"/>
    </row>
    <row r="215" spans="2:9" x14ac:dyDescent="0.2">
      <c r="B215" s="130"/>
      <c r="C215" s="130"/>
      <c r="D215" s="130"/>
      <c r="E215" s="130"/>
      <c r="F215" s="130"/>
      <c r="G215" s="130"/>
      <c r="H215" s="130"/>
      <c r="I215" s="130"/>
    </row>
    <row r="216" spans="2:9" x14ac:dyDescent="0.2">
      <c r="B216" s="130"/>
      <c r="C216" s="130"/>
      <c r="D216" s="130"/>
      <c r="E216" s="130"/>
      <c r="F216" s="130"/>
      <c r="G216" s="130"/>
      <c r="H216" s="130"/>
      <c r="I216" s="130"/>
    </row>
    <row r="217" spans="2:9" x14ac:dyDescent="0.2">
      <c r="B217" s="130"/>
      <c r="C217" s="130"/>
      <c r="D217" s="130"/>
      <c r="E217" s="130"/>
      <c r="F217" s="130"/>
      <c r="G217" s="130"/>
      <c r="H217" s="130"/>
      <c r="I217" s="130"/>
    </row>
    <row r="218" spans="2:9" x14ac:dyDescent="0.2">
      <c r="B218" s="130"/>
      <c r="C218" s="130"/>
      <c r="D218" s="130"/>
      <c r="E218" s="130"/>
      <c r="F218" s="130"/>
      <c r="G218" s="130"/>
      <c r="H218" s="130"/>
      <c r="I218" s="130"/>
    </row>
    <row r="219" spans="2:9" x14ac:dyDescent="0.2">
      <c r="B219" s="130"/>
      <c r="C219" s="130"/>
      <c r="D219" s="130"/>
      <c r="E219" s="130"/>
      <c r="F219" s="130"/>
      <c r="G219" s="130"/>
      <c r="H219" s="130"/>
      <c r="I219" s="130"/>
    </row>
    <row r="220" spans="2:9" x14ac:dyDescent="0.2">
      <c r="B220" s="130"/>
      <c r="C220" s="130"/>
      <c r="D220" s="130"/>
      <c r="E220" s="130"/>
      <c r="F220" s="130"/>
      <c r="G220" s="130"/>
      <c r="H220" s="130"/>
      <c r="I220" s="130"/>
    </row>
    <row r="221" spans="2:9" x14ac:dyDescent="0.2">
      <c r="B221" s="130"/>
      <c r="C221" s="130"/>
      <c r="D221" s="130"/>
      <c r="E221" s="130"/>
      <c r="F221" s="130"/>
      <c r="G221" s="130"/>
      <c r="H221" s="130"/>
      <c r="I221" s="130"/>
    </row>
    <row r="222" spans="2:9" x14ac:dyDescent="0.2">
      <c r="B222" s="130"/>
      <c r="C222" s="130"/>
      <c r="D222" s="130"/>
      <c r="E222" s="130"/>
      <c r="F222" s="130"/>
      <c r="G222" s="130"/>
      <c r="H222" s="130"/>
      <c r="I222" s="130"/>
    </row>
    <row r="223" spans="2:9" x14ac:dyDescent="0.2">
      <c r="B223" s="130"/>
      <c r="C223" s="130"/>
      <c r="D223" s="130"/>
      <c r="E223" s="130"/>
      <c r="F223" s="130"/>
      <c r="G223" s="130"/>
      <c r="H223" s="130"/>
      <c r="I223" s="130"/>
    </row>
    <row r="224" spans="2:9" x14ac:dyDescent="0.2">
      <c r="B224" s="130"/>
      <c r="C224" s="130"/>
      <c r="D224" s="130"/>
      <c r="E224" s="130"/>
      <c r="F224" s="130"/>
      <c r="G224" s="130"/>
      <c r="H224" s="130"/>
      <c r="I224" s="130"/>
    </row>
    <row r="225" spans="2:9" x14ac:dyDescent="0.2">
      <c r="B225" s="130"/>
      <c r="C225" s="130"/>
      <c r="D225" s="130"/>
      <c r="E225" s="130"/>
      <c r="F225" s="130"/>
      <c r="G225" s="130"/>
      <c r="H225" s="130"/>
      <c r="I225" s="130"/>
    </row>
    <row r="226" spans="2:9" x14ac:dyDescent="0.2">
      <c r="B226" s="130"/>
      <c r="C226" s="130"/>
      <c r="D226" s="130"/>
      <c r="E226" s="130"/>
      <c r="F226" s="130"/>
      <c r="G226" s="130"/>
      <c r="H226" s="130"/>
      <c r="I226" s="130"/>
    </row>
    <row r="227" spans="2:9" x14ac:dyDescent="0.2">
      <c r="B227" s="130"/>
      <c r="C227" s="130"/>
      <c r="D227" s="130"/>
      <c r="E227" s="130"/>
      <c r="F227" s="130"/>
      <c r="G227" s="130"/>
      <c r="H227" s="130"/>
      <c r="I227" s="130"/>
    </row>
    <row r="228" spans="2:9" x14ac:dyDescent="0.2">
      <c r="B228" s="130"/>
      <c r="C228" s="130"/>
      <c r="D228" s="130"/>
      <c r="E228" s="130"/>
      <c r="F228" s="130"/>
      <c r="G228" s="130"/>
      <c r="H228" s="130"/>
      <c r="I228" s="130"/>
    </row>
    <row r="229" spans="2:9" x14ac:dyDescent="0.2">
      <c r="B229" s="130"/>
      <c r="C229" s="130"/>
      <c r="D229" s="130"/>
      <c r="E229" s="130"/>
      <c r="F229" s="130"/>
      <c r="G229" s="130"/>
      <c r="H229" s="130"/>
      <c r="I229" s="130"/>
    </row>
    <row r="230" spans="2:9" x14ac:dyDescent="0.2">
      <c r="B230" s="130"/>
      <c r="C230" s="130"/>
      <c r="D230" s="130"/>
      <c r="E230" s="130"/>
      <c r="F230" s="130"/>
      <c r="G230" s="130"/>
      <c r="H230" s="130"/>
      <c r="I230" s="130"/>
    </row>
    <row r="231" spans="2:9" x14ac:dyDescent="0.2">
      <c r="B231" s="130"/>
      <c r="C231" s="130"/>
      <c r="D231" s="130"/>
      <c r="E231" s="130"/>
      <c r="F231" s="130"/>
      <c r="G231" s="130"/>
      <c r="H231" s="130"/>
      <c r="I231" s="130"/>
    </row>
    <row r="232" spans="2:9" x14ac:dyDescent="0.2">
      <c r="B232" s="130"/>
      <c r="C232" s="130"/>
      <c r="D232" s="130"/>
      <c r="E232" s="130"/>
      <c r="F232" s="130"/>
      <c r="G232" s="130"/>
      <c r="H232" s="130"/>
      <c r="I232" s="130"/>
    </row>
    <row r="233" spans="2:9" x14ac:dyDescent="0.2">
      <c r="B233" s="130"/>
      <c r="C233" s="130"/>
      <c r="D233" s="130"/>
      <c r="E233" s="130"/>
      <c r="F233" s="130"/>
      <c r="G233" s="130"/>
      <c r="H233" s="130"/>
      <c r="I233" s="130"/>
    </row>
    <row r="234" spans="2:9" x14ac:dyDescent="0.2">
      <c r="B234" s="130"/>
      <c r="C234" s="130"/>
      <c r="D234" s="130"/>
      <c r="E234" s="130"/>
      <c r="F234" s="130"/>
      <c r="G234" s="130"/>
      <c r="H234" s="130"/>
      <c r="I234" s="130"/>
    </row>
    <row r="235" spans="2:9" x14ac:dyDescent="0.2">
      <c r="B235" s="130"/>
      <c r="C235" s="130"/>
      <c r="D235" s="130"/>
      <c r="E235" s="130"/>
      <c r="F235" s="130"/>
      <c r="G235" s="130"/>
      <c r="H235" s="130"/>
      <c r="I235" s="130"/>
    </row>
    <row r="236" spans="2:9" x14ac:dyDescent="0.2">
      <c r="B236" s="130"/>
      <c r="C236" s="130"/>
      <c r="D236" s="130"/>
      <c r="E236" s="130"/>
      <c r="F236" s="130"/>
      <c r="G236" s="130"/>
      <c r="H236" s="130"/>
      <c r="I236" s="130"/>
    </row>
    <row r="237" spans="2:9" x14ac:dyDescent="0.2">
      <c r="B237" s="130"/>
      <c r="C237" s="130"/>
      <c r="D237" s="130"/>
      <c r="E237" s="130"/>
      <c r="F237" s="130"/>
      <c r="G237" s="130"/>
      <c r="H237" s="130"/>
      <c r="I237" s="130"/>
    </row>
    <row r="238" spans="2:9" x14ac:dyDescent="0.2">
      <c r="B238" s="130"/>
      <c r="C238" s="130"/>
      <c r="D238" s="130"/>
      <c r="E238" s="130"/>
      <c r="F238" s="130"/>
      <c r="G238" s="130"/>
      <c r="H238" s="130"/>
      <c r="I238" s="130"/>
    </row>
    <row r="239" spans="2:9" x14ac:dyDescent="0.2">
      <c r="B239" s="130"/>
      <c r="C239" s="130"/>
      <c r="D239" s="130"/>
      <c r="E239" s="130"/>
      <c r="F239" s="130"/>
      <c r="G239" s="130"/>
      <c r="H239" s="130"/>
      <c r="I239" s="130"/>
    </row>
    <row r="240" spans="2:9" x14ac:dyDescent="0.2">
      <c r="B240" s="130"/>
      <c r="C240" s="130"/>
      <c r="D240" s="130"/>
      <c r="E240" s="130"/>
      <c r="F240" s="130"/>
      <c r="G240" s="130"/>
      <c r="H240" s="130"/>
      <c r="I240" s="130"/>
    </row>
    <row r="241" spans="2:9" x14ac:dyDescent="0.2">
      <c r="B241" s="130"/>
      <c r="C241" s="130"/>
      <c r="D241" s="130"/>
      <c r="E241" s="130"/>
      <c r="F241" s="130"/>
      <c r="G241" s="130"/>
      <c r="H241" s="130"/>
      <c r="I241" s="130"/>
    </row>
    <row r="242" spans="2:9" x14ac:dyDescent="0.2">
      <c r="B242" s="130"/>
      <c r="C242" s="130"/>
      <c r="D242" s="130"/>
      <c r="E242" s="130"/>
      <c r="F242" s="130"/>
      <c r="G242" s="130"/>
      <c r="H242" s="130"/>
      <c r="I242" s="130"/>
    </row>
    <row r="243" spans="2:9" x14ac:dyDescent="0.2">
      <c r="B243" s="130"/>
      <c r="C243" s="130"/>
      <c r="D243" s="130"/>
      <c r="E243" s="130"/>
      <c r="F243" s="130"/>
      <c r="G243" s="130"/>
      <c r="H243" s="130"/>
      <c r="I243" s="130"/>
    </row>
    <row r="244" spans="2:9" x14ac:dyDescent="0.2">
      <c r="B244" s="130"/>
      <c r="C244" s="130"/>
      <c r="D244" s="130"/>
      <c r="E244" s="130"/>
      <c r="F244" s="130"/>
      <c r="G244" s="130"/>
      <c r="H244" s="130"/>
      <c r="I244" s="130"/>
    </row>
    <row r="245" spans="2:9" x14ac:dyDescent="0.2">
      <c r="B245" s="130"/>
      <c r="C245" s="130"/>
      <c r="D245" s="130"/>
      <c r="E245" s="130"/>
      <c r="F245" s="130"/>
      <c r="G245" s="130"/>
      <c r="H245" s="130"/>
      <c r="I245" s="130"/>
    </row>
    <row r="246" spans="2:9" x14ac:dyDescent="0.2">
      <c r="B246" s="130"/>
      <c r="C246" s="130"/>
      <c r="D246" s="130"/>
      <c r="E246" s="130"/>
      <c r="F246" s="130"/>
      <c r="G246" s="130"/>
      <c r="H246" s="130"/>
      <c r="I246" s="130"/>
    </row>
    <row r="247" spans="2:9" x14ac:dyDescent="0.2">
      <c r="B247" s="130"/>
      <c r="C247" s="130"/>
      <c r="D247" s="130"/>
      <c r="E247" s="130"/>
      <c r="F247" s="130"/>
      <c r="G247" s="130"/>
      <c r="H247" s="130"/>
      <c r="I247" s="130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158" bestFit="1" customWidth="1"/>
    <col min="2" max="2" width="20" style="158" customWidth="1"/>
    <col min="3" max="3" width="20.85546875" style="158" customWidth="1"/>
    <col min="4" max="4" width="11.42578125" style="158" bestFit="1" customWidth="1"/>
    <col min="5" max="16384" width="9.140625" style="158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28.02.2018 
(за видами відсоткових ставок)</v>
      </c>
      <c r="B2" s="3"/>
      <c r="C2" s="3"/>
      <c r="D2" s="3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x14ac:dyDescent="0.2">
      <c r="A3" s="1"/>
      <c r="B3" s="1"/>
      <c r="C3" s="1"/>
      <c r="D3" s="1"/>
    </row>
    <row r="4" spans="1:19" s="136" customFormat="1" x14ac:dyDescent="0.2">
      <c r="D4" s="136" t="str">
        <f>VALVAL</f>
        <v>млрд. одиниць</v>
      </c>
    </row>
    <row r="5" spans="1:19" s="47" customFormat="1" x14ac:dyDescent="0.2">
      <c r="A5" s="110"/>
      <c r="B5" s="244" t="s">
        <v>202</v>
      </c>
      <c r="C5" s="244" t="s">
        <v>9</v>
      </c>
      <c r="D5" s="244" t="s">
        <v>78</v>
      </c>
    </row>
    <row r="6" spans="1:19" s="65" customFormat="1" ht="15.75" x14ac:dyDescent="0.2">
      <c r="A6" s="112" t="s">
        <v>201</v>
      </c>
      <c r="B6" s="56">
        <f t="shared" ref="B6:D6" si="0">SUM(B$7+ B$8)</f>
        <v>76.762659424779997</v>
      </c>
      <c r="C6" s="56">
        <f t="shared" si="0"/>
        <v>2068.6143472716399</v>
      </c>
      <c r="D6" s="216">
        <f t="shared" si="0"/>
        <v>1</v>
      </c>
    </row>
    <row r="7" spans="1:19" s="235" customFormat="1" ht="14.25" x14ac:dyDescent="0.2">
      <c r="A7" s="168" t="s">
        <v>95</v>
      </c>
      <c r="B7" s="149">
        <v>28.019218774300001</v>
      </c>
      <c r="C7" s="149">
        <v>755.06709108551001</v>
      </c>
      <c r="D7" s="7">
        <v>0.36501099999999997</v>
      </c>
    </row>
    <row r="8" spans="1:19" s="235" customFormat="1" ht="14.25" x14ac:dyDescent="0.2">
      <c r="A8" s="168" t="s">
        <v>101</v>
      </c>
      <c r="B8" s="149">
        <v>48.743440650479997</v>
      </c>
      <c r="C8" s="149">
        <v>1313.54725618613</v>
      </c>
      <c r="D8" s="7">
        <v>0.63498900000000003</v>
      </c>
    </row>
    <row r="9" spans="1:19" x14ac:dyDescent="0.2">
      <c r="B9" s="103"/>
      <c r="C9" s="103"/>
      <c r="D9" s="103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</row>
    <row r="10" spans="1:19" x14ac:dyDescent="0.2">
      <c r="B10" s="103"/>
      <c r="C10" s="103"/>
      <c r="D10" s="103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9" x14ac:dyDescent="0.2">
      <c r="B11" s="103"/>
      <c r="C11" s="103"/>
      <c r="D11" s="103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</row>
    <row r="12" spans="1:19" x14ac:dyDescent="0.2"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</row>
    <row r="13" spans="1:19" x14ac:dyDescent="0.2"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9" x14ac:dyDescent="0.2"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</row>
    <row r="15" spans="1:19" x14ac:dyDescent="0.2"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</row>
    <row r="16" spans="1:19" x14ac:dyDescent="0.2"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</row>
    <row r="17" spans="2:17" x14ac:dyDescent="0.2"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2:17" x14ac:dyDescent="0.2"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</row>
    <row r="19" spans="2:17" x14ac:dyDescent="0.2"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</row>
    <row r="20" spans="2:17" x14ac:dyDescent="0.2"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</row>
    <row r="21" spans="2:17" x14ac:dyDescent="0.2"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</row>
    <row r="22" spans="2:17" x14ac:dyDescent="0.2"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2:17" x14ac:dyDescent="0.2"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</row>
    <row r="24" spans="2:17" x14ac:dyDescent="0.2"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</row>
    <row r="25" spans="2:17" x14ac:dyDescent="0.2"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</row>
    <row r="26" spans="2:17" x14ac:dyDescent="0.2"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</row>
    <row r="27" spans="2:17" x14ac:dyDescent="0.2"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</row>
    <row r="28" spans="2:17" x14ac:dyDescent="0.2"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</row>
    <row r="29" spans="2:17" x14ac:dyDescent="0.2"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spans="2:17" x14ac:dyDescent="0.2"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</row>
    <row r="31" spans="2:17" x14ac:dyDescent="0.2"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</row>
    <row r="32" spans="2:17" x14ac:dyDescent="0.2"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</row>
    <row r="33" spans="2:17" x14ac:dyDescent="0.2"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</row>
    <row r="34" spans="2:17" x14ac:dyDescent="0.2"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2:17" x14ac:dyDescent="0.2"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2:17" x14ac:dyDescent="0.2"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</row>
    <row r="37" spans="2:17" x14ac:dyDescent="0.2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</row>
    <row r="38" spans="2:17" x14ac:dyDescent="0.2"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</row>
    <row r="39" spans="2:17" x14ac:dyDescent="0.2"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2:17" x14ac:dyDescent="0.2"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2:17" x14ac:dyDescent="0.2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</row>
    <row r="42" spans="2:17" x14ac:dyDescent="0.2"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2:17" x14ac:dyDescent="0.2"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</row>
    <row r="44" spans="2:17" x14ac:dyDescent="0.2"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</row>
    <row r="45" spans="2:17" x14ac:dyDescent="0.2"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2:17" x14ac:dyDescent="0.2"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</row>
    <row r="47" spans="2:17" x14ac:dyDescent="0.2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2:17" x14ac:dyDescent="0.2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</row>
    <row r="49" spans="2:17" x14ac:dyDescent="0.2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</row>
    <row r="50" spans="2:17" x14ac:dyDescent="0.2"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</row>
    <row r="51" spans="2:17" x14ac:dyDescent="0.2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</row>
    <row r="52" spans="2:17" x14ac:dyDescent="0.2"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</row>
    <row r="53" spans="2:17" x14ac:dyDescent="0.2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</row>
    <row r="54" spans="2:17" x14ac:dyDescent="0.2"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</row>
    <row r="55" spans="2:17" x14ac:dyDescent="0.2"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</row>
    <row r="56" spans="2:17" x14ac:dyDescent="0.2"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</row>
    <row r="57" spans="2:17" x14ac:dyDescent="0.2"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</row>
    <row r="58" spans="2:17" x14ac:dyDescent="0.2"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</row>
    <row r="59" spans="2:17" x14ac:dyDescent="0.2"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</row>
    <row r="60" spans="2:17" x14ac:dyDescent="0.2"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</row>
    <row r="61" spans="2:17" x14ac:dyDescent="0.2"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</row>
    <row r="62" spans="2:17" x14ac:dyDescent="0.2"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</row>
    <row r="63" spans="2:17" x14ac:dyDescent="0.2"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</row>
    <row r="64" spans="2:17" x14ac:dyDescent="0.2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</row>
    <row r="65" spans="2:17" x14ac:dyDescent="0.2"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</row>
    <row r="66" spans="2:17" x14ac:dyDescent="0.2"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</row>
    <row r="67" spans="2:17" x14ac:dyDescent="0.2"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</row>
    <row r="68" spans="2:17" x14ac:dyDescent="0.2"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</row>
    <row r="69" spans="2:17" x14ac:dyDescent="0.2"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</row>
    <row r="70" spans="2:17" x14ac:dyDescent="0.2"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</row>
    <row r="71" spans="2:17" x14ac:dyDescent="0.2"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</row>
    <row r="72" spans="2:17" x14ac:dyDescent="0.2"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</row>
    <row r="73" spans="2:17" x14ac:dyDescent="0.2"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</row>
    <row r="74" spans="2:17" x14ac:dyDescent="0.2"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</row>
    <row r="75" spans="2:17" x14ac:dyDescent="0.2"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</row>
    <row r="76" spans="2:17" x14ac:dyDescent="0.2"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</row>
    <row r="77" spans="2:17" x14ac:dyDescent="0.2"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</row>
    <row r="78" spans="2:17" x14ac:dyDescent="0.2"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</row>
    <row r="79" spans="2:17" x14ac:dyDescent="0.2"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</row>
    <row r="80" spans="2:17" x14ac:dyDescent="0.2"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</row>
    <row r="81" spans="2:17" x14ac:dyDescent="0.2"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</row>
    <row r="82" spans="2:17" x14ac:dyDescent="0.2"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</row>
    <row r="83" spans="2:17" x14ac:dyDescent="0.2"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</row>
    <row r="84" spans="2:17" x14ac:dyDescent="0.2"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</row>
    <row r="85" spans="2:17" x14ac:dyDescent="0.2"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</row>
    <row r="86" spans="2:17" x14ac:dyDescent="0.2"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</row>
    <row r="87" spans="2:17" x14ac:dyDescent="0.2"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</row>
    <row r="88" spans="2:17" x14ac:dyDescent="0.2"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</row>
    <row r="89" spans="2:17" x14ac:dyDescent="0.2"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</row>
    <row r="90" spans="2:17" x14ac:dyDescent="0.2"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</row>
    <row r="91" spans="2:17" x14ac:dyDescent="0.2"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</row>
    <row r="92" spans="2:17" x14ac:dyDescent="0.2"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</row>
    <row r="93" spans="2:17" x14ac:dyDescent="0.2"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</row>
    <row r="94" spans="2:17" x14ac:dyDescent="0.2"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</row>
    <row r="95" spans="2:17" x14ac:dyDescent="0.2"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</row>
    <row r="96" spans="2:17" x14ac:dyDescent="0.2"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</row>
    <row r="97" spans="2:17" x14ac:dyDescent="0.2"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</row>
    <row r="98" spans="2:17" x14ac:dyDescent="0.2"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</row>
    <row r="99" spans="2:17" x14ac:dyDescent="0.2"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</row>
    <row r="100" spans="2:17" x14ac:dyDescent="0.2"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</row>
    <row r="101" spans="2:17" x14ac:dyDescent="0.2"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</row>
    <row r="102" spans="2:17" x14ac:dyDescent="0.2"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</row>
    <row r="103" spans="2:17" x14ac:dyDescent="0.2"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</row>
    <row r="104" spans="2:17" x14ac:dyDescent="0.2"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</row>
    <row r="105" spans="2:17" x14ac:dyDescent="0.2"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</row>
    <row r="106" spans="2:17" x14ac:dyDescent="0.2"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</row>
    <row r="107" spans="2:17" x14ac:dyDescent="0.2"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</row>
    <row r="108" spans="2:17" x14ac:dyDescent="0.2"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</row>
    <row r="109" spans="2:17" x14ac:dyDescent="0.2"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</row>
    <row r="110" spans="2:17" x14ac:dyDescent="0.2"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</row>
    <row r="111" spans="2:17" x14ac:dyDescent="0.2"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</row>
    <row r="112" spans="2:17" x14ac:dyDescent="0.2"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</row>
    <row r="113" spans="2:17" x14ac:dyDescent="0.2"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</row>
    <row r="114" spans="2:17" x14ac:dyDescent="0.2"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</row>
    <row r="115" spans="2:17" x14ac:dyDescent="0.2"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</row>
    <row r="116" spans="2:17" x14ac:dyDescent="0.2"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</row>
    <row r="117" spans="2:17" x14ac:dyDescent="0.2"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</row>
    <row r="118" spans="2:17" x14ac:dyDescent="0.2"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</row>
    <row r="119" spans="2:17" x14ac:dyDescent="0.2"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</row>
    <row r="120" spans="2:17" x14ac:dyDescent="0.2"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</row>
    <row r="121" spans="2:17" x14ac:dyDescent="0.2"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</row>
    <row r="122" spans="2:17" x14ac:dyDescent="0.2"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</row>
    <row r="123" spans="2:17" x14ac:dyDescent="0.2"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</row>
    <row r="124" spans="2:17" x14ac:dyDescent="0.2"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</row>
    <row r="125" spans="2:17" x14ac:dyDescent="0.2"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</row>
    <row r="126" spans="2:17" x14ac:dyDescent="0.2"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</row>
    <row r="127" spans="2:17" x14ac:dyDescent="0.2"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</row>
    <row r="128" spans="2:17" x14ac:dyDescent="0.2"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</row>
    <row r="129" spans="2:17" x14ac:dyDescent="0.2"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</row>
    <row r="130" spans="2:17" x14ac:dyDescent="0.2"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</row>
    <row r="131" spans="2:17" x14ac:dyDescent="0.2"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</row>
    <row r="132" spans="2:17" x14ac:dyDescent="0.2"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</row>
    <row r="133" spans="2:17" x14ac:dyDescent="0.2"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</row>
    <row r="134" spans="2:17" x14ac:dyDescent="0.2"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</row>
    <row r="135" spans="2:17" x14ac:dyDescent="0.2"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</row>
    <row r="136" spans="2:17" x14ac:dyDescent="0.2"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</row>
    <row r="137" spans="2:17" x14ac:dyDescent="0.2"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</row>
    <row r="138" spans="2:17" x14ac:dyDescent="0.2"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</row>
    <row r="139" spans="2:17" x14ac:dyDescent="0.2"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</row>
    <row r="140" spans="2:17" x14ac:dyDescent="0.2"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</row>
    <row r="141" spans="2:17" x14ac:dyDescent="0.2"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</row>
    <row r="142" spans="2:17" x14ac:dyDescent="0.2"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</row>
    <row r="143" spans="2:17" x14ac:dyDescent="0.2"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</row>
    <row r="144" spans="2:17" x14ac:dyDescent="0.2"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</row>
    <row r="145" spans="2:17" x14ac:dyDescent="0.2"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</row>
    <row r="146" spans="2:17" x14ac:dyDescent="0.2"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</row>
    <row r="147" spans="2:17" x14ac:dyDescent="0.2"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</row>
    <row r="148" spans="2:17" x14ac:dyDescent="0.2"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</row>
    <row r="149" spans="2:17" x14ac:dyDescent="0.2"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</row>
    <row r="150" spans="2:17" x14ac:dyDescent="0.2"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</row>
    <row r="151" spans="2:17" x14ac:dyDescent="0.2"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</row>
    <row r="152" spans="2:17" x14ac:dyDescent="0.2"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</row>
    <row r="153" spans="2:17" x14ac:dyDescent="0.2"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</row>
    <row r="154" spans="2:17" x14ac:dyDescent="0.2"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</row>
    <row r="155" spans="2:17" x14ac:dyDescent="0.2"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</row>
    <row r="156" spans="2:17" x14ac:dyDescent="0.2"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</row>
    <row r="157" spans="2:17" x14ac:dyDescent="0.2"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</row>
    <row r="158" spans="2:17" x14ac:dyDescent="0.2"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</row>
    <row r="159" spans="2:17" x14ac:dyDescent="0.2"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</row>
    <row r="160" spans="2:17" x14ac:dyDescent="0.2"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</row>
    <row r="161" spans="2:17" x14ac:dyDescent="0.2"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</row>
    <row r="162" spans="2:17" x14ac:dyDescent="0.2"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</row>
    <row r="163" spans="2:17" x14ac:dyDescent="0.2"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</row>
    <row r="164" spans="2:17" x14ac:dyDescent="0.2"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</row>
    <row r="165" spans="2:17" x14ac:dyDescent="0.2"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</row>
    <row r="166" spans="2:17" x14ac:dyDescent="0.2"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</row>
    <row r="167" spans="2:17" x14ac:dyDescent="0.2"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</row>
    <row r="168" spans="2:17" x14ac:dyDescent="0.2"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</row>
    <row r="169" spans="2:17" x14ac:dyDescent="0.2"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</row>
    <row r="170" spans="2:17" x14ac:dyDescent="0.2"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</row>
    <row r="171" spans="2:17" x14ac:dyDescent="0.2"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</row>
    <row r="172" spans="2:17" x14ac:dyDescent="0.2"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</row>
    <row r="173" spans="2:17" x14ac:dyDescent="0.2"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</row>
    <row r="174" spans="2:17" x14ac:dyDescent="0.2"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</row>
    <row r="175" spans="2:17" x14ac:dyDescent="0.2"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</row>
    <row r="176" spans="2:17" x14ac:dyDescent="0.2"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</row>
    <row r="177" spans="2:17" x14ac:dyDescent="0.2"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</row>
    <row r="178" spans="2:17" x14ac:dyDescent="0.2"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</row>
    <row r="179" spans="2:17" x14ac:dyDescent="0.2"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</row>
    <row r="180" spans="2:17" x14ac:dyDescent="0.2"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</row>
    <row r="181" spans="2:17" x14ac:dyDescent="0.2"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</row>
    <row r="182" spans="2:17" x14ac:dyDescent="0.2"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</row>
    <row r="183" spans="2:17" x14ac:dyDescent="0.2"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</row>
    <row r="184" spans="2:17" x14ac:dyDescent="0.2"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</row>
    <row r="185" spans="2:17" x14ac:dyDescent="0.2"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</row>
    <row r="186" spans="2:17" x14ac:dyDescent="0.2"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</row>
    <row r="187" spans="2:17" x14ac:dyDescent="0.2"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</row>
    <row r="188" spans="2:17" x14ac:dyDescent="0.2"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</row>
    <row r="189" spans="2:17" x14ac:dyDescent="0.2"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</row>
    <row r="190" spans="2:17" x14ac:dyDescent="0.2"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</row>
    <row r="191" spans="2:17" x14ac:dyDescent="0.2"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</row>
    <row r="192" spans="2:17" x14ac:dyDescent="0.2"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</row>
    <row r="193" spans="2:17" x14ac:dyDescent="0.2"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</row>
    <row r="194" spans="2:17" x14ac:dyDescent="0.2"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</row>
    <row r="195" spans="2:17" x14ac:dyDescent="0.2"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</row>
    <row r="196" spans="2:17" x14ac:dyDescent="0.2"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</row>
    <row r="197" spans="2:17" x14ac:dyDescent="0.2"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</row>
    <row r="198" spans="2:17" x14ac:dyDescent="0.2"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</row>
    <row r="199" spans="2:17" x14ac:dyDescent="0.2"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</row>
    <row r="200" spans="2:17" x14ac:dyDescent="0.2"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</row>
    <row r="201" spans="2:17" x14ac:dyDescent="0.2"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</row>
    <row r="202" spans="2:17" x14ac:dyDescent="0.2"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</row>
    <row r="203" spans="2:17" x14ac:dyDescent="0.2"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</row>
    <row r="204" spans="2:17" x14ac:dyDescent="0.2"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</row>
    <row r="205" spans="2:17" x14ac:dyDescent="0.2"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</row>
    <row r="206" spans="2:17" x14ac:dyDescent="0.2"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</row>
    <row r="207" spans="2:17" x14ac:dyDescent="0.2"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</row>
    <row r="208" spans="2:17" x14ac:dyDescent="0.2"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</row>
    <row r="209" spans="2:17" x14ac:dyDescent="0.2"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</row>
    <row r="210" spans="2:17" x14ac:dyDescent="0.2"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</row>
    <row r="211" spans="2:17" x14ac:dyDescent="0.2"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</row>
    <row r="212" spans="2:17" x14ac:dyDescent="0.2"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</row>
    <row r="213" spans="2:17" x14ac:dyDescent="0.2"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</row>
    <row r="214" spans="2:17" x14ac:dyDescent="0.2"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</row>
    <row r="215" spans="2:17" x14ac:dyDescent="0.2"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</row>
    <row r="216" spans="2:17" x14ac:dyDescent="0.2"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</row>
    <row r="217" spans="2:17" x14ac:dyDescent="0.2"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</row>
    <row r="218" spans="2:17" x14ac:dyDescent="0.2"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</row>
    <row r="219" spans="2:17" x14ac:dyDescent="0.2"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</row>
    <row r="220" spans="2:17" x14ac:dyDescent="0.2"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</row>
    <row r="221" spans="2:17" x14ac:dyDescent="0.2"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</row>
    <row r="222" spans="2:17" x14ac:dyDescent="0.2"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</row>
    <row r="223" spans="2:17" x14ac:dyDescent="0.2"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</row>
    <row r="224" spans="2:17" x14ac:dyDescent="0.2"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</row>
    <row r="225" spans="2:17" x14ac:dyDescent="0.2"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</row>
    <row r="226" spans="2:17" x14ac:dyDescent="0.2"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</row>
    <row r="227" spans="2:17" x14ac:dyDescent="0.2"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</row>
    <row r="228" spans="2:17" x14ac:dyDescent="0.2"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</row>
    <row r="229" spans="2:17" x14ac:dyDescent="0.2"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</row>
    <row r="230" spans="2:17" x14ac:dyDescent="0.2"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</row>
    <row r="231" spans="2:17" x14ac:dyDescent="0.2"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</row>
    <row r="232" spans="2:17" x14ac:dyDescent="0.2"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</row>
    <row r="233" spans="2:17" x14ac:dyDescent="0.2"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</row>
    <row r="234" spans="2:17" x14ac:dyDescent="0.2"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</row>
    <row r="235" spans="2:17" x14ac:dyDescent="0.2"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</row>
    <row r="236" spans="2:17" x14ac:dyDescent="0.2"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</row>
    <row r="237" spans="2:17" x14ac:dyDescent="0.2"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</row>
    <row r="238" spans="2:17" x14ac:dyDescent="0.2"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</row>
    <row r="239" spans="2:17" x14ac:dyDescent="0.2"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</row>
    <row r="240" spans="2:17" x14ac:dyDescent="0.2"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</row>
    <row r="241" spans="2:17" x14ac:dyDescent="0.2"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</row>
    <row r="242" spans="2:17" x14ac:dyDescent="0.2"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</row>
    <row r="243" spans="2:17" x14ac:dyDescent="0.2"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</row>
    <row r="244" spans="2:17" x14ac:dyDescent="0.2"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</row>
    <row r="245" spans="2:17" x14ac:dyDescent="0.2"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</row>
    <row r="246" spans="2:17" x14ac:dyDescent="0.2"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</row>
    <row r="247" spans="2:17" x14ac:dyDescent="0.2"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MFWF-347-112957</_dlc_DocId>
    <_dlc_DocIdUrl xmlns="acedc1b3-a6a6-4744-bb8f-c9b717f8a9c9">
      <Url>http://workflow/12000/12100/12130/_layouts/DocIdRedir.aspx?ID=MFWF-347-112957</Url>
      <Description>MFWF-347-112957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EEC446-4C77-4D30-B4E7-1FE75D7BED11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cedc1b3-a6a6-4744-bb8f-c9b717f8a9c9"/>
  </ds:schemaRefs>
</ds:datastoreItem>
</file>

<file path=customXml/itemProps2.xml><?xml version="1.0" encoding="utf-8"?>
<ds:datastoreItem xmlns:ds="http://schemas.openxmlformats.org/officeDocument/2006/customXml" ds:itemID="{84B83558-A0B6-4F31-88C0-2AAF0A38FB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9D185C-DEFD-48D7-983C-70BF0B66E30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D4DBDA3-0D0E-47C9-AB2B-7F414EB82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2018-03-26T06:56:06Z</cp:lastPrinted>
  <dcterms:created xsi:type="dcterms:W3CDTF">2018-03-22T12:22:39Z</dcterms:created>
  <dcterms:modified xsi:type="dcterms:W3CDTF">2018-03-26T09:16:16Z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20a2ec89-4283-4a01-a6f7-2c99539d09c1</vt:lpwstr>
  </property>
</Properties>
</file>