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ЭтаКнига" defaultThemeVersion="124226"/>
  <bookViews>
    <workbookView xWindow="120" yWindow="45" windowWidth="15480" windowHeight="11640" tabRatio="917" firstSheet="6" activeTab="59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G4" i="61" l="1"/>
  <c r="F4" i="6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A4" i="56"/>
  <c r="D6" i="53"/>
  <c r="C6" i="53"/>
  <c r="B6" i="53"/>
  <c r="I7" i="51"/>
  <c r="G7" i="51"/>
  <c r="F7" i="51"/>
  <c r="E7" i="51"/>
  <c r="D7" i="51"/>
  <c r="C7" i="51"/>
  <c r="B7" i="51"/>
  <c r="B1" i="51"/>
  <c r="F112" i="49"/>
  <c r="E112" i="49"/>
  <c r="D112" i="49"/>
  <c r="C112" i="49"/>
  <c r="B112" i="49"/>
  <c r="F108" i="49"/>
  <c r="E108" i="49"/>
  <c r="D108" i="49"/>
  <c r="C108" i="49"/>
  <c r="B108" i="49"/>
  <c r="F95" i="49"/>
  <c r="E95" i="49"/>
  <c r="E86" i="49" s="1"/>
  <c r="D95" i="49"/>
  <c r="C95" i="49"/>
  <c r="B95" i="49"/>
  <c r="F93" i="49"/>
  <c r="F86" i="49" s="1"/>
  <c r="E93" i="49"/>
  <c r="D93" i="49"/>
  <c r="C93" i="49"/>
  <c r="B93" i="49"/>
  <c r="B86" i="49" s="1"/>
  <c r="F87" i="49"/>
  <c r="E87" i="49"/>
  <c r="D87" i="49"/>
  <c r="C87" i="49"/>
  <c r="C86" i="49" s="1"/>
  <c r="B87" i="49"/>
  <c r="G86" i="49"/>
  <c r="F84" i="49"/>
  <c r="E84" i="49"/>
  <c r="D84" i="49"/>
  <c r="C84" i="49"/>
  <c r="B84" i="49"/>
  <c r="B66" i="49" s="1"/>
  <c r="B65" i="49" s="1"/>
  <c r="F80" i="49"/>
  <c r="E80" i="49"/>
  <c r="D80" i="49"/>
  <c r="C80" i="49"/>
  <c r="C66" i="49" s="1"/>
  <c r="C65" i="49" s="1"/>
  <c r="B80" i="49"/>
  <c r="F67" i="49"/>
  <c r="E67" i="49"/>
  <c r="E66" i="49" s="1"/>
  <c r="D67" i="49"/>
  <c r="D66" i="49" s="1"/>
  <c r="C67" i="49"/>
  <c r="B67" i="49"/>
  <c r="G66" i="49"/>
  <c r="G65" i="49" s="1"/>
  <c r="F66" i="49"/>
  <c r="F65" i="49" s="1"/>
  <c r="F63" i="49"/>
  <c r="E63" i="49"/>
  <c r="D63" i="49"/>
  <c r="C63" i="49"/>
  <c r="B63" i="49"/>
  <c r="F51" i="49"/>
  <c r="E51" i="49"/>
  <c r="D51" i="49"/>
  <c r="C51" i="49"/>
  <c r="B51" i="49"/>
  <c r="F49" i="49"/>
  <c r="E49" i="49"/>
  <c r="D49" i="49"/>
  <c r="C49" i="49"/>
  <c r="B49" i="49"/>
  <c r="F41" i="49"/>
  <c r="E41" i="49"/>
  <c r="D41" i="49"/>
  <c r="C41" i="49"/>
  <c r="B41" i="49"/>
  <c r="F34" i="49"/>
  <c r="E34" i="49"/>
  <c r="D34" i="49"/>
  <c r="C34" i="49"/>
  <c r="B34" i="49"/>
  <c r="G33" i="49"/>
  <c r="F31" i="49"/>
  <c r="E31" i="49"/>
  <c r="D31" i="49"/>
  <c r="C31" i="49"/>
  <c r="B31" i="49"/>
  <c r="F9" i="49"/>
  <c r="F8" i="49" s="1"/>
  <c r="E9" i="49"/>
  <c r="D9" i="49"/>
  <c r="C9" i="49"/>
  <c r="C8" i="49" s="1"/>
  <c r="B9" i="49"/>
  <c r="B8" i="49" s="1"/>
  <c r="G8" i="49"/>
  <c r="G7" i="49" s="1"/>
  <c r="G4" i="49"/>
  <c r="F112" i="48"/>
  <c r="E112" i="48"/>
  <c r="D112" i="48"/>
  <c r="C112" i="48"/>
  <c r="B112" i="48"/>
  <c r="F108" i="48"/>
  <c r="E108" i="48"/>
  <c r="D108" i="48"/>
  <c r="C108" i="48"/>
  <c r="B108" i="48"/>
  <c r="F95" i="48"/>
  <c r="E95" i="48"/>
  <c r="D95" i="48"/>
  <c r="C95" i="48"/>
  <c r="B95" i="48"/>
  <c r="B86" i="48" s="1"/>
  <c r="F93" i="48"/>
  <c r="E93" i="48"/>
  <c r="D93" i="48"/>
  <c r="C93" i="48"/>
  <c r="C86" i="48" s="1"/>
  <c r="B93" i="48"/>
  <c r="F87" i="48"/>
  <c r="E87" i="48"/>
  <c r="D87" i="48"/>
  <c r="D86" i="48" s="1"/>
  <c r="C87" i="48"/>
  <c r="B87" i="48"/>
  <c r="G86" i="48"/>
  <c r="F86" i="48"/>
  <c r="F84" i="48"/>
  <c r="E84" i="48"/>
  <c r="D84" i="48"/>
  <c r="C84" i="48"/>
  <c r="C66" i="48" s="1"/>
  <c r="C65" i="48" s="1"/>
  <c r="B84" i="48"/>
  <c r="F80" i="48"/>
  <c r="E80" i="48"/>
  <c r="D80" i="48"/>
  <c r="D66" i="48" s="1"/>
  <c r="C80" i="48"/>
  <c r="B80" i="48"/>
  <c r="F67" i="48"/>
  <c r="F66" i="48" s="1"/>
  <c r="E67" i="48"/>
  <c r="E66" i="48" s="1"/>
  <c r="D67" i="48"/>
  <c r="C67" i="48"/>
  <c r="B67" i="48"/>
  <c r="B66" i="48" s="1"/>
  <c r="G66" i="48"/>
  <c r="G65" i="48" s="1"/>
  <c r="F63" i="48"/>
  <c r="E63" i="48"/>
  <c r="D63" i="48"/>
  <c r="C63" i="48"/>
  <c r="B63" i="48"/>
  <c r="F51" i="48"/>
  <c r="E51" i="48"/>
  <c r="D51" i="48"/>
  <c r="C51" i="48"/>
  <c r="B51" i="48"/>
  <c r="F49" i="48"/>
  <c r="E49" i="48"/>
  <c r="D49" i="48"/>
  <c r="C49" i="48"/>
  <c r="B49" i="48"/>
  <c r="F41" i="48"/>
  <c r="E41" i="48"/>
  <c r="D41" i="48"/>
  <c r="C41" i="48"/>
  <c r="B41" i="48"/>
  <c r="F34" i="48"/>
  <c r="E34" i="48"/>
  <c r="D34" i="48"/>
  <c r="C34" i="48"/>
  <c r="B34" i="48"/>
  <c r="G33" i="48"/>
  <c r="F31" i="48"/>
  <c r="E31" i="48"/>
  <c r="E8" i="48" s="1"/>
  <c r="D31" i="48"/>
  <c r="D8" i="48" s="1"/>
  <c r="C31" i="48"/>
  <c r="B31" i="48"/>
  <c r="F9" i="48"/>
  <c r="F8" i="48" s="1"/>
  <c r="E9" i="48"/>
  <c r="D9" i="48"/>
  <c r="C9" i="48"/>
  <c r="C8" i="48" s="1"/>
  <c r="B9" i="48"/>
  <c r="B8" i="48" s="1"/>
  <c r="G8" i="48"/>
  <c r="G7" i="48"/>
  <c r="G4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G18" i="46" s="1"/>
  <c r="F20" i="46"/>
  <c r="E20" i="46"/>
  <c r="D20" i="46"/>
  <c r="C20" i="46"/>
  <c r="C18" i="46" s="1"/>
  <c r="B20" i="46"/>
  <c r="A20" i="46"/>
  <c r="G19" i="46"/>
  <c r="F19" i="46"/>
  <c r="F18" i="46" s="1"/>
  <c r="E19" i="46"/>
  <c r="E18" i="46" s="1"/>
  <c r="D19" i="46"/>
  <c r="C19" i="46"/>
  <c r="B19" i="46"/>
  <c r="B18" i="46" s="1"/>
  <c r="A19" i="46"/>
  <c r="D18" i="46"/>
  <c r="G17" i="46"/>
  <c r="F17" i="46"/>
  <c r="E17" i="46"/>
  <c r="D17" i="46"/>
  <c r="C17" i="46"/>
  <c r="B17" i="46"/>
  <c r="G14" i="46"/>
  <c r="F14" i="46"/>
  <c r="E14" i="46"/>
  <c r="E12" i="46" s="1"/>
  <c r="D14" i="46"/>
  <c r="C14" i="46"/>
  <c r="B14" i="46"/>
  <c r="A14" i="46"/>
  <c r="G13" i="46"/>
  <c r="G12" i="46" s="1"/>
  <c r="F13" i="46"/>
  <c r="E13" i="46"/>
  <c r="D13" i="46"/>
  <c r="C13" i="46"/>
  <c r="C12" i="46" s="1"/>
  <c r="B13" i="46"/>
  <c r="A13" i="46"/>
  <c r="F12" i="46"/>
  <c r="B12" i="46"/>
  <c r="G11" i="46"/>
  <c r="F11" i="46"/>
  <c r="E11" i="46"/>
  <c r="D11" i="46"/>
  <c r="C11" i="46"/>
  <c r="B11" i="46"/>
  <c r="G8" i="46"/>
  <c r="G6" i="46" s="1"/>
  <c r="F8" i="46"/>
  <c r="E8" i="46"/>
  <c r="D8" i="46"/>
  <c r="C8" i="46"/>
  <c r="C6" i="46" s="1"/>
  <c r="B8" i="46"/>
  <c r="A8" i="46"/>
  <c r="G7" i="46"/>
  <c r="F7" i="46"/>
  <c r="E7" i="46"/>
  <c r="E6" i="46" s="1"/>
  <c r="D7" i="46"/>
  <c r="C7" i="46"/>
  <c r="B7" i="46"/>
  <c r="A7" i="46"/>
  <c r="D6" i="46"/>
  <c r="G5" i="46"/>
  <c r="F5" i="46"/>
  <c r="E5" i="46"/>
  <c r="D5" i="46"/>
  <c r="C5" i="46"/>
  <c r="B5" i="46"/>
  <c r="G20" i="43"/>
  <c r="F20" i="43"/>
  <c r="E20" i="43"/>
  <c r="E18" i="43" s="1"/>
  <c r="D20" i="43"/>
  <c r="C20" i="43"/>
  <c r="B20" i="43"/>
  <c r="A20" i="43"/>
  <c r="G19" i="43"/>
  <c r="G18" i="43" s="1"/>
  <c r="F19" i="43"/>
  <c r="E19" i="43"/>
  <c r="D19" i="43"/>
  <c r="C19" i="43"/>
  <c r="C18" i="43" s="1"/>
  <c r="B19" i="43"/>
  <c r="A19" i="43"/>
  <c r="F18" i="43"/>
  <c r="B18" i="43"/>
  <c r="G17" i="43"/>
  <c r="F17" i="43"/>
  <c r="E17" i="43"/>
  <c r="D17" i="43"/>
  <c r="C17" i="43"/>
  <c r="B17" i="43"/>
  <c r="G14" i="43"/>
  <c r="G12" i="43" s="1"/>
  <c r="F14" i="43"/>
  <c r="E14" i="43"/>
  <c r="D14" i="43"/>
  <c r="C14" i="43"/>
  <c r="C12" i="43" s="1"/>
  <c r="B14" i="43"/>
  <c r="A14" i="43"/>
  <c r="G13" i="43"/>
  <c r="F13" i="43"/>
  <c r="E13" i="43"/>
  <c r="E12" i="43" s="1"/>
  <c r="D13" i="43"/>
  <c r="C13" i="43"/>
  <c r="B13" i="43"/>
  <c r="A13" i="43"/>
  <c r="D12" i="43"/>
  <c r="G11" i="43"/>
  <c r="F11" i="43"/>
  <c r="E11" i="43"/>
  <c r="D11" i="43"/>
  <c r="C11" i="43"/>
  <c r="B11" i="43"/>
  <c r="G8" i="43"/>
  <c r="F8" i="43"/>
  <c r="E8" i="43"/>
  <c r="E6" i="43" s="1"/>
  <c r="D8" i="43"/>
  <c r="C8" i="43"/>
  <c r="B8" i="43"/>
  <c r="A8" i="43"/>
  <c r="G7" i="43"/>
  <c r="G6" i="43" s="1"/>
  <c r="F7" i="43"/>
  <c r="E7" i="43"/>
  <c r="D7" i="43"/>
  <c r="D6" i="43" s="1"/>
  <c r="C7" i="43"/>
  <c r="C6" i="43" s="1"/>
  <c r="B7" i="43"/>
  <c r="A7" i="43"/>
  <c r="F6" i="43"/>
  <c r="B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/>
  <c r="G6" i="40"/>
  <c r="F6" i="40"/>
  <c r="E6" i="40"/>
  <c r="D6" i="40"/>
  <c r="C6" i="40"/>
  <c r="B6" i="40"/>
  <c r="G4" i="40"/>
  <c r="A4" i="40"/>
  <c r="C17" i="36"/>
  <c r="B17" i="36"/>
  <c r="C9" i="36"/>
  <c r="C8" i="36" s="1"/>
  <c r="B9" i="36"/>
  <c r="B8" i="36" s="1"/>
  <c r="A3" i="36"/>
  <c r="A2" i="36"/>
  <c r="A1" i="36"/>
  <c r="D7" i="35"/>
  <c r="C7" i="35"/>
  <c r="B7" i="35"/>
  <c r="A2" i="35"/>
  <c r="C86" i="31"/>
  <c r="B86" i="31"/>
  <c r="C78" i="31"/>
  <c r="B78" i="31"/>
  <c r="C76" i="31"/>
  <c r="B76" i="31"/>
  <c r="C70" i="31"/>
  <c r="C69" i="31" s="1"/>
  <c r="B70" i="31"/>
  <c r="B69" i="31" s="1"/>
  <c r="D69" i="31"/>
  <c r="C67" i="31"/>
  <c r="B67" i="31"/>
  <c r="C62" i="31"/>
  <c r="B62" i="31"/>
  <c r="C60" i="31"/>
  <c r="B60" i="31"/>
  <c r="C54" i="31"/>
  <c r="B54" i="31"/>
  <c r="C47" i="31"/>
  <c r="C46" i="31" s="1"/>
  <c r="B47" i="31"/>
  <c r="B46" i="31" s="1"/>
  <c r="B45" i="31" s="1"/>
  <c r="D46" i="31"/>
  <c r="D45" i="31"/>
  <c r="C43" i="31"/>
  <c r="B43" i="31"/>
  <c r="C39" i="31"/>
  <c r="B39" i="31"/>
  <c r="C32" i="31"/>
  <c r="C31" i="31" s="1"/>
  <c r="B32" i="31"/>
  <c r="B31" i="31" s="1"/>
  <c r="D31" i="31"/>
  <c r="C29" i="31"/>
  <c r="B29" i="31"/>
  <c r="C10" i="31"/>
  <c r="C9" i="31" s="1"/>
  <c r="C8" i="31" s="1"/>
  <c r="B10" i="31"/>
  <c r="B9" i="31" s="1"/>
  <c r="D9" i="31"/>
  <c r="D8" i="31" s="1"/>
  <c r="D5" i="31"/>
  <c r="A2" i="31"/>
  <c r="C86" i="30"/>
  <c r="B86" i="30"/>
  <c r="C78" i="30"/>
  <c r="B78" i="30"/>
  <c r="C76" i="30"/>
  <c r="B76" i="30"/>
  <c r="C70" i="30"/>
  <c r="C69" i="30" s="1"/>
  <c r="B70" i="30"/>
  <c r="D69" i="30"/>
  <c r="B69" i="30"/>
  <c r="C67" i="30"/>
  <c r="B67" i="30"/>
  <c r="C63" i="30"/>
  <c r="B63" i="30"/>
  <c r="B55" i="30" s="1"/>
  <c r="C56" i="30"/>
  <c r="B56" i="30"/>
  <c r="D55" i="30"/>
  <c r="D54" i="30" s="1"/>
  <c r="C55" i="30"/>
  <c r="B54" i="30"/>
  <c r="C52" i="30"/>
  <c r="B52" i="30"/>
  <c r="C47" i="30"/>
  <c r="B47" i="30"/>
  <c r="C45" i="30"/>
  <c r="B45" i="30"/>
  <c r="C39" i="30"/>
  <c r="B39" i="30"/>
  <c r="B31" i="30" s="1"/>
  <c r="C32" i="30"/>
  <c r="B32" i="30"/>
  <c r="D31" i="30"/>
  <c r="D8" i="30" s="1"/>
  <c r="C31" i="30"/>
  <c r="C29" i="30"/>
  <c r="B29" i="30"/>
  <c r="C10" i="30"/>
  <c r="C9" i="30" s="1"/>
  <c r="B10" i="30"/>
  <c r="D9" i="30"/>
  <c r="B9" i="30"/>
  <c r="A2" i="30"/>
  <c r="C23" i="29"/>
  <c r="C18" i="29" s="1"/>
  <c r="B23" i="29"/>
  <c r="C19" i="29"/>
  <c r="B19" i="29"/>
  <c r="B18" i="29" s="1"/>
  <c r="B7" i="29" s="1"/>
  <c r="D18" i="29"/>
  <c r="C12" i="29"/>
  <c r="B12" i="29"/>
  <c r="B8" i="29" s="1"/>
  <c r="C9" i="29"/>
  <c r="B9" i="29"/>
  <c r="D8" i="29"/>
  <c r="C8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M7" i="28"/>
  <c r="L7" i="28"/>
  <c r="K7" i="28"/>
  <c r="G7" i="28"/>
  <c r="F7" i="28"/>
  <c r="E7" i="28"/>
  <c r="N7" i="27"/>
  <c r="M7" i="27"/>
  <c r="L7" i="27"/>
  <c r="K7" i="27"/>
  <c r="G7" i="27"/>
  <c r="F7" i="27"/>
  <c r="E7" i="27"/>
  <c r="G32" i="26"/>
  <c r="F32" i="26"/>
  <c r="E32" i="26"/>
  <c r="D32" i="26"/>
  <c r="C32" i="26"/>
  <c r="B32" i="26"/>
  <c r="B24" i="26" s="1"/>
  <c r="G25" i="26"/>
  <c r="F25" i="26"/>
  <c r="E25" i="26"/>
  <c r="D25" i="26"/>
  <c r="D24" i="26" s="1"/>
  <c r="C25" i="26"/>
  <c r="B25" i="26"/>
  <c r="G24" i="26"/>
  <c r="F24" i="26"/>
  <c r="E24" i="26"/>
  <c r="C24" i="26"/>
  <c r="H8" i="26"/>
  <c r="G8" i="26"/>
  <c r="F8" i="26"/>
  <c r="E8" i="26"/>
  <c r="D8" i="26"/>
  <c r="C8" i="26"/>
  <c r="B8" i="26"/>
  <c r="C31" i="25"/>
  <c r="B31" i="25"/>
  <c r="C24" i="25"/>
  <c r="C23" i="25" s="1"/>
  <c r="B24" i="25"/>
  <c r="B23" i="25"/>
  <c r="D21" i="25"/>
  <c r="B21" i="25"/>
  <c r="D7" i="25"/>
  <c r="C7" i="25"/>
  <c r="B7" i="25"/>
  <c r="A2" i="25"/>
  <c r="D7" i="24"/>
  <c r="C7" i="24"/>
  <c r="B7" i="24"/>
  <c r="A2" i="24"/>
  <c r="G25" i="21"/>
  <c r="F25" i="21"/>
  <c r="E25" i="21"/>
  <c r="D25" i="21"/>
  <c r="C25" i="21"/>
  <c r="B25" i="21"/>
  <c r="G21" i="21"/>
  <c r="F21" i="21"/>
  <c r="F20" i="21" s="1"/>
  <c r="E21" i="21"/>
  <c r="E20" i="21" s="1"/>
  <c r="D21" i="21"/>
  <c r="C21" i="21"/>
  <c r="B21" i="21"/>
  <c r="B20" i="21" s="1"/>
  <c r="G20" i="21"/>
  <c r="D20" i="21"/>
  <c r="C20" i="21"/>
  <c r="H13" i="21"/>
  <c r="H12" i="21"/>
  <c r="H11" i="21"/>
  <c r="H7" i="21" s="1"/>
  <c r="G7" i="21"/>
  <c r="F7" i="21"/>
  <c r="E7" i="21"/>
  <c r="D7" i="21"/>
  <c r="C7" i="21"/>
  <c r="B7" i="21"/>
  <c r="C27" i="20"/>
  <c r="B27" i="20"/>
  <c r="C23" i="20"/>
  <c r="C22" i="20" s="1"/>
  <c r="B23" i="20"/>
  <c r="B22" i="20"/>
  <c r="D20" i="20"/>
  <c r="B20" i="20"/>
  <c r="D7" i="20"/>
  <c r="C7" i="20"/>
  <c r="B7" i="20"/>
  <c r="A2" i="20"/>
  <c r="D7" i="19"/>
  <c r="C7" i="19"/>
  <c r="B7" i="19"/>
  <c r="A2" i="19"/>
  <c r="C18" i="18"/>
  <c r="B18" i="18"/>
  <c r="C15" i="18"/>
  <c r="B15" i="18"/>
  <c r="C14" i="18"/>
  <c r="B14" i="18"/>
  <c r="D9" i="18"/>
  <c r="C9" i="18"/>
  <c r="B9" i="18"/>
  <c r="A9" i="18"/>
  <c r="D8" i="18"/>
  <c r="C8" i="18"/>
  <c r="B8" i="18"/>
  <c r="A8" i="18"/>
  <c r="D7" i="18"/>
  <c r="C7" i="18"/>
  <c r="B7" i="18"/>
  <c r="A2" i="18"/>
  <c r="D6" i="17"/>
  <c r="C6" i="17"/>
  <c r="B6" i="17"/>
  <c r="A2" i="17"/>
  <c r="E18" i="13"/>
  <c r="D18" i="13"/>
  <c r="C18" i="13"/>
  <c r="B18" i="13"/>
  <c r="E12" i="13"/>
  <c r="D12" i="13"/>
  <c r="C12" i="13"/>
  <c r="B12" i="13"/>
  <c r="E10" i="13"/>
  <c r="A10" i="13" s="1"/>
  <c r="E6" i="13"/>
  <c r="D6" i="13"/>
  <c r="C6" i="13"/>
  <c r="B6" i="13"/>
  <c r="E4" i="13"/>
  <c r="A4" i="13" s="1"/>
  <c r="E20" i="12"/>
  <c r="D20" i="12"/>
  <c r="C20" i="12"/>
  <c r="B20" i="12"/>
  <c r="A20" i="12"/>
  <c r="E19" i="12"/>
  <c r="D19" i="12"/>
  <c r="C19" i="12"/>
  <c r="C18" i="12" s="1"/>
  <c r="B19" i="12"/>
  <c r="A19" i="12"/>
  <c r="A18" i="12"/>
  <c r="E17" i="12"/>
  <c r="D17" i="12"/>
  <c r="C17" i="12"/>
  <c r="B17" i="12"/>
  <c r="E14" i="12"/>
  <c r="D14" i="12"/>
  <c r="C14" i="12"/>
  <c r="B14" i="12"/>
  <c r="A14" i="12"/>
  <c r="E13" i="12"/>
  <c r="D13" i="12"/>
  <c r="D12" i="12" s="1"/>
  <c r="C13" i="12"/>
  <c r="B13" i="12"/>
  <c r="B12" i="12" s="1"/>
  <c r="A13" i="12"/>
  <c r="A12" i="12"/>
  <c r="E11" i="12"/>
  <c r="D11" i="12"/>
  <c r="C11" i="12"/>
  <c r="B11" i="12"/>
  <c r="E8" i="12"/>
  <c r="D8" i="12"/>
  <c r="C8" i="12"/>
  <c r="B8" i="12"/>
  <c r="A8" i="12"/>
  <c r="E7" i="12"/>
  <c r="D7" i="12"/>
  <c r="C7" i="12"/>
  <c r="B7" i="12"/>
  <c r="A7" i="12"/>
  <c r="A6" i="12"/>
  <c r="E5" i="12"/>
  <c r="D5" i="12"/>
  <c r="C5" i="12"/>
  <c r="B5" i="12"/>
  <c r="E18" i="11"/>
  <c r="D18" i="11"/>
  <c r="C18" i="11"/>
  <c r="B18" i="11"/>
  <c r="E12" i="11"/>
  <c r="D12" i="11"/>
  <c r="C12" i="11"/>
  <c r="B12" i="11"/>
  <c r="E10" i="11"/>
  <c r="A10" i="11" s="1"/>
  <c r="E6" i="11"/>
  <c r="D6" i="11"/>
  <c r="C6" i="11"/>
  <c r="B6" i="11"/>
  <c r="E4" i="11"/>
  <c r="A4" i="11" s="1"/>
  <c r="D86" i="8"/>
  <c r="C86" i="8"/>
  <c r="B86" i="8"/>
  <c r="D78" i="8"/>
  <c r="C78" i="8"/>
  <c r="B78" i="8"/>
  <c r="D76" i="8"/>
  <c r="C76" i="8"/>
  <c r="B76" i="8"/>
  <c r="D70" i="8"/>
  <c r="C70" i="8"/>
  <c r="B70" i="8"/>
  <c r="E69" i="8"/>
  <c r="D67" i="8"/>
  <c r="C67" i="8"/>
  <c r="B67" i="8"/>
  <c r="D63" i="8"/>
  <c r="C63" i="8"/>
  <c r="B63" i="8"/>
  <c r="D56" i="8"/>
  <c r="C56" i="8"/>
  <c r="B56" i="8"/>
  <c r="E55" i="8"/>
  <c r="D52" i="8"/>
  <c r="C52" i="8"/>
  <c r="B52" i="8"/>
  <c r="D47" i="8"/>
  <c r="C47" i="8"/>
  <c r="B47" i="8"/>
  <c r="D45" i="8"/>
  <c r="C45" i="8"/>
  <c r="B45" i="8"/>
  <c r="D39" i="8"/>
  <c r="C39" i="8"/>
  <c r="B39" i="8"/>
  <c r="D32" i="8"/>
  <c r="C32" i="8"/>
  <c r="B32" i="8"/>
  <c r="E31" i="8"/>
  <c r="D29" i="8"/>
  <c r="C29" i="8"/>
  <c r="B29" i="8"/>
  <c r="D9" i="8"/>
  <c r="C9" i="8"/>
  <c r="B9" i="8"/>
  <c r="E8" i="8"/>
  <c r="E4" i="8"/>
  <c r="D86" i="7"/>
  <c r="C86" i="7"/>
  <c r="B86" i="7"/>
  <c r="D78" i="7"/>
  <c r="C78" i="7"/>
  <c r="B78" i="7"/>
  <c r="D76" i="7"/>
  <c r="C76" i="7"/>
  <c r="B76" i="7"/>
  <c r="D70" i="7"/>
  <c r="C70" i="7"/>
  <c r="B70" i="7"/>
  <c r="E69" i="7"/>
  <c r="D67" i="7"/>
  <c r="C67" i="7"/>
  <c r="B67" i="7"/>
  <c r="D63" i="7"/>
  <c r="C63" i="7"/>
  <c r="B63" i="7"/>
  <c r="D56" i="7"/>
  <c r="C56" i="7"/>
  <c r="B56" i="7"/>
  <c r="E55" i="7"/>
  <c r="D52" i="7"/>
  <c r="C52" i="7"/>
  <c r="B52" i="7"/>
  <c r="D47" i="7"/>
  <c r="C47" i="7"/>
  <c r="B47" i="7"/>
  <c r="D45" i="7"/>
  <c r="C45" i="7"/>
  <c r="B45" i="7"/>
  <c r="D39" i="7"/>
  <c r="C39" i="7"/>
  <c r="B39" i="7"/>
  <c r="D32" i="7"/>
  <c r="C32" i="7"/>
  <c r="B32" i="7"/>
  <c r="E31" i="7"/>
  <c r="D29" i="7"/>
  <c r="C29" i="7"/>
  <c r="B29" i="7"/>
  <c r="D9" i="7"/>
  <c r="C9" i="7"/>
  <c r="C8" i="7" s="1"/>
  <c r="B9" i="7"/>
  <c r="E8" i="7"/>
  <c r="E4" i="7"/>
  <c r="D86" i="6"/>
  <c r="C86" i="6"/>
  <c r="B86" i="6"/>
  <c r="D78" i="6"/>
  <c r="C78" i="6"/>
  <c r="B78" i="6"/>
  <c r="D76" i="6"/>
  <c r="C76" i="6"/>
  <c r="B76" i="6"/>
  <c r="D70" i="6"/>
  <c r="C70" i="6"/>
  <c r="B70" i="6"/>
  <c r="E69" i="6"/>
  <c r="D67" i="6"/>
  <c r="C67" i="6"/>
  <c r="B67" i="6"/>
  <c r="D62" i="6"/>
  <c r="C62" i="6"/>
  <c r="B62" i="6"/>
  <c r="D60" i="6"/>
  <c r="C60" i="6"/>
  <c r="B60" i="6"/>
  <c r="D54" i="6"/>
  <c r="C54" i="6"/>
  <c r="B54" i="6"/>
  <c r="D47" i="6"/>
  <c r="C47" i="6"/>
  <c r="B47" i="6"/>
  <c r="E46" i="6"/>
  <c r="D43" i="6"/>
  <c r="C43" i="6"/>
  <c r="B43" i="6"/>
  <c r="D39" i="6"/>
  <c r="C39" i="6"/>
  <c r="B39" i="6"/>
  <c r="D32" i="6"/>
  <c r="C32" i="6"/>
  <c r="B32" i="6"/>
  <c r="E31" i="6"/>
  <c r="D29" i="6"/>
  <c r="C29" i="6"/>
  <c r="B29" i="6"/>
  <c r="D9" i="6"/>
  <c r="D8" i="6" s="1"/>
  <c r="C9" i="6"/>
  <c r="B9" i="6"/>
  <c r="B8" i="6" s="1"/>
  <c r="E8" i="6"/>
  <c r="E4" i="6"/>
  <c r="D86" i="5"/>
  <c r="C86" i="5"/>
  <c r="B86" i="5"/>
  <c r="D78" i="5"/>
  <c r="C78" i="5"/>
  <c r="B78" i="5"/>
  <c r="D76" i="5"/>
  <c r="C76" i="5"/>
  <c r="B76" i="5"/>
  <c r="D70" i="5"/>
  <c r="C70" i="5"/>
  <c r="B70" i="5"/>
  <c r="B69" i="5" s="1"/>
  <c r="E69" i="5"/>
  <c r="D67" i="5"/>
  <c r="C67" i="5"/>
  <c r="B67" i="5"/>
  <c r="D62" i="5"/>
  <c r="C62" i="5"/>
  <c r="B62" i="5"/>
  <c r="D60" i="5"/>
  <c r="C60" i="5"/>
  <c r="B60" i="5"/>
  <c r="D54" i="5"/>
  <c r="C54" i="5"/>
  <c r="B54" i="5"/>
  <c r="D47" i="5"/>
  <c r="C47" i="5"/>
  <c r="B47" i="5"/>
  <c r="E46" i="5"/>
  <c r="E45" i="5" s="1"/>
  <c r="D43" i="5"/>
  <c r="C43" i="5"/>
  <c r="B43" i="5"/>
  <c r="D39" i="5"/>
  <c r="D31" i="5" s="1"/>
  <c r="C39" i="5"/>
  <c r="B39" i="5"/>
  <c r="D32" i="5"/>
  <c r="C32" i="5"/>
  <c r="B32" i="5"/>
  <c r="E31" i="5"/>
  <c r="D29" i="5"/>
  <c r="C29" i="5"/>
  <c r="B29" i="5"/>
  <c r="D9" i="5"/>
  <c r="D8" i="5" s="1"/>
  <c r="C9" i="5"/>
  <c r="B9" i="5"/>
  <c r="B8" i="5" s="1"/>
  <c r="E8" i="5"/>
  <c r="E4" i="5"/>
  <c r="D86" i="49" l="1"/>
  <c r="E33" i="49"/>
  <c r="D33" i="49"/>
  <c r="C33" i="49"/>
  <c r="D65" i="49"/>
  <c r="E65" i="49"/>
  <c r="E8" i="49"/>
  <c r="D8" i="49"/>
  <c r="B33" i="49"/>
  <c r="B7" i="49" s="1"/>
  <c r="B6" i="49" s="1"/>
  <c r="F33" i="49"/>
  <c r="F7" i="49" s="1"/>
  <c r="F6" i="49" s="1"/>
  <c r="F65" i="48"/>
  <c r="B65" i="48"/>
  <c r="B33" i="48"/>
  <c r="B7" i="48" s="1"/>
  <c r="B6" i="48" s="1"/>
  <c r="F33" i="48"/>
  <c r="F7" i="48" s="1"/>
  <c r="E33" i="48"/>
  <c r="E7" i="48" s="1"/>
  <c r="D33" i="48"/>
  <c r="D7" i="48" s="1"/>
  <c r="C31" i="7"/>
  <c r="B69" i="7"/>
  <c r="B55" i="7"/>
  <c r="D31" i="7"/>
  <c r="D55" i="7"/>
  <c r="C55" i="7"/>
  <c r="D8" i="7"/>
  <c r="B31" i="7"/>
  <c r="C69" i="7"/>
  <c r="B8" i="7"/>
  <c r="D69" i="7"/>
  <c r="D54" i="7" s="1"/>
  <c r="C7" i="7"/>
  <c r="E7" i="7"/>
  <c r="E54" i="7"/>
  <c r="C8" i="8"/>
  <c r="D55" i="8"/>
  <c r="B31" i="8"/>
  <c r="D8" i="8"/>
  <c r="C69" i="8"/>
  <c r="B69" i="8"/>
  <c r="C31" i="8"/>
  <c r="C7" i="8" s="1"/>
  <c r="B8" i="8"/>
  <c r="B7" i="8" s="1"/>
  <c r="E54" i="8"/>
  <c r="D69" i="8"/>
  <c r="D54" i="8" s="1"/>
  <c r="C55" i="8"/>
  <c r="B55" i="8"/>
  <c r="D31" i="8"/>
  <c r="D7" i="8" s="1"/>
  <c r="B54" i="8"/>
  <c r="E7" i="8"/>
  <c r="E12" i="12"/>
  <c r="B18" i="12"/>
  <c r="B6" i="12"/>
  <c r="D18" i="12"/>
  <c r="E18" i="12"/>
  <c r="E6" i="12"/>
  <c r="D6" i="12"/>
  <c r="C6" i="12"/>
  <c r="C12" i="12"/>
  <c r="B69" i="6"/>
  <c r="E7" i="6"/>
  <c r="B31" i="6"/>
  <c r="B7" i="6" s="1"/>
  <c r="D46" i="6"/>
  <c r="B46" i="6"/>
  <c r="C8" i="6"/>
  <c r="C69" i="6"/>
  <c r="C31" i="6"/>
  <c r="C46" i="6"/>
  <c r="B45" i="6"/>
  <c r="D69" i="6"/>
  <c r="D31" i="6"/>
  <c r="D7" i="6" s="1"/>
  <c r="E45" i="6"/>
  <c r="D7" i="5"/>
  <c r="C8" i="5"/>
  <c r="C31" i="5"/>
  <c r="D46" i="5"/>
  <c r="E7" i="5"/>
  <c r="C46" i="5"/>
  <c r="B46" i="5"/>
  <c r="B45" i="5" s="1"/>
  <c r="C69" i="5"/>
  <c r="D69" i="5"/>
  <c r="B31" i="5"/>
  <c r="B7" i="5" s="1"/>
  <c r="C7" i="5"/>
  <c r="F6" i="48"/>
  <c r="C8" i="30"/>
  <c r="C54" i="30"/>
  <c r="C45" i="31"/>
  <c r="C7" i="31" s="1"/>
  <c r="B8" i="30"/>
  <c r="B7" i="30" s="1"/>
  <c r="B12" i="43"/>
  <c r="F12" i="43"/>
  <c r="D18" i="43"/>
  <c r="B6" i="46"/>
  <c r="F6" i="46"/>
  <c r="D12" i="46"/>
  <c r="C33" i="48"/>
  <c r="C7" i="48" s="1"/>
  <c r="C6" i="48" s="1"/>
  <c r="E86" i="48"/>
  <c r="E65" i="48" s="1"/>
  <c r="E8" i="56"/>
  <c r="D5" i="35"/>
  <c r="D5" i="30"/>
  <c r="N23" i="28"/>
  <c r="N7" i="28" s="1"/>
  <c r="N4" i="28"/>
  <c r="N4" i="27"/>
  <c r="D5" i="24"/>
  <c r="H17" i="21"/>
  <c r="D5" i="19"/>
  <c r="D12" i="18"/>
  <c r="D5" i="18"/>
  <c r="D4" i="53"/>
  <c r="I4" i="51"/>
  <c r="D6" i="36"/>
  <c r="D4" i="17"/>
  <c r="H21" i="26"/>
  <c r="H5" i="26"/>
  <c r="D5" i="25"/>
  <c r="H4" i="21"/>
  <c r="D5" i="20"/>
  <c r="C7" i="29"/>
  <c r="B8" i="31"/>
  <c r="B7" i="31" s="1"/>
  <c r="D65" i="48"/>
  <c r="C7" i="49"/>
  <c r="C6" i="49" s="1"/>
  <c r="D7" i="49" l="1"/>
  <c r="D6" i="49" s="1"/>
  <c r="E7" i="49"/>
  <c r="E6" i="49" s="1"/>
  <c r="E6" i="48"/>
  <c r="C54" i="8"/>
  <c r="C6" i="8" s="1"/>
  <c r="B54" i="7"/>
  <c r="B7" i="7"/>
  <c r="B6" i="7" s="1"/>
  <c r="D7" i="7"/>
  <c r="D6" i="7" s="1"/>
  <c r="C54" i="7"/>
  <c r="C6" i="7" s="1"/>
  <c r="B6" i="8"/>
  <c r="D6" i="8"/>
  <c r="C7" i="6"/>
  <c r="D45" i="6"/>
  <c r="D6" i="6" s="1"/>
  <c r="C45" i="6"/>
  <c r="C6" i="6" s="1"/>
  <c r="B6" i="6"/>
  <c r="B6" i="5"/>
  <c r="D45" i="5"/>
  <c r="D6" i="5" s="1"/>
  <c r="C45" i="5"/>
  <c r="C6" i="5"/>
  <c r="D6" i="48"/>
  <c r="C7" i="30"/>
</calcChain>
</file>

<file path=xl/sharedStrings.xml><?xml version="1.0" encoding="utf-8"?>
<sst xmlns="http://schemas.openxmlformats.org/spreadsheetml/2006/main" count="1158" uniqueCount="187">
  <si>
    <t>ОВДП (3 - річні)</t>
  </si>
  <si>
    <t xml:space="preserve">            ОВДП (8 - річні)</t>
  </si>
  <si>
    <t>ОВДП (9 - місячні)</t>
  </si>
  <si>
    <t>грн.</t>
  </si>
  <si>
    <t>2. Заборгованість за позиками, одержаними від органів управління іноземних держав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</si>
  <si>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</si>
  <si>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</si>
  <si>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</si>
  <si>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</si>
  <si>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</si>
  <si>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</si>
  <si>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 xml:space="preserve">            ОВДП (12 - місячні)</t>
  </si>
  <si>
    <t>Внутрішній борг за випущеними цінними паперами</t>
  </si>
  <si>
    <t>Deutsche Bank AG London</t>
  </si>
  <si>
    <t>Облігації ДП "ФІНІНПРО" (5 - річні)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</si>
  <si>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</si>
  <si>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</si>
  <si>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</si>
  <si>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ОЗДП 2003 року</t>
  </si>
  <si>
    <t>Державний та гарантований державою борг України за станом на ReportDate 
(за типом боргу)</t>
  </si>
  <si>
    <t>Облігації ХДАВП (6 -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</si>
  <si>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</si>
  <si>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</si>
  <si>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 xml:space="preserve">   Гарантований борг</t>
  </si>
  <si>
    <t xml:space="preserve">            ОВДП (10 - річні)</t>
  </si>
  <si>
    <t>ОЗДП 2005 року</t>
  </si>
  <si>
    <t>Державний та гарантований державою борг України</t>
  </si>
  <si>
    <t>ОВДП (6 - річні)</t>
  </si>
  <si>
    <t>Європейське Співтовариство</t>
  </si>
  <si>
    <t>ПАТ АБ "Укргазбанк"</t>
  </si>
  <si>
    <t>Сбербанк Росії</t>
  </si>
  <si>
    <t>ОЗДП 2006 року</t>
  </si>
  <si>
    <t xml:space="preserve">      Гарантований внутрішній борг</t>
  </si>
  <si>
    <t>ОЗДП 2007 року</t>
  </si>
  <si>
    <t>Долар США</t>
  </si>
  <si>
    <t>Німеччина</t>
  </si>
  <si>
    <t>Aquasafety Invest plc</t>
  </si>
  <si>
    <t>ОВДП (6 - місячні)</t>
  </si>
  <si>
    <t xml:space="preserve">            Казначейські зобов'язання</t>
  </si>
  <si>
    <t>Облігації Укравтодору (3 - річні)</t>
  </si>
  <si>
    <t xml:space="preserve">            ОВДП (4 - річні)</t>
  </si>
  <si>
    <t>курс до UAH</t>
  </si>
  <si>
    <t>2022-31.12.2060</t>
  </si>
  <si>
    <t>ОВДП (11 - річні)</t>
  </si>
  <si>
    <t>Сессия</t>
  </si>
  <si>
    <t>Облігації ДІУ (10 - річні)</t>
  </si>
  <si>
    <t>(за ознакою умовності)</t>
  </si>
  <si>
    <t>млрд. дол.США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</si>
  <si>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</si>
  <si>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</si>
  <si>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</si>
  <si>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Казначейські зобов'язання</t>
  </si>
  <si>
    <t>Ставка МВФ</t>
  </si>
  <si>
    <t>Зовнішній борг за випущеними цінними паперами</t>
  </si>
  <si>
    <t xml:space="preserve">            ОВДП (13 - річні)</t>
  </si>
  <si>
    <t>ОВДП (9 - річні)</t>
  </si>
  <si>
    <t>Векселі Укравтодору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</si>
  <si>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</si>
  <si>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</si>
  <si>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Франція</t>
  </si>
  <si>
    <t>СПЗ</t>
  </si>
  <si>
    <t xml:space="preserve">            ОВДП (6 - річні)</t>
  </si>
  <si>
    <t>оріг.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</si>
  <si>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</si>
  <si>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</si>
  <si>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</si>
  <si>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</si>
  <si>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</si>
  <si>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</si>
  <si>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Внутрішня заборгованість, не віднесена до інших категорій</t>
  </si>
  <si>
    <t>ОВДП (12 - місячні)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</si>
  <si>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</si>
  <si>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</si>
  <si>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</si>
  <si>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</si>
  <si>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</si>
  <si>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 xml:space="preserve">      Гарантований зовнішній борг</t>
  </si>
  <si>
    <t>Зовнішній борг</t>
  </si>
  <si>
    <t>млрд. грн.</t>
  </si>
  <si>
    <t>Борг, по якому сплата відсотків здійснюється за плаваючими процентними ставками</t>
  </si>
  <si>
    <t>Облігації ДП КАЗ "Авіант" (5 - річні)</t>
  </si>
  <si>
    <t xml:space="preserve">            ОВДП (1 - місячні)</t>
  </si>
  <si>
    <t xml:space="preserve">            ОВДП (9 - річні)</t>
  </si>
  <si>
    <t>ОВДП (4 -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</si>
  <si>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</si>
  <si>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</si>
  <si>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</si>
  <si>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SHORT</t>
  </si>
  <si>
    <t>2017.03.31-2017.12.31</t>
  </si>
  <si>
    <t>Канадський долар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</si>
  <si>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</si>
  <si>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</si>
  <si>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</si>
  <si>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</si>
  <si>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</si>
  <si>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</si>
  <si>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</si>
  <si>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</si>
  <si>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</si>
  <si>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</si>
  <si>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</si>
  <si>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</si>
  <si>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Японія</t>
  </si>
  <si>
    <t>2018-2022</t>
  </si>
  <si>
    <t>Італія</t>
  </si>
  <si>
    <t>ВАТ "Державний ощадний банк України"</t>
  </si>
  <si>
    <t xml:space="preserve">            ОВДП (11 - річні)</t>
  </si>
  <si>
    <t>ОВДП (7 - річні)</t>
  </si>
  <si>
    <t>курс до USD</t>
  </si>
  <si>
    <t>Середній термін обігу, років</t>
  </si>
  <si>
    <t>ОЗДП 2010 року</t>
  </si>
  <si>
    <t xml:space="preserve">         в т.ч. ОЗДП</t>
  </si>
  <si>
    <t>Гарантований державою борг</t>
  </si>
  <si>
    <t>ОЗДП 2011 року</t>
  </si>
  <si>
    <t>ОЗДП 2012 року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</si>
  <si>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</si>
  <si>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</si>
  <si>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</si>
  <si>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</si>
  <si>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</si>
  <si>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ОЗДП 2014 року</t>
  </si>
  <si>
    <t>UniCredit Bank Austria AG</t>
  </si>
  <si>
    <t>Облігації НАК "Нафтогаз" (5 - річні)</t>
  </si>
  <si>
    <t xml:space="preserve">            ОВДП (14 - річні)</t>
  </si>
  <si>
    <t>ОЗДП 2015 року</t>
  </si>
  <si>
    <t xml:space="preserve">         в т.ч. ОВДП</t>
  </si>
  <si>
    <t>LIBOR</t>
  </si>
  <si>
    <t>Японська єна</t>
  </si>
  <si>
    <t>98be1120-8184-4f1e-95b3-7e822acab701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</si>
  <si>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</si>
  <si>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</si>
  <si>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</si>
  <si>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</si>
  <si>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</si>
  <si>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</si>
  <si>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</si>
  <si>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</si>
  <si>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>Внутрішній борг перед банківськими та іншими фінансовими установами</t>
  </si>
  <si>
    <t>Облігації Укравтодору (12 - місячні)</t>
  </si>
  <si>
    <t>ОВДП (18 - місячні)</t>
  </si>
  <si>
    <t>Структура боргу за ознакою умовності
на кінець попереднього року та на звітну дату</t>
  </si>
  <si>
    <t>ОВДП (15 - річні)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</si>
  <si>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</si>
  <si>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</si>
  <si>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</si>
  <si>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>Облігації НАК "Нафтогаз України" (3 - річні)</t>
  </si>
  <si>
    <t xml:space="preserve">            ОВДП (3 - місячні)</t>
  </si>
  <si>
    <t>Середня ставка,
 %</t>
  </si>
  <si>
    <t>Зміна структури</t>
  </si>
  <si>
    <t>Облігації ХДАВП (5 - річні)</t>
  </si>
  <si>
    <t>Зовнішній борг за позиками, одержаними від іноземних комерційних банків, інших іноземних фінансових установ</t>
  </si>
  <si>
    <t>ОВДП (5 - річні)</t>
  </si>
  <si>
    <t xml:space="preserve">            ОВДП (18 - місячні)</t>
  </si>
  <si>
    <t>Державні цінні папери</t>
  </si>
  <si>
    <t>ВАТ "Газпромбанк"</t>
  </si>
  <si>
    <t>Облігації ДП "ФІНІНПРО" (7 -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</si>
  <si>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</si>
  <si>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</si>
  <si>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</si>
  <si>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</si>
  <si>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</si>
  <si>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</si>
  <si>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</si>
  <si>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</si>
  <si>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</si>
  <si>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</si>
  <si>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</si>
  <si>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</si>
  <si>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ОВДП (8 - річні)</t>
  </si>
  <si>
    <t>Державний та гарантований державою борг України за останні 5 років</t>
  </si>
  <si>
    <t>VTB Capital PLC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</si>
  <si>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</si>
  <si>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</si>
  <si>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</si>
  <si>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</si>
  <si>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</si>
  <si>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</si>
  <si>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</si>
  <si>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тис.одиниць</t>
  </si>
  <si>
    <t>ОЗДП 2016 року</t>
  </si>
  <si>
    <t>Облігації ДІУ (7 - річні)</t>
  </si>
  <si>
    <t xml:space="preserve"> </t>
  </si>
  <si>
    <t>ОВДП (1 - місячні)</t>
  </si>
  <si>
    <t xml:space="preserve">            ОВДП (15 - річні)</t>
  </si>
  <si>
    <t>Зовнішній борг, не віднесений до інших категорій</t>
  </si>
  <si>
    <t>Державний та гарантований державою борг України за поточний рік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</si>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</sst>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85">
    <xf numFmtId="0" fontId="0" fillId="0" borderId="0" xfId="0"/>
    <xf numFmtId="0" fontId="1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0" xfId="0" applyFont="1" applyAlignment="1"/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164" fontId="5" fillId="8" borderId="1" xfId="1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/>
    <xf numFmtId="49" fontId="7" fillId="9" borderId="1" xfId="0" applyNumberFormat="1" applyFont="1" applyFill="1" applyBorder="1" applyAlignment="1">
      <alignment horizontal="left" vertical="center" indent="4"/>
    </xf>
    <xf numFmtId="4" fontId="8" fillId="10" borderId="1" xfId="8" applyNumberFormat="1" applyFont="1" applyFill="1" applyBorder="1" applyAlignment="1"/>
    <xf numFmtId="164" fontId="9" fillId="11" borderId="1" xfId="12" applyNumberFormat="1" applyFont="1" applyFill="1" applyBorder="1" applyAlignment="1">
      <alignment horizontal="right" vertical="center"/>
    </xf>
    <xf numFmtId="49" fontId="10" fillId="9" borderId="1" xfId="1" applyNumberFormat="1" applyFont="1" applyFill="1" applyBorder="1" applyAlignment="1">
      <alignment horizontal="center" vertical="center" wrapText="1"/>
    </xf>
    <xf numFmtId="49" fontId="10" fillId="9" borderId="1" xfId="4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indent="1"/>
    </xf>
    <xf numFmtId="10" fontId="10" fillId="9" borderId="1" xfId="1" applyNumberFormat="1" applyFont="1" applyFill="1" applyBorder="1" applyAlignment="1">
      <alignment horizontal="center"/>
    </xf>
    <xf numFmtId="4" fontId="11" fillId="9" borderId="1" xfId="0" applyNumberFormat="1" applyFont="1" applyFill="1" applyBorder="1" applyAlignment="1">
      <alignment horizontal="center" vertical="center"/>
    </xf>
    <xf numFmtId="10" fontId="2" fillId="6" borderId="1" xfId="11" applyNumberFormat="1" applyBorder="1" applyAlignment="1">
      <alignment horizontal="right"/>
    </xf>
    <xf numFmtId="165" fontId="13" fillId="8" borderId="1" xfId="0" applyNumberFormat="1" applyFont="1" applyFill="1" applyBorder="1" applyAlignment="1"/>
    <xf numFmtId="49" fontId="14" fillId="12" borderId="1" xfId="6" applyNumberFormat="1" applyFont="1" applyFill="1" applyBorder="1" applyAlignment="1">
      <alignment horizontal="left" vertical="center" indent="3"/>
    </xf>
    <xf numFmtId="4" fontId="7" fillId="0" borderId="1" xfId="0" applyNumberFormat="1" applyFont="1" applyFill="1" applyBorder="1" applyAlignment="1">
      <alignment horizontal="right" vertical="center"/>
    </xf>
    <xf numFmtId="49" fontId="2" fillId="6" borderId="1" xfId="11" applyNumberFormat="1" applyBorder="1" applyAlignment="1">
      <alignment horizontal="left"/>
    </xf>
    <xf numFmtId="164" fontId="14" fillId="8" borderId="1" xfId="7" applyNumberFormat="1" applyFont="1" applyFill="1" applyBorder="1" applyAlignment="1">
      <alignment horizontal="right" vertical="center"/>
    </xf>
    <xf numFmtId="166" fontId="0" fillId="0" borderId="0" xfId="0" applyNumberFormat="1"/>
    <xf numFmtId="0" fontId="6" fillId="0" borderId="0" xfId="3" applyNumberFormat="1" applyFont="1"/>
    <xf numFmtId="165" fontId="13" fillId="8" borderId="1" xfId="8" applyNumberFormat="1" applyFont="1" applyFill="1" applyBorder="1" applyAlignment="1">
      <alignment horizontal="right"/>
    </xf>
    <xf numFmtId="165" fontId="7" fillId="9" borderId="1" xfId="0" applyNumberFormat="1" applyFont="1" applyFill="1" applyBorder="1" applyAlignment="1"/>
    <xf numFmtId="0" fontId="7" fillId="9" borderId="1" xfId="0" applyFont="1" applyFill="1" applyBorder="1" applyAlignment="1">
      <alignment horizontal="left" indent="4"/>
    </xf>
    <xf numFmtId="164" fontId="13" fillId="8" borderId="1" xfId="8" applyNumberFormat="1" applyFont="1" applyFill="1" applyBorder="1" applyAlignment="1">
      <alignment horizontal="right"/>
    </xf>
    <xf numFmtId="4" fontId="10" fillId="9" borderId="1" xfId="1" applyNumberFormat="1" applyFont="1" applyFill="1" applyBorder="1" applyAlignment="1">
      <alignment horizontal="center"/>
    </xf>
    <xf numFmtId="0" fontId="10" fillId="0" borderId="0" xfId="1" applyNumberFormat="1" applyFont="1"/>
    <xf numFmtId="0" fontId="15" fillId="0" borderId="1" xfId="0" applyFont="1" applyBorder="1"/>
    <xf numFmtId="10" fontId="13" fillId="8" borderId="1" xfId="9" applyNumberFormat="1" applyFont="1" applyFill="1" applyBorder="1" applyAlignment="1">
      <alignment horizontal="right" vertical="center"/>
    </xf>
    <xf numFmtId="0" fontId="16" fillId="0" borderId="0" xfId="3" applyNumberFormat="1" applyFont="1" applyAlignment="1">
      <alignment horizontal="center" vertical="center"/>
    </xf>
    <xf numFmtId="0" fontId="15" fillId="0" borderId="0" xfId="0" applyFont="1"/>
    <xf numFmtId="10" fontId="17" fillId="13" borderId="1" xfId="12" applyNumberFormat="1" applyFon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/>
    </xf>
    <xf numFmtId="4" fontId="5" fillId="8" borderId="1" xfId="0" applyNumberFormat="1" applyFont="1" applyFill="1" applyBorder="1" applyAlignment="1"/>
    <xf numFmtId="10" fontId="5" fillId="9" borderId="1" xfId="0" applyNumberFormat="1" applyFont="1" applyFill="1" applyBorder="1" applyAlignment="1"/>
    <xf numFmtId="49" fontId="7" fillId="9" borderId="1" xfId="0" applyNumberFormat="1" applyFont="1" applyFill="1" applyBorder="1" applyAlignment="1">
      <alignment horizontal="left" indent="1"/>
    </xf>
    <xf numFmtId="0" fontId="10" fillId="0" borderId="0" xfId="1" applyFont="1" applyAlignment="1">
      <alignment horizontal="center" vertical="center"/>
    </xf>
    <xf numFmtId="164" fontId="13" fillId="8" borderId="1" xfId="9" applyNumberFormat="1" applyFont="1" applyFill="1" applyBorder="1" applyAlignment="1">
      <alignment horizontal="right"/>
    </xf>
    <xf numFmtId="49" fontId="17" fillId="13" borderId="1" xfId="12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3" applyNumberFormat="1" applyFont="1" applyAlignment="1"/>
    <xf numFmtId="10" fontId="6" fillId="9" borderId="1" xfId="5" applyNumberFormat="1" applyFont="1" applyFill="1" applyBorder="1" applyAlignment="1">
      <alignment horizontal="right" vertical="center"/>
    </xf>
    <xf numFmtId="0" fontId="18" fillId="0" borderId="0" xfId="0" applyFont="1"/>
    <xf numFmtId="0" fontId="10" fillId="0" borderId="0" xfId="1" applyNumberFormat="1" applyFont="1" applyAlignment="1"/>
    <xf numFmtId="49" fontId="11" fillId="9" borderId="1" xfId="0" applyNumberFormat="1" applyFont="1" applyFill="1" applyBorder="1" applyAlignment="1">
      <alignment horizontal="center" vertical="center"/>
    </xf>
    <xf numFmtId="4" fontId="19" fillId="0" borderId="0" xfId="0" applyNumberFormat="1" applyFont="1"/>
    <xf numFmtId="4" fontId="9" fillId="10" borderId="1" xfId="0" applyNumberFormat="1" applyFont="1" applyFill="1" applyBorder="1" applyAlignment="1"/>
    <xf numFmtId="4" fontId="13" fillId="8" borderId="1" xfId="9" applyNumberFormat="1" applyFont="1" applyFill="1" applyBorder="1" applyAlignment="1">
      <alignment horizontal="right" vertical="center"/>
    </xf>
    <xf numFmtId="49" fontId="20" fillId="9" borderId="1" xfId="0" applyNumberFormat="1" applyFont="1" applyFill="1" applyBorder="1" applyAlignment="1">
      <alignment horizontal="left" vertical="center" indent="1"/>
    </xf>
    <xf numFmtId="0" fontId="15" fillId="0" borderId="0" xfId="0" applyFont="1" applyAlignment="1"/>
    <xf numFmtId="4" fontId="17" fillId="13" borderId="1" xfId="12" applyNumberFormat="1" applyFont="1" applyFill="1" applyBorder="1" applyAlignment="1">
      <alignment horizontal="right" vertical="center"/>
    </xf>
    <xf numFmtId="0" fontId="19" fillId="0" borderId="0" xfId="0" applyNumberFormat="1" applyFont="1" applyAlignment="1">
      <alignment horizontal="center" vertical="center"/>
    </xf>
    <xf numFmtId="49" fontId="17" fillId="14" borderId="1" xfId="12" applyNumberFormat="1" applyFont="1" applyFill="1" applyBorder="1" applyAlignment="1">
      <alignment horizontal="left" vertical="center"/>
    </xf>
    <xf numFmtId="10" fontId="17" fillId="6" borderId="1" xfId="13" applyNumberFormat="1" applyFont="1" applyFill="1" applyBorder="1" applyAlignment="1">
      <alignment horizontal="right" vertical="center"/>
    </xf>
    <xf numFmtId="0" fontId="6" fillId="0" borderId="1" xfId="0" applyFont="1" applyBorder="1"/>
    <xf numFmtId="164" fontId="14" fillId="12" borderId="1" xfId="6" applyNumberFormat="1" applyFont="1" applyFill="1" applyBorder="1" applyAlignment="1">
      <alignment horizontal="right" vertical="center"/>
    </xf>
    <xf numFmtId="4" fontId="5" fillId="9" borderId="1" xfId="0" applyNumberFormat="1" applyFont="1" applyFill="1" applyBorder="1" applyAlignment="1"/>
    <xf numFmtId="10" fontId="2" fillId="13" borderId="1" xfId="13" applyNumberFormat="1" applyFont="1" applyFill="1" applyBorder="1" applyAlignment="1">
      <alignment horizontal="right" vertical="center"/>
    </xf>
    <xf numFmtId="0" fontId="6" fillId="0" borderId="0" xfId="0" applyFont="1"/>
    <xf numFmtId="10" fontId="14" fillId="8" borderId="1" xfId="0" applyNumberFormat="1" applyFont="1" applyFill="1" applyBorder="1" applyAlignment="1"/>
    <xf numFmtId="0" fontId="8" fillId="10" borderId="1" xfId="0" applyFont="1" applyFill="1" applyBorder="1" applyAlignment="1"/>
    <xf numFmtId="164" fontId="2" fillId="13" borderId="1" xfId="12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/>
    <xf numFmtId="4" fontId="6" fillId="9" borderId="1" xfId="5" applyNumberFormat="1" applyFont="1" applyFill="1" applyBorder="1" applyAlignment="1">
      <alignment horizontal="right" vertical="center"/>
    </xf>
    <xf numFmtId="166" fontId="10" fillId="0" borderId="1" xfId="1" applyNumberFormat="1" applyFont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right" vertical="center"/>
    </xf>
    <xf numFmtId="0" fontId="15" fillId="0" borderId="0" xfId="2" applyNumberFormat="1" applyFont="1"/>
    <xf numFmtId="4" fontId="19" fillId="0" borderId="0" xfId="0" applyNumberFormat="1" applyFont="1" applyAlignment="1"/>
    <xf numFmtId="10" fontId="2" fillId="13" borderId="1" xfId="12" applyNumberFormat="1" applyFill="1" applyBorder="1" applyAlignment="1">
      <alignment horizontal="right" vertical="center"/>
    </xf>
    <xf numFmtId="10" fontId="15" fillId="0" borderId="0" xfId="0" applyNumberFormat="1" applyFont="1" applyAlignment="1">
      <alignment horizontal="right"/>
    </xf>
    <xf numFmtId="10" fontId="5" fillId="15" borderId="1" xfId="0" applyNumberFormat="1" applyFont="1" applyFill="1" applyBorder="1" applyAlignment="1"/>
    <xf numFmtId="10" fontId="14" fillId="12" borderId="1" xfId="0" applyNumberFormat="1" applyFont="1" applyFill="1" applyBorder="1" applyAlignment="1"/>
    <xf numFmtId="49" fontId="2" fillId="13" borderId="1" xfId="12" applyNumberFormat="1" applyFill="1" applyBorder="1" applyAlignment="1">
      <alignment horizontal="left" vertical="center"/>
    </xf>
    <xf numFmtId="165" fontId="7" fillId="9" borderId="1" xfId="0" applyNumberFormat="1" applyFont="1" applyFill="1" applyBorder="1" applyAlignment="1">
      <alignment horizontal="right" vertical="center"/>
    </xf>
    <xf numFmtId="0" fontId="6" fillId="0" borderId="0" xfId="0" applyFont="1" applyAlignment="1"/>
    <xf numFmtId="0" fontId="6" fillId="0" borderId="0" xfId="0" applyFont="1" applyAlignment="1">
      <alignment horizontal="left" vertical="center"/>
    </xf>
    <xf numFmtId="4" fontId="14" fillId="8" borderId="1" xfId="0" applyNumberFormat="1" applyFont="1" applyFill="1" applyBorder="1" applyAlignment="1"/>
    <xf numFmtId="164" fontId="7" fillId="9" borderId="1" xfId="0" applyNumberFormat="1" applyFont="1" applyFill="1" applyBorder="1" applyAlignment="1">
      <alignment horizontal="right" vertical="center"/>
    </xf>
    <xf numFmtId="49" fontId="14" fillId="0" borderId="1" xfId="0" applyNumberFormat="1" applyFont="1" applyBorder="1" applyAlignment="1">
      <alignment horizontal="left" vertical="center"/>
    </xf>
    <xf numFmtId="49" fontId="5" fillId="15" borderId="1" xfId="3" applyNumberFormat="1" applyFont="1" applyFill="1" applyBorder="1" applyAlignment="1">
      <alignment horizontal="left" vertical="center" indent="1"/>
    </xf>
    <xf numFmtId="0" fontId="23" fillId="0" borderId="0" xfId="0" applyFont="1" applyAlignment="1">
      <alignment horizontal="right"/>
    </xf>
    <xf numFmtId="0" fontId="15" fillId="0" borderId="0" xfId="2" applyNumberFormat="1" applyFont="1" applyAlignment="1"/>
    <xf numFmtId="4" fontId="2" fillId="13" borderId="1" xfId="12" applyNumberFormat="1" applyFill="1" applyBorder="1" applyAlignment="1">
      <alignment horizontal="right" vertical="center"/>
    </xf>
    <xf numFmtId="0" fontId="10" fillId="0" borderId="0" xfId="1" applyFont="1" applyAlignment="1">
      <alignment horizontal="right"/>
    </xf>
    <xf numFmtId="4" fontId="15" fillId="0" borderId="0" xfId="0" applyNumberFormat="1" applyFont="1" applyAlignment="1">
      <alignment horizontal="right"/>
    </xf>
    <xf numFmtId="4" fontId="7" fillId="9" borderId="1" xfId="0" applyNumberFormat="1" applyFont="1" applyFill="1" applyBorder="1" applyAlignment="1">
      <alignment horizontal="center" vertical="center"/>
    </xf>
    <xf numFmtId="49" fontId="10" fillId="15" borderId="1" xfId="3" applyNumberFormat="1" applyFont="1" applyFill="1" applyBorder="1" applyAlignment="1">
      <alignment horizontal="left" vertical="center"/>
    </xf>
    <xf numFmtId="4" fontId="5" fillId="15" borderId="1" xfId="0" applyNumberFormat="1" applyFont="1" applyFill="1" applyBorder="1" applyAlignment="1"/>
    <xf numFmtId="4" fontId="14" fillId="12" borderId="1" xfId="0" applyNumberFormat="1" applyFont="1" applyFill="1" applyBorder="1" applyAlignment="1"/>
    <xf numFmtId="0" fontId="6" fillId="9" borderId="1" xfId="0" applyFont="1" applyFill="1" applyBorder="1" applyAlignment="1">
      <alignment horizontal="left" indent="3"/>
    </xf>
    <xf numFmtId="0" fontId="14" fillId="8" borderId="1" xfId="0" applyFont="1" applyFill="1" applyBorder="1" applyAlignment="1">
      <alignment horizontal="left" wrapText="1" indent="3"/>
    </xf>
    <xf numFmtId="10" fontId="17" fillId="14" borderId="1" xfId="12" applyNumberFormat="1" applyFont="1" applyFill="1" applyBorder="1" applyAlignment="1">
      <alignment horizontal="right" vertical="center"/>
    </xf>
    <xf numFmtId="10" fontId="2" fillId="6" borderId="1" xfId="11" applyNumberFormat="1" applyBorder="1" applyAlignment="1">
      <alignment horizontal="right" vertical="center"/>
    </xf>
    <xf numFmtId="0" fontId="10" fillId="0" borderId="0" xfId="0" applyFont="1"/>
    <xf numFmtId="165" fontId="10" fillId="9" borderId="1" xfId="1" applyNumberFormat="1" applyFont="1" applyFill="1" applyBorder="1" applyAlignment="1"/>
    <xf numFmtId="0" fontId="10" fillId="0" borderId="1" xfId="1" applyFont="1" applyBorder="1"/>
    <xf numFmtId="49" fontId="6" fillId="0" borderId="0" xfId="0" applyNumberFormat="1" applyFont="1" applyAlignment="1">
      <alignment horizontal="left"/>
    </xf>
    <xf numFmtId="49" fontId="9" fillId="10" borderId="1" xfId="11" applyNumberFormat="1" applyFont="1" applyFill="1" applyBorder="1" applyAlignment="1">
      <alignment horizontal="left" vertical="center" wrapText="1" indent="1"/>
    </xf>
    <xf numFmtId="0" fontId="10" fillId="0" borderId="0" xfId="1" applyFont="1"/>
    <xf numFmtId="49" fontId="2" fillId="6" borderId="1" xfId="11" applyNumberFormat="1" applyBorder="1" applyAlignment="1">
      <alignment horizontal="left" vertical="center"/>
    </xf>
    <xf numFmtId="0" fontId="18" fillId="0" borderId="0" xfId="0" applyFont="1" applyAlignment="1">
      <alignment horizontal="center"/>
    </xf>
    <xf numFmtId="49" fontId="16" fillId="6" borderId="1" xfId="11" applyNumberFormat="1" applyFont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wrapText="1" indent="2"/>
    </xf>
    <xf numFmtId="49" fontId="10" fillId="16" borderId="1" xfId="1" applyNumberFormat="1" applyFont="1" applyFill="1" applyBorder="1" applyAlignment="1">
      <alignment horizontal="center" vertical="center" wrapText="1"/>
    </xf>
    <xf numFmtId="0" fontId="24" fillId="0" borderId="0" xfId="2" applyNumberFormat="1" applyFont="1" applyAlignment="1">
      <alignment horizontal="center" vertical="center"/>
    </xf>
    <xf numFmtId="10" fontId="2" fillId="14" borderId="1" xfId="12" applyNumberFormat="1" applyFont="1" applyFill="1" applyBorder="1" applyAlignment="1">
      <alignment horizontal="right"/>
    </xf>
    <xf numFmtId="0" fontId="5" fillId="15" borderId="1" xfId="0" applyFont="1" applyFill="1" applyBorder="1" applyAlignment="1">
      <alignment horizontal="left" indent="1"/>
    </xf>
    <xf numFmtId="10" fontId="13" fillId="8" borderId="1" xfId="0" applyNumberFormat="1" applyFont="1" applyFill="1" applyBorder="1" applyAlignment="1">
      <alignment horizontal="right"/>
    </xf>
    <xf numFmtId="4" fontId="17" fillId="14" borderId="1" xfId="12" applyNumberFormat="1" applyFon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 vertical="center"/>
    </xf>
    <xf numFmtId="166" fontId="10" fillId="9" borderId="1" xfId="1" applyNumberFormat="1" applyFont="1" applyFill="1" applyBorder="1" applyAlignment="1">
      <alignment horizontal="center" vertical="center"/>
    </xf>
    <xf numFmtId="10" fontId="7" fillId="9" borderId="1" xfId="0" applyNumberFormat="1" applyFont="1" applyFill="1" applyBorder="1" applyAlignment="1">
      <alignment horizontal="right"/>
    </xf>
    <xf numFmtId="164" fontId="16" fillId="6" borderId="1" xfId="11" applyNumberFormat="1" applyFont="1" applyBorder="1" applyAlignment="1">
      <alignment horizontal="right" vertical="center"/>
    </xf>
    <xf numFmtId="49" fontId="2" fillId="14" borderId="1" xfId="12" applyNumberFormat="1" applyFont="1" applyFill="1" applyBorder="1" applyAlignment="1">
      <alignment horizontal="left"/>
    </xf>
    <xf numFmtId="49" fontId="13" fillId="8" borderId="1" xfId="8" applyNumberFormat="1" applyFont="1" applyFill="1" applyBorder="1" applyAlignment="1">
      <alignment horizontal="left" indent="1"/>
    </xf>
    <xf numFmtId="49" fontId="17" fillId="6" borderId="1" xfId="11" applyNumberFormat="1" applyFont="1" applyBorder="1" applyAlignment="1">
      <alignment horizontal="left" vertical="center"/>
    </xf>
    <xf numFmtId="49" fontId="25" fillId="17" borderId="1" xfId="2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49" fontId="15" fillId="0" borderId="0" xfId="0" applyNumberFormat="1" applyFont="1" applyAlignment="1">
      <alignment horizontal="right"/>
    </xf>
    <xf numFmtId="49" fontId="26" fillId="15" borderId="1" xfId="2" applyNumberFormat="1" applyFont="1" applyFill="1" applyBorder="1" applyAlignment="1">
      <alignment horizontal="left" vertical="center"/>
    </xf>
    <xf numFmtId="0" fontId="24" fillId="0" borderId="0" xfId="0" applyFont="1" applyAlignment="1">
      <alignment horizontal="right"/>
    </xf>
    <xf numFmtId="4" fontId="2" fillId="14" borderId="1" xfId="12" applyNumberFormat="1" applyFont="1" applyFill="1" applyBorder="1" applyAlignment="1">
      <alignment horizontal="right"/>
    </xf>
    <xf numFmtId="4" fontId="13" fillId="8" borderId="1" xfId="0" applyNumberFormat="1" applyFont="1" applyFill="1" applyBorder="1" applyAlignment="1">
      <alignment horizontal="right"/>
    </xf>
    <xf numFmtId="10" fontId="20" fillId="9" borderId="1" xfId="0" applyNumberFormat="1" applyFont="1" applyFill="1" applyBorder="1" applyAlignment="1">
      <alignment horizontal="right" vertical="center"/>
    </xf>
    <xf numFmtId="49" fontId="13" fillId="8" borderId="1" xfId="9" applyNumberFormat="1" applyFont="1" applyFill="1" applyBorder="1" applyAlignment="1">
      <alignment horizontal="left" indent="1"/>
    </xf>
    <xf numFmtId="4" fontId="17" fillId="6" borderId="1" xfId="11" applyNumberFormat="1" applyFont="1" applyBorder="1" applyAlignment="1">
      <alignment horizontal="right" vertical="center"/>
    </xf>
    <xf numFmtId="4" fontId="11" fillId="9" borderId="1" xfId="0" applyNumberFormat="1" applyFont="1" applyFill="1" applyBorder="1" applyAlignment="1">
      <alignment horizontal="center" vertical="center" wrapText="1"/>
    </xf>
    <xf numFmtId="164" fontId="25" fillId="17" borderId="1" xfId="2" applyNumberFormat="1" applyFont="1" applyFill="1" applyBorder="1" applyAlignment="1">
      <alignment horizontal="right" vertical="center"/>
    </xf>
    <xf numFmtId="4" fontId="7" fillId="9" borderId="1" xfId="0" applyNumberFormat="1" applyFont="1" applyFill="1" applyBorder="1" applyAlignment="1">
      <alignment horizontal="right"/>
    </xf>
    <xf numFmtId="49" fontId="10" fillId="9" borderId="1" xfId="1" applyNumberFormat="1" applyFont="1" applyFill="1" applyBorder="1" applyAlignment="1">
      <alignment horizontal="left" vertical="center" wrapText="1"/>
    </xf>
    <xf numFmtId="49" fontId="10" fillId="9" borderId="1" xfId="1" applyNumberFormat="1" applyFont="1" applyFill="1" applyBorder="1" applyAlignment="1">
      <alignment wrapText="1"/>
    </xf>
    <xf numFmtId="49" fontId="6" fillId="0" borderId="1" xfId="0" applyNumberFormat="1" applyFont="1" applyBorder="1" applyAlignment="1">
      <alignment horizontal="left" vertical="center" indent="1"/>
    </xf>
    <xf numFmtId="10" fontId="10" fillId="9" borderId="1" xfId="1" applyNumberFormat="1" applyFont="1" applyFill="1" applyBorder="1" applyAlignment="1">
      <alignment horizontal="center" vertical="center"/>
    </xf>
    <xf numFmtId="10" fontId="5" fillId="9" borderId="1" xfId="13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0" fontId="13" fillId="8" borderId="1" xfId="0" applyNumberFormat="1" applyFont="1" applyFill="1" applyBorder="1" applyAlignment="1"/>
    <xf numFmtId="0" fontId="9" fillId="11" borderId="1" xfId="0" applyFont="1" applyFill="1" applyBorder="1" applyAlignment="1">
      <alignment horizontal="left" indent="1"/>
    </xf>
    <xf numFmtId="0" fontId="8" fillId="10" borderId="1" xfId="8" applyFont="1" applyFill="1" applyBorder="1" applyAlignment="1"/>
    <xf numFmtId="49" fontId="10" fillId="9" borderId="1" xfId="1" applyNumberFormat="1" applyFont="1" applyFill="1" applyBorder="1" applyAlignment="1">
      <alignment horizontal="center" vertical="center"/>
    </xf>
    <xf numFmtId="49" fontId="6" fillId="9" borderId="1" xfId="5" applyNumberFormat="1" applyFont="1" applyFill="1" applyBorder="1" applyAlignment="1">
      <alignment horizontal="left" vertical="center" indent="3"/>
    </xf>
    <xf numFmtId="4" fontId="20" fillId="9" borderId="1" xfId="0" applyNumberFormat="1" applyFont="1" applyFill="1" applyBorder="1" applyAlignment="1">
      <alignment horizontal="right" vertical="center"/>
    </xf>
    <xf numFmtId="164" fontId="9" fillId="10" borderId="1" xfId="11" applyNumberFormat="1" applyFont="1" applyFill="1" applyBorder="1" applyAlignment="1">
      <alignment horizontal="right" vertical="center"/>
    </xf>
    <xf numFmtId="10" fontId="13" fillId="8" borderId="1" xfId="8" applyNumberFormat="1" applyFont="1" applyFill="1" applyBorder="1" applyAlignment="1">
      <alignment horizontal="right"/>
    </xf>
    <xf numFmtId="165" fontId="2" fillId="6" borderId="1" xfId="11" applyNumberFormat="1" applyBorder="1" applyAlignment="1">
      <alignment horizontal="right"/>
    </xf>
    <xf numFmtId="10" fontId="7" fillId="9" borderId="1" xfId="0" applyNumberFormat="1" applyFont="1" applyFill="1" applyBorder="1" applyAlignment="1"/>
    <xf numFmtId="0" fontId="7" fillId="9" borderId="1" xfId="0" applyFont="1" applyFill="1" applyBorder="1" applyAlignment="1">
      <alignment horizontal="left" indent="2"/>
    </xf>
    <xf numFmtId="10" fontId="6" fillId="0" borderId="1" xfId="0" applyNumberFormat="1" applyFont="1" applyBorder="1"/>
    <xf numFmtId="10" fontId="6" fillId="0" borderId="0" xfId="0" applyNumberFormat="1" applyFont="1"/>
    <xf numFmtId="0" fontId="24" fillId="0" borderId="0" xfId="2" applyNumberFormat="1" applyFont="1" applyAlignment="1">
      <alignment horizontal="right"/>
    </xf>
    <xf numFmtId="4" fontId="10" fillId="9" borderId="1" xfId="1" applyNumberFormat="1" applyFont="1" applyFill="1" applyBorder="1" applyAlignment="1">
      <alignment horizontal="center" vertical="center"/>
    </xf>
    <xf numFmtId="10" fontId="13" fillId="8" borderId="1" xfId="9" applyNumberFormat="1" applyFont="1" applyFill="1" applyBorder="1" applyAlignment="1">
      <alignment horizontal="right"/>
    </xf>
    <xf numFmtId="4" fontId="13" fillId="8" borderId="1" xfId="0" applyNumberFormat="1" applyFont="1" applyFill="1" applyBorder="1" applyAlignment="1"/>
    <xf numFmtId="49" fontId="6" fillId="0" borderId="0" xfId="0" applyNumberFormat="1" applyFont="1"/>
    <xf numFmtId="49" fontId="5" fillId="8" borderId="1" xfId="9" applyNumberFormat="1" applyFont="1" applyFill="1" applyBorder="1" applyAlignment="1">
      <alignment horizontal="left" vertical="center" wrapText="1" indent="2"/>
    </xf>
    <xf numFmtId="10" fontId="14" fillId="8" borderId="1" xfId="13" applyNumberFormat="1" applyFont="1" applyFill="1" applyBorder="1" applyAlignment="1">
      <alignment horizontal="right" vertical="center"/>
    </xf>
    <xf numFmtId="10" fontId="17" fillId="13" borderId="1" xfId="13" applyNumberFormat="1" applyFont="1" applyFill="1" applyBorder="1" applyAlignment="1">
      <alignment horizontal="right" vertical="center"/>
    </xf>
    <xf numFmtId="164" fontId="5" fillId="9" borderId="1" xfId="4" applyNumberFormat="1" applyFont="1" applyFill="1" applyBorder="1" applyAlignment="1">
      <alignment horizontal="right" vertical="center"/>
    </xf>
    <xf numFmtId="49" fontId="7" fillId="9" borderId="1" xfId="0" applyNumberFormat="1" applyFont="1" applyFill="1" applyBorder="1" applyAlignment="1">
      <alignment horizontal="left" vertical="center" indent="1"/>
    </xf>
    <xf numFmtId="49" fontId="11" fillId="9" borderId="1" xfId="0" applyNumberFormat="1" applyFont="1" applyFill="1" applyBorder="1" applyAlignment="1">
      <alignment horizontal="center" vertical="center" wrapText="1"/>
    </xf>
    <xf numFmtId="4" fontId="13" fillId="8" borderId="1" xfId="8" applyNumberFormat="1" applyFont="1" applyFill="1" applyBorder="1" applyAlignment="1">
      <alignment horizontal="right"/>
    </xf>
    <xf numFmtId="4" fontId="7" fillId="9" borderId="1" xfId="0" applyNumberFormat="1" applyFont="1" applyFill="1" applyBorder="1" applyAlignment="1"/>
    <xf numFmtId="166" fontId="10" fillId="0" borderId="1" xfId="0" applyNumberFormat="1" applyFont="1" applyBorder="1"/>
    <xf numFmtId="10" fontId="13" fillId="8" borderId="1" xfId="13" applyNumberFormat="1" applyFont="1" applyFill="1" applyBorder="1" applyAlignment="1">
      <alignment horizontal="right"/>
    </xf>
    <xf numFmtId="0" fontId="6" fillId="0" borderId="0" xfId="3" applyNumberFormat="1" applyFont="1" applyAlignment="1">
      <alignment horizontal="center" vertical="center"/>
    </xf>
    <xf numFmtId="0" fontId="21" fillId="0" borderId="0" xfId="0" applyFont="1"/>
    <xf numFmtId="164" fontId="17" fillId="13" borderId="1" xfId="12" applyNumberFormat="1" applyFont="1" applyFill="1" applyBorder="1" applyAlignment="1">
      <alignment horizontal="right" vertical="center"/>
    </xf>
    <xf numFmtId="4" fontId="6" fillId="0" borderId="1" xfId="0" applyNumberFormat="1" applyFont="1" applyBorder="1"/>
    <xf numFmtId="0" fontId="27" fillId="0" borderId="0" xfId="2" applyNumberFormat="1" applyFont="1" applyFill="1" applyAlignment="1">
      <alignment horizontal="center" vertical="center"/>
    </xf>
    <xf numFmtId="4" fontId="9" fillId="11" borderId="1" xfId="0" applyNumberFormat="1" applyFont="1" applyFill="1" applyBorder="1" applyAlignment="1"/>
    <xf numFmtId="10" fontId="6" fillId="0" borderId="0" xfId="0" applyNumberFormat="1" applyFont="1" applyAlignment="1"/>
    <xf numFmtId="0" fontId="6" fillId="0" borderId="0" xfId="4" applyNumberFormat="1" applyFont="1" applyAlignment="1">
      <alignment horizontal="center" vertical="center"/>
    </xf>
    <xf numFmtId="4" fontId="6" fillId="0" borderId="0" xfId="0" applyNumberFormat="1" applyFont="1"/>
    <xf numFmtId="10" fontId="7" fillId="9" borderId="1" xfId="13" applyNumberFormat="1" applyFont="1" applyFill="1" applyBorder="1" applyAlignment="1">
      <alignment horizontal="right"/>
    </xf>
    <xf numFmtId="4" fontId="8" fillId="10" borderId="1" xfId="0" applyNumberFormat="1" applyFont="1" applyFill="1" applyBorder="1" applyAlignment="1"/>
    <xf numFmtId="4" fontId="21" fillId="0" borderId="0" xfId="0" applyNumberFormat="1" applyFont="1" applyAlignment="1">
      <alignment horizontal="center" vertical="center"/>
    </xf>
    <xf numFmtId="10" fontId="6" fillId="9" borderId="1" xfId="0" applyNumberFormat="1" applyFont="1" applyFill="1" applyBorder="1" applyAlignment="1"/>
    <xf numFmtId="10" fontId="5" fillId="15" borderId="1" xfId="13" applyNumberFormat="1" applyFont="1" applyFill="1" applyBorder="1" applyAlignment="1">
      <alignment horizontal="right" vertical="center"/>
    </xf>
    <xf numFmtId="49" fontId="5" fillId="8" borderId="1" xfId="10" applyNumberFormat="1" applyFont="1" applyFill="1" applyBorder="1" applyAlignment="1">
      <alignment horizontal="left" vertical="center" wrapText="1" indent="2"/>
    </xf>
    <xf numFmtId="10" fontId="14" fillId="12" borderId="1" xfId="13" applyNumberFormat="1" applyFont="1" applyFill="1" applyBorder="1" applyAlignment="1">
      <alignment horizontal="right" vertical="center"/>
    </xf>
    <xf numFmtId="4" fontId="13" fillId="8" borderId="1" xfId="9" applyNumberFormat="1" applyFont="1" applyFill="1" applyBorder="1" applyAlignment="1">
      <alignment horizontal="right"/>
    </xf>
    <xf numFmtId="0" fontId="15" fillId="0" borderId="0" xfId="0" applyFont="1" applyAlignment="1">
      <alignment horizontal="left"/>
    </xf>
    <xf numFmtId="0" fontId="6" fillId="0" borderId="0" xfId="0" applyNumberFormat="1" applyFont="1" applyAlignment="1">
      <alignment horizontal="center" vertical="center"/>
    </xf>
    <xf numFmtId="164" fontId="17" fillId="14" borderId="1" xfId="12" applyNumberFormat="1" applyFont="1" applyFill="1" applyBorder="1" applyAlignment="1">
      <alignment horizontal="right" vertical="center"/>
    </xf>
    <xf numFmtId="0" fontId="13" fillId="8" borderId="1" xfId="0" applyFont="1" applyFill="1" applyBorder="1" applyAlignment="1">
      <alignment horizontal="left" indent="1"/>
    </xf>
    <xf numFmtId="49" fontId="2" fillId="13" borderId="1" xfId="12" applyNumberFormat="1" applyFont="1" applyFill="1" applyBorder="1" applyAlignment="1">
      <alignment horizontal="left" vertical="center"/>
    </xf>
    <xf numFmtId="0" fontId="19" fillId="0" borderId="0" xfId="0" applyFont="1"/>
    <xf numFmtId="0" fontId="21" fillId="0" borderId="0" xfId="0" applyFont="1" applyAlignment="1"/>
    <xf numFmtId="0" fontId="7" fillId="9" borderId="1" xfId="0" applyFont="1" applyFill="1" applyBorder="1" applyAlignment="1">
      <alignment horizontal="left" indent="1"/>
    </xf>
    <xf numFmtId="4" fontId="16" fillId="6" borderId="1" xfId="11" applyNumberFormat="1" applyFont="1" applyBorder="1"/>
    <xf numFmtId="4" fontId="6" fillId="0" borderId="0" xfId="0" applyNumberFormat="1" applyFont="1" applyAlignment="1"/>
    <xf numFmtId="164" fontId="14" fillId="8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wrapText="1"/>
    </xf>
    <xf numFmtId="4" fontId="6" fillId="9" borderId="1" xfId="0" applyNumberFormat="1" applyFont="1" applyFill="1" applyBorder="1" applyAlignment="1"/>
    <xf numFmtId="10" fontId="7" fillId="9" borderId="1" xfId="0" applyNumberFormat="1" applyFont="1" applyFill="1" applyBorder="1" applyAlignment="1">
      <alignment horizontal="right" vertical="center"/>
    </xf>
    <xf numFmtId="10" fontId="2" fillId="6" borderId="1" xfId="13" applyNumberFormat="1" applyFont="1" applyFill="1" applyBorder="1" applyAlignment="1">
      <alignment horizontal="right" vertical="center"/>
    </xf>
    <xf numFmtId="49" fontId="10" fillId="0" borderId="1" xfId="0" applyNumberFormat="1" applyFont="1" applyBorder="1"/>
    <xf numFmtId="164" fontId="17" fillId="6" borderId="1" xfId="11" applyNumberFormat="1" applyFont="1" applyBorder="1" applyAlignment="1">
      <alignment horizontal="right" vertical="center"/>
    </xf>
    <xf numFmtId="165" fontId="15" fillId="0" borderId="0" xfId="0" applyNumberFormat="1" applyFont="1" applyAlignment="1">
      <alignment horizontal="right"/>
    </xf>
    <xf numFmtId="49" fontId="7" fillId="9" borderId="1" xfId="0" applyNumberFormat="1" applyFont="1" applyFill="1" applyBorder="1" applyAlignment="1">
      <alignment horizontal="left" vertical="center"/>
    </xf>
    <xf numFmtId="164" fontId="7" fillId="9" borderId="1" xfId="0" applyNumberFormat="1" applyFont="1" applyFill="1" applyBorder="1" applyAlignment="1">
      <alignment horizontal="right"/>
    </xf>
    <xf numFmtId="0" fontId="19" fillId="0" borderId="0" xfId="0" applyFont="1" applyAlignment="1"/>
    <xf numFmtId="49" fontId="14" fillId="8" borderId="1" xfId="0" applyNumberFormat="1" applyFont="1" applyFill="1" applyBorder="1" applyAlignment="1">
      <alignment horizontal="left" vertical="center" indent="3"/>
    </xf>
    <xf numFmtId="49" fontId="13" fillId="8" borderId="1" xfId="9" applyNumberFormat="1" applyFont="1" applyFill="1" applyBorder="1" applyAlignment="1">
      <alignment horizontal="left" vertical="center" indent="1"/>
    </xf>
    <xf numFmtId="0" fontId="15" fillId="0" borderId="0" xfId="2" applyNumberFormat="1" applyFont="1" applyAlignment="1">
      <alignment horizontal="center" vertical="center"/>
    </xf>
    <xf numFmtId="4" fontId="7" fillId="9" borderId="1" xfId="0" applyNumberFormat="1" applyFont="1" applyFill="1" applyBorder="1" applyAlignment="1">
      <alignment horizontal="right" vertical="center"/>
    </xf>
    <xf numFmtId="49" fontId="9" fillId="11" borderId="1" xfId="12" applyNumberFormat="1" applyFont="1" applyFill="1" applyBorder="1" applyAlignment="1">
      <alignment horizontal="left" vertical="center" wrapText="1" indent="1"/>
    </xf>
    <xf numFmtId="10" fontId="6" fillId="9" borderId="1" xfId="4" applyNumberFormat="1" applyFont="1" applyFill="1" applyBorder="1" applyAlignment="1">
      <alignment horizontal="right" vertical="center"/>
    </xf>
    <xf numFmtId="49" fontId="5" fillId="9" borderId="1" xfId="4" applyNumberFormat="1" applyFont="1" applyFill="1" applyBorder="1" applyAlignment="1">
      <alignment horizontal="left" vertical="center" indent="2"/>
    </xf>
    <xf numFmtId="10" fontId="10" fillId="9" borderId="1" xfId="1" applyNumberFormat="1" applyFont="1" applyFill="1" applyBorder="1" applyAlignment="1"/>
    <xf numFmtId="0" fontId="24" fillId="0" borderId="0" xfId="2" applyNumberFormat="1" applyFont="1"/>
    <xf numFmtId="0" fontId="15" fillId="0" borderId="1" xfId="0" applyFont="1" applyBorder="1" applyAlignment="1">
      <alignment horizontal="right"/>
    </xf>
    <xf numFmtId="0" fontId="10" fillId="0" borderId="0" xfId="1" applyNumberFormat="1" applyFont="1" applyAlignment="1">
      <alignment horizontal="center" vertical="center"/>
    </xf>
    <xf numFmtId="165" fontId="10" fillId="9" borderId="1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6" fillId="9" borderId="1" xfId="5" applyNumberFormat="1" applyFont="1" applyFill="1" applyBorder="1" applyAlignment="1">
      <alignment horizontal="left" vertical="center" indent="3"/>
    </xf>
    <xf numFmtId="0" fontId="6" fillId="0" borderId="0" xfId="0" applyNumberFormat="1" applyFont="1" applyAlignment="1">
      <alignment horizontal="right"/>
    </xf>
    <xf numFmtId="49" fontId="16" fillId="6" borderId="1" xfId="11" applyNumberFormat="1" applyFont="1" applyBorder="1"/>
    <xf numFmtId="10" fontId="17" fillId="14" borderId="1" xfId="13" applyNumberFormat="1" applyFont="1" applyFill="1" applyBorder="1" applyAlignment="1">
      <alignment horizontal="right" vertical="center"/>
    </xf>
    <xf numFmtId="0" fontId="5" fillId="8" borderId="1" xfId="0" applyFont="1" applyFill="1" applyBorder="1" applyAlignment="1">
      <alignment horizontal="left" indent="2"/>
    </xf>
    <xf numFmtId="0" fontId="5" fillId="15" borderId="1" xfId="0" applyFont="1" applyFill="1" applyBorder="1" applyAlignment="1">
      <alignment horizontal="left" wrapText="1" indent="1"/>
    </xf>
    <xf numFmtId="165" fontId="2" fillId="6" borderId="1" xfId="11" applyNumberFormat="1" applyBorder="1" applyAlignment="1">
      <alignment horizontal="right" vertical="center"/>
    </xf>
    <xf numFmtId="0" fontId="13" fillId="8" borderId="1" xfId="0" applyFont="1" applyFill="1" applyBorder="1" applyAlignment="1">
      <alignment horizontal="right" indent="1"/>
    </xf>
    <xf numFmtId="0" fontId="14" fillId="8" borderId="1" xfId="0" applyFont="1" applyFill="1" applyBorder="1" applyAlignment="1">
      <alignment horizontal="left" indent="3"/>
    </xf>
    <xf numFmtId="164" fontId="2" fillId="6" borderId="1" xfId="11" applyNumberFormat="1" applyBorder="1" applyAlignment="1">
      <alignment horizontal="right" vertical="center"/>
    </xf>
    <xf numFmtId="4" fontId="6" fillId="9" borderId="1" xfId="4" applyNumberFormat="1" applyFont="1" applyFill="1" applyBorder="1" applyAlignment="1">
      <alignment horizontal="right" vertical="center"/>
    </xf>
    <xf numFmtId="0" fontId="24" fillId="0" borderId="0" xfId="2" applyNumberFormat="1" applyFont="1" applyAlignment="1"/>
    <xf numFmtId="4" fontId="10" fillId="9" borderId="1" xfId="1" applyNumberFormat="1" applyFont="1" applyFill="1" applyBorder="1" applyAlignment="1"/>
    <xf numFmtId="165" fontId="6" fillId="0" borderId="0" xfId="0" applyNumberFormat="1" applyFont="1"/>
    <xf numFmtId="0" fontId="6" fillId="0" borderId="0" xfId="0" applyNumberFormat="1" applyFont="1"/>
    <xf numFmtId="10" fontId="2" fillId="14" borderId="1" xfId="13" applyNumberFormat="1" applyFont="1" applyFill="1" applyBorder="1" applyAlignment="1">
      <alignment horizontal="right"/>
    </xf>
    <xf numFmtId="0" fontId="10" fillId="0" borderId="1" xfId="1" applyFont="1" applyBorder="1" applyAlignment="1">
      <alignment horizontal="center" vertical="center"/>
    </xf>
    <xf numFmtId="49" fontId="16" fillId="6" borderId="1" xfId="11" applyNumberFormat="1" applyFont="1" applyBorder="1" applyAlignment="1">
      <alignment horizontal="left" vertical="center"/>
    </xf>
    <xf numFmtId="0" fontId="14" fillId="12" borderId="1" xfId="0" applyFont="1" applyFill="1" applyBorder="1" applyAlignment="1">
      <alignment horizontal="left" indent="3"/>
    </xf>
    <xf numFmtId="164" fontId="5" fillId="15" borderId="1" xfId="3" applyNumberFormat="1" applyFont="1" applyFill="1" applyBorder="1" applyAlignment="1">
      <alignment horizontal="right" vertical="center"/>
    </xf>
    <xf numFmtId="0" fontId="5" fillId="9" borderId="1" xfId="0" applyFont="1" applyFill="1" applyBorder="1" applyAlignment="1">
      <alignment horizontal="left" indent="2"/>
    </xf>
    <xf numFmtId="164" fontId="2" fillId="14" borderId="1" xfId="12" applyNumberFormat="1" applyFont="1" applyFill="1" applyBorder="1" applyAlignment="1">
      <alignment horizontal="right"/>
    </xf>
    <xf numFmtId="49" fontId="10" fillId="16" borderId="1" xfId="1" applyNumberFormat="1" applyFont="1" applyFill="1" applyBorder="1" applyAlignment="1">
      <alignment horizontal="center" vertical="center"/>
    </xf>
    <xf numFmtId="49" fontId="14" fillId="8" borderId="1" xfId="7" applyNumberFormat="1" applyFont="1" applyFill="1" applyBorder="1" applyAlignment="1">
      <alignment horizontal="left" vertical="center" indent="3"/>
    </xf>
    <xf numFmtId="164" fontId="5" fillId="8" borderId="1" xfId="9" applyNumberFormat="1" applyFont="1" applyFill="1" applyBorder="1" applyAlignment="1">
      <alignment horizontal="right" vertical="center"/>
    </xf>
    <xf numFmtId="165" fontId="7" fillId="9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28" fillId="0" borderId="0" xfId="0" applyFont="1" applyAlignment="1">
      <alignment horizontal="center" vertical="center"/>
    </xf>
    <xf numFmtId="0" fontId="6" fillId="0" borderId="0" xfId="5" applyNumberFormat="1" applyFont="1" applyAlignment="1">
      <alignment horizontal="center" vertical="center"/>
    </xf>
    <xf numFmtId="4" fontId="16" fillId="6" borderId="1" xfId="11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10" fontId="7" fillId="9" borderId="1" xfId="13" applyNumberFormat="1" applyFont="1" applyFill="1" applyBorder="1" applyAlignment="1">
      <alignment horizontal="right" vertical="center"/>
    </xf>
    <xf numFmtId="49" fontId="7" fillId="9" borderId="1" xfId="0" applyNumberFormat="1" applyFont="1" applyFill="1" applyBorder="1" applyAlignment="1">
      <alignment horizontal="left" indent="2"/>
    </xf>
    <xf numFmtId="4" fontId="21" fillId="0" borderId="0" xfId="0" applyNumberFormat="1" applyFont="1" applyAlignment="1"/>
    <xf numFmtId="165" fontId="6" fillId="0" borderId="0" xfId="0" applyNumberFormat="1" applyFont="1" applyAlignment="1"/>
    <xf numFmtId="0" fontId="6" fillId="0" borderId="0" xfId="0" applyNumberFormat="1" applyFont="1" applyAlignment="1"/>
    <xf numFmtId="49" fontId="8" fillId="15" borderId="1" xfId="11" applyNumberFormat="1" applyFont="1" applyFill="1" applyBorder="1" applyAlignment="1">
      <alignment horizontal="left" vertical="center"/>
    </xf>
    <xf numFmtId="4" fontId="8" fillId="15" borderId="1" xfId="11" applyNumberFormat="1" applyFont="1" applyFill="1" applyBorder="1" applyAlignment="1">
      <alignment horizontal="right" vertical="center"/>
    </xf>
    <xf numFmtId="164" fontId="8" fillId="15" borderId="1" xfId="0" applyNumberFormat="1" applyFont="1" applyFill="1" applyBorder="1" applyAlignment="1">
      <alignment horizontal="right" vertical="center"/>
    </xf>
    <xf numFmtId="49" fontId="6" fillId="9" borderId="1" xfId="5" applyNumberFormat="1" applyFont="1" applyFill="1" applyBorder="1" applyAlignment="1">
      <alignment horizontal="left" vertical="center" wrapText="1" indent="3"/>
    </xf>
    <xf numFmtId="49" fontId="7" fillId="9" borderId="1" xfId="0" applyNumberFormat="1" applyFont="1" applyFill="1" applyBorder="1" applyAlignment="1">
      <alignment horizontal="left" vertical="center" wrapText="1" indent="4"/>
    </xf>
    <xf numFmtId="0" fontId="7" fillId="9" borderId="1" xfId="0" applyFont="1" applyFill="1" applyBorder="1" applyAlignment="1">
      <alignment horizontal="left" wrapText="1" indent="4"/>
    </xf>
    <xf numFmtId="0" fontId="6" fillId="9" borderId="1" xfId="0" applyFont="1" applyFill="1" applyBorder="1" applyAlignment="1">
      <alignment horizontal="left" wrapText="1" indent="3"/>
    </xf>
    <xf numFmtId="0" fontId="5" fillId="8" borderId="1" xfId="0" applyFont="1" applyFill="1" applyBorder="1" applyAlignment="1">
      <alignment horizontal="left" wrapText="1" indent="2"/>
    </xf>
    <xf numFmtId="0" fontId="9" fillId="11" borderId="1" xfId="0" applyFont="1" applyFill="1" applyBorder="1" applyAlignment="1">
      <alignment horizontal="left" wrapText="1" indent="1"/>
    </xf>
    <xf numFmtId="49" fontId="6" fillId="9" borderId="1" xfId="5" applyNumberFormat="1" applyFont="1" applyFill="1" applyBorder="1" applyAlignment="1">
      <alignment horizontal="left" vertical="center" wrapText="1"/>
    </xf>
    <xf numFmtId="49" fontId="7" fillId="9" borderId="1" xfId="0" applyNumberFormat="1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left" wrapText="1"/>
    </xf>
    <xf numFmtId="0" fontId="6" fillId="9" borderId="1" xfId="0" applyFont="1" applyFill="1" applyBorder="1" applyAlignment="1">
      <alignment horizontal="left" wrapText="1"/>
    </xf>
    <xf numFmtId="0" fontId="5" fillId="8" borderId="1" xfId="0" applyFont="1" applyFill="1" applyBorder="1" applyAlignment="1">
      <alignment horizontal="left" wrapText="1"/>
    </xf>
    <xf numFmtId="0" fontId="9" fillId="10" borderId="1" xfId="0" applyFont="1" applyFill="1" applyBorder="1" applyAlignment="1">
      <alignment horizontal="left" wrapText="1"/>
    </xf>
    <xf numFmtId="0" fontId="9" fillId="10" borderId="1" xfId="0" applyFont="1" applyFill="1" applyBorder="1" applyAlignment="1">
      <alignment horizontal="left" wrapText="1" indent="1"/>
    </xf>
    <xf numFmtId="164" fontId="15" fillId="0" borderId="0" xfId="2" applyNumberFormat="1" applyFont="1" applyAlignment="1">
      <alignment horizontal="center" vertical="center"/>
    </xf>
    <xf numFmtId="166" fontId="11" fillId="9" borderId="3" xfId="0" applyNumberFormat="1" applyFont="1" applyFill="1" applyBorder="1" applyAlignment="1">
      <alignment horizontal="center" vertical="center"/>
    </xf>
    <xf numFmtId="166" fontId="11" fillId="9" borderId="2" xfId="0" applyNumberFormat="1" applyFont="1" applyFill="1" applyBorder="1" applyAlignment="1">
      <alignment horizontal="center" vertical="center"/>
    </xf>
    <xf numFmtId="166" fontId="11" fillId="9" borderId="4" xfId="0" applyNumberFormat="1" applyFont="1" applyFill="1" applyBorder="1" applyAlignment="1">
      <alignment horizontal="center" vertical="center"/>
    </xf>
    <xf numFmtId="14" fontId="11" fillId="9" borderId="3" xfId="0" applyNumberFormat="1" applyFont="1" applyFill="1" applyBorder="1" applyAlignment="1">
      <alignment horizontal="center" vertical="center"/>
    </xf>
    <xf numFmtId="14" fontId="11" fillId="9" borderId="2" xfId="0" applyNumberFormat="1" applyFont="1" applyFill="1" applyBorder="1" applyAlignment="1">
      <alignment horizontal="center" vertical="center"/>
    </xf>
    <xf numFmtId="14" fontId="11" fillId="9" borderId="4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21" fillId="0" borderId="0" xfId="0" applyFont="1" applyAlignment="1"/>
    <xf numFmtId="0" fontId="2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49" fontId="17" fillId="18" borderId="1" xfId="12" applyNumberFormat="1" applyFont="1" applyFill="1" applyBorder="1" applyAlignment="1">
      <alignment horizontal="left" vertical="center"/>
    </xf>
    <xf numFmtId="164" fontId="17" fillId="18" borderId="1" xfId="12" applyNumberFormat="1" applyFont="1" applyFill="1" applyBorder="1" applyAlignment="1">
      <alignment horizontal="right" vertical="center"/>
    </xf>
    <xf numFmtId="10" fontId="17" fillId="18" borderId="1" xfId="13" applyNumberFormat="1" applyFont="1" applyFill="1" applyBorder="1" applyAlignment="1">
      <alignment horizontal="right" vertical="center"/>
    </xf>
  </cellXfs>
  <cellStyles count="14">
    <cellStyle name="20% – Акцентування1" xfId="6" builtinId="30"/>
    <cellStyle name="20% – Акцентування2" xfId="7" builtinId="34"/>
    <cellStyle name="40% – Акцентування1" xfId="8" builtinId="31"/>
    <cellStyle name="40% – Акцентування1 2" xfId="10"/>
    <cellStyle name="40% – Акцентування2" xfId="9" builtinId="35"/>
    <cellStyle name="Акцентування1" xfId="11" builtinId="29"/>
    <cellStyle name="Акцентування2" xfId="12" builtinId="33"/>
    <cellStyle name="Відсотковий" xfId="13" builtinId="5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71" Type="http://schemas.microsoft.com/office/2006/relationships/vbaProject" Target="vbaProject.bin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MK_ALL!$B$5:$E$5</c:f>
              <c:numCache>
                <c:formatCode>dd\.mm\.yyyy;@</c:formatCode>
                <c:ptCount val="4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</c:numCache>
            </c:numRef>
          </c:cat>
          <c:val>
            <c:numRef>
              <c:f>MK_ALL!$B$7:$E$7</c:f>
              <c:numCache>
                <c:formatCode>#,##0.00</c:formatCode>
                <c:ptCount val="4"/>
                <c:pt idx="0">
                  <c:v>1650.8332850501199</c:v>
                </c:pt>
                <c:pt idx="1">
                  <c:v>1651.6900447923999</c:v>
                </c:pt>
                <c:pt idx="2">
                  <c:v>1665.93556081062</c:v>
                </c:pt>
                <c:pt idx="3">
                  <c:v>1676.1274934015801</c:v>
                </c:pt>
              </c:numCache>
            </c:numRef>
          </c:val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MK_ALL!$B$5:$E$5</c:f>
              <c:numCache>
                <c:formatCode>dd\.mm\.yyyy;@</c:formatCode>
                <c:ptCount val="4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</c:numCache>
            </c:numRef>
          </c:cat>
          <c:val>
            <c:numRef>
              <c:f>MK_ALL!$B$8:$E$8</c:f>
              <c:numCache>
                <c:formatCode>#,##0.00</c:formatCode>
                <c:ptCount val="4"/>
                <c:pt idx="0">
                  <c:v>278.97554734952001</c:v>
                </c:pt>
                <c:pt idx="1">
                  <c:v>279.41008759553</c:v>
                </c:pt>
                <c:pt idx="2">
                  <c:v>275.53968131911</c:v>
                </c:pt>
                <c:pt idx="3">
                  <c:v>275.71863429314999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5352448"/>
        <c:axId val="155374720"/>
        <c:axId val="0"/>
      </c:bar3DChart>
      <c:dateAx>
        <c:axId val="15535244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55374720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5537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55352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31.03.2017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31.44869044863</c:v>
                </c:pt>
                <c:pt idx="1">
                  <c:v>4.0758075269600003</c:v>
                </c:pt>
                <c:pt idx="2">
                  <c:v>0.29991619976</c:v>
                </c:pt>
                <c:pt idx="3">
                  <c:v>13.197146664330001</c:v>
                </c:pt>
                <c:pt idx="4">
                  <c:v>22.760034602849998</c:v>
                </c:pt>
                <c:pt idx="5">
                  <c:v>0.57316179064999995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31.03.2017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28.397621765850001</c:v>
                </c:pt>
                <c:pt idx="1">
                  <c:v>3.9225573514000001</c:v>
                </c:pt>
                <c:pt idx="2">
                  <c:v>0.29991619976</c:v>
                </c:pt>
                <c:pt idx="3">
                  <c:v>6.8967113267400002</c:v>
                </c:pt>
                <c:pt idx="4">
                  <c:v>22.043924271649999</c:v>
                </c:pt>
                <c:pt idx="5">
                  <c:v>0.57316179064999995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31.03.2017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26.43345948088</c:v>
                </c:pt>
                <c:pt idx="1">
                  <c:v>0.21673301469</c:v>
                </c:pt>
                <c:pt idx="2">
                  <c:v>3.5388790000000002E-5</c:v>
                </c:pt>
                <c:pt idx="3">
                  <c:v>19.043330000000001</c:v>
                </c:pt>
                <c:pt idx="4">
                  <c:v>2.26235644465</c:v>
                </c:pt>
                <c:pt idx="5">
                  <c:v>20.787722432780001</c:v>
                </c:pt>
                <c:pt idx="6">
                  <c:v>1.8344042377500001</c:v>
                </c:pt>
                <c:pt idx="7">
                  <c:v>1.77671623364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31.03.2017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25.842194011290001</c:v>
                </c:pt>
                <c:pt idx="1">
                  <c:v>9.192354187E-2</c:v>
                </c:pt>
                <c:pt idx="2">
                  <c:v>19.043330000000001</c:v>
                </c:pt>
                <c:pt idx="3">
                  <c:v>5.4897420000000002E-5</c:v>
                </c:pt>
                <c:pt idx="4">
                  <c:v>13.77762345979</c:v>
                </c:pt>
                <c:pt idx="5">
                  <c:v>1.71255692113</c:v>
                </c:pt>
                <c:pt idx="6">
                  <c:v>1.66620987455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31.03.2017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0.59126546959000004</c:v>
                </c:pt>
                <c:pt idx="1">
                  <c:v>0.12480947282</c:v>
                </c:pt>
                <c:pt idx="2">
                  <c:v>3.5388790000000002E-5</c:v>
                </c:pt>
                <c:pt idx="3">
                  <c:v>2.2623015472299999</c:v>
                </c:pt>
                <c:pt idx="4">
                  <c:v>7.0100989729899998</c:v>
                </c:pt>
                <c:pt idx="5">
                  <c:v>0.12184731662000001</c:v>
                </c:pt>
                <c:pt idx="6">
                  <c:v>0.11050635909000001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42825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25.836446091900001</c:v>
                </c:pt>
                <c:pt idx="1">
                  <c:v>35.542190100169996</c:v>
                </c:pt>
                <c:pt idx="2">
                  <c:v>31.002642687809999</c:v>
                </c:pt>
                <c:pt idx="3">
                  <c:v>22.060244326380001</c:v>
                </c:pt>
                <c:pt idx="4">
                  <c:v>25.366246471259998</c:v>
                </c:pt>
                <c:pt idx="5">
                  <c:v>26.65022788436</c:v>
                </c:pt>
              </c:numCache>
            </c:numRef>
          </c:val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42825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38.658841419490003</c:v>
                </c:pt>
                <c:pt idx="1">
                  <c:v>37.620148314780003</c:v>
                </c:pt>
                <c:pt idx="2">
                  <c:v>38.809280275120003</c:v>
                </c:pt>
                <c:pt idx="3">
                  <c:v>43.445441785930001</c:v>
                </c:pt>
                <c:pt idx="4">
                  <c:v>45.606461797149997</c:v>
                </c:pt>
                <c:pt idx="5">
                  <c:v>45.704529348820003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327552"/>
        <c:axId val="182337536"/>
        <c:axId val="0"/>
      </c:bar3DChart>
      <c:dateAx>
        <c:axId val="1823275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233753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82337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2327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42825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206.51071361043</c:v>
                </c:pt>
                <c:pt idx="1">
                  <c:v>284.08872546875</c:v>
                </c:pt>
                <c:pt idx="2">
                  <c:v>488.86690736498002</c:v>
                </c:pt>
                <c:pt idx="3">
                  <c:v>529.46057801728</c:v>
                </c:pt>
                <c:pt idx="4">
                  <c:v>689.73000579020004</c:v>
                </c:pt>
                <c:pt idx="5">
                  <c:v>718.91809311833003</c:v>
                </c:pt>
              </c:numCache>
            </c:numRef>
          </c:val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42825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309.00011946606998</c:v>
                </c:pt>
                <c:pt idx="1">
                  <c:v>300.69784548002002</c:v>
                </c:pt>
                <c:pt idx="2">
                  <c:v>611.96630933766005</c:v>
                </c:pt>
                <c:pt idx="3">
                  <c:v>1042.71958097317</c:v>
                </c:pt>
                <c:pt idx="4">
                  <c:v>1240.0788266094401</c:v>
                </c:pt>
                <c:pt idx="5">
                  <c:v>1232.9280345764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806016"/>
        <c:axId val="182807552"/>
        <c:axId val="0"/>
      </c:bar3DChart>
      <c:dateAx>
        <c:axId val="18280601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280755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82807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2806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42825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0.40059400000000001</c:v>
                </c:pt>
                <c:pt idx="1">
                  <c:v>0.48579899999999998</c:v>
                </c:pt>
                <c:pt idx="2">
                  <c:v>0.44408799999999998</c:v>
                </c:pt>
                <c:pt idx="3">
                  <c:v>0.33676800000000001</c:v>
                </c:pt>
                <c:pt idx="4">
                  <c:v>0.357408</c:v>
                </c:pt>
                <c:pt idx="5">
                  <c:v>0.36832700000000002</c:v>
                </c:pt>
              </c:numCache>
            </c:numRef>
          </c:val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42825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0.59940599999999999</c:v>
                </c:pt>
                <c:pt idx="1">
                  <c:v>0.51420100000000002</c:v>
                </c:pt>
                <c:pt idx="2">
                  <c:v>0.55591199999999996</c:v>
                </c:pt>
                <c:pt idx="3">
                  <c:v>0.66323200000000004</c:v>
                </c:pt>
                <c:pt idx="4">
                  <c:v>0.64259200000000005</c:v>
                </c:pt>
                <c:pt idx="5">
                  <c:v>0.63167300000000004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846208"/>
        <c:axId val="182847744"/>
        <c:axId val="0"/>
      </c:bar3DChart>
      <c:dateAx>
        <c:axId val="18284620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284774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82847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28462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42825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515.51083307649992</c:v>
                </c:pt>
                <c:pt idx="1">
                  <c:v>584.78657094877008</c:v>
                </c:pt>
                <c:pt idx="2">
                  <c:v>1100.8332167026401</c:v>
                </c:pt>
                <c:pt idx="3">
                  <c:v>1572.1801589904499</c:v>
                </c:pt>
                <c:pt idx="4">
                  <c:v>1929.8088323996401</c:v>
                </c:pt>
                <c:pt idx="5">
                  <c:v>1951.8461276947301</c:v>
                </c:pt>
              </c:numCache>
            </c:numRef>
          </c:val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42825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206.51071361043</c:v>
                </c:pt>
                <c:pt idx="1">
                  <c:v>284.08872546875</c:v>
                </c:pt>
                <c:pt idx="2">
                  <c:v>488.86690736498002</c:v>
                </c:pt>
                <c:pt idx="3">
                  <c:v>529.46057801728</c:v>
                </c:pt>
                <c:pt idx="4">
                  <c:v>689.73000579020004</c:v>
                </c:pt>
                <c:pt idx="5">
                  <c:v>718.91809311833003</c:v>
                </c:pt>
              </c:numCache>
            </c:numRef>
          </c:val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42825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309.00011946606998</c:v>
                </c:pt>
                <c:pt idx="1">
                  <c:v>300.69784548002002</c:v>
                </c:pt>
                <c:pt idx="2">
                  <c:v>611.96630933766005</c:v>
                </c:pt>
                <c:pt idx="3">
                  <c:v>1042.71958097317</c:v>
                </c:pt>
                <c:pt idx="4">
                  <c:v>1240.0788266094401</c:v>
                </c:pt>
                <c:pt idx="5">
                  <c:v>1232.9280345764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581504"/>
        <c:axId val="182611968"/>
        <c:axId val="0"/>
      </c:bar3DChart>
      <c:dateAx>
        <c:axId val="18258150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261196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82611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2581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42825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64.495287511390003</c:v>
                </c:pt>
                <c:pt idx="1">
                  <c:v>73.16233841495</c:v>
                </c:pt>
                <c:pt idx="2">
                  <c:v>69.811922962929998</c:v>
                </c:pt>
                <c:pt idx="3">
                  <c:v>65.505686112310002</c:v>
                </c:pt>
                <c:pt idx="4">
                  <c:v>70.972708268410003</c:v>
                </c:pt>
                <c:pt idx="5">
                  <c:v>72.35475723318001</c:v>
                </c:pt>
              </c:numCache>
            </c:numRef>
          </c:val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42825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25.836446091900001</c:v>
                </c:pt>
                <c:pt idx="1">
                  <c:v>35.542190100169996</c:v>
                </c:pt>
                <c:pt idx="2">
                  <c:v>31.002642687809999</c:v>
                </c:pt>
                <c:pt idx="3">
                  <c:v>22.060244326380001</c:v>
                </c:pt>
                <c:pt idx="4">
                  <c:v>25.366246471259998</c:v>
                </c:pt>
                <c:pt idx="5">
                  <c:v>26.65022788436</c:v>
                </c:pt>
              </c:numCache>
            </c:numRef>
          </c:val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42825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38.658841419490003</c:v>
                </c:pt>
                <c:pt idx="1">
                  <c:v>37.620148314780003</c:v>
                </c:pt>
                <c:pt idx="2">
                  <c:v>38.809280275120003</c:v>
                </c:pt>
                <c:pt idx="3">
                  <c:v>43.445441785930001</c:v>
                </c:pt>
                <c:pt idx="4">
                  <c:v>45.606461797149997</c:v>
                </c:pt>
                <c:pt idx="5">
                  <c:v>45.704529348820003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721536"/>
        <c:axId val="182743808"/>
        <c:axId val="0"/>
      </c:bar3DChart>
      <c:dateAx>
        <c:axId val="18272153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8274380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82743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82721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MK_ALL!$B$11:$E$11</c:f>
              <c:numCache>
                <c:formatCode>dd\.mm\.yyyy;@</c:formatCode>
                <c:ptCount val="4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</c:numCache>
            </c:numRef>
          </c:cat>
          <c:val>
            <c:numRef>
              <c:f>MK_ALL!$B$13:$E$13</c:f>
              <c:numCache>
                <c:formatCode>#,##0.00</c:formatCode>
                <c:ptCount val="4"/>
                <c:pt idx="0">
                  <c:v>60.712805938389998</c:v>
                </c:pt>
                <c:pt idx="1">
                  <c:v>60.90519016959</c:v>
                </c:pt>
                <c:pt idx="2">
                  <c:v>61.578907321999999</c:v>
                </c:pt>
                <c:pt idx="3">
                  <c:v>62.133892706049998</c:v>
                </c:pt>
              </c:numCache>
            </c:numRef>
          </c:val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MK_ALL!$B$11:$E$11</c:f>
              <c:numCache>
                <c:formatCode>dd\.mm\.yyyy;@</c:formatCode>
                <c:ptCount val="4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</c:numCache>
            </c:numRef>
          </c:cat>
          <c:val>
            <c:numRef>
              <c:f>MK_ALL!$B$14:$E$14</c:f>
              <c:numCache>
                <c:formatCode>#,##0.00</c:formatCode>
                <c:ptCount val="4"/>
                <c:pt idx="0">
                  <c:v>10.259902330019999</c:v>
                </c:pt>
                <c:pt idx="1">
                  <c:v>10.303098074519999</c:v>
                </c:pt>
                <c:pt idx="2">
                  <c:v>10.184927255710001</c:v>
                </c:pt>
                <c:pt idx="3">
                  <c:v>10.220864527130001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0636288"/>
        <c:axId val="180642176"/>
        <c:axId val="0"/>
      </c:bar3DChart>
      <c:dateAx>
        <c:axId val="18063628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80642176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8064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0636288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42825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515.51083307650003</c:v>
                </c:pt>
                <c:pt idx="1">
                  <c:v>584.78657094876996</c:v>
                </c:pt>
                <c:pt idx="2">
                  <c:v>1100.8332167026401</c:v>
                </c:pt>
                <c:pt idx="3">
                  <c:v>1572.1801589904499</c:v>
                </c:pt>
                <c:pt idx="4">
                  <c:v>1929.8088323996399</c:v>
                </c:pt>
                <c:pt idx="5">
                  <c:v>1951.8461276947301</c:v>
                </c:pt>
              </c:numCache>
            </c:numRef>
          </c:val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42825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399.21823411787</c:v>
                </c:pt>
                <c:pt idx="1">
                  <c:v>480.21862943662001</c:v>
                </c:pt>
                <c:pt idx="2">
                  <c:v>947.03046914465006</c:v>
                </c:pt>
                <c:pt idx="3">
                  <c:v>1334.2716012912799</c:v>
                </c:pt>
                <c:pt idx="4">
                  <c:v>1650.8332850501199</c:v>
                </c:pt>
                <c:pt idx="5">
                  <c:v>1676.1274934015801</c:v>
                </c:pt>
              </c:numCache>
            </c:numRef>
          </c:val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42825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116.29259895862999</c:v>
                </c:pt>
                <c:pt idx="1">
                  <c:v>104.56794151215</c:v>
                </c:pt>
                <c:pt idx="2">
                  <c:v>153.80274755798999</c:v>
                </c:pt>
                <c:pt idx="3">
                  <c:v>237.90855769916999</c:v>
                </c:pt>
                <c:pt idx="4">
                  <c:v>278.97554734952001</c:v>
                </c:pt>
                <c:pt idx="5">
                  <c:v>275.71863429314999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883072"/>
        <c:axId val="182884608"/>
        <c:axId val="0"/>
      </c:bar3DChart>
      <c:dateAx>
        <c:axId val="18288307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288460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8288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28830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42825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64.495287511390003</c:v>
                </c:pt>
                <c:pt idx="1">
                  <c:v>73.16233841495</c:v>
                </c:pt>
                <c:pt idx="2">
                  <c:v>69.811922962929998</c:v>
                </c:pt>
                <c:pt idx="3">
                  <c:v>65.505686112310002</c:v>
                </c:pt>
                <c:pt idx="4">
                  <c:v>70.972708268410003</c:v>
                </c:pt>
                <c:pt idx="5">
                  <c:v>72.354757233179996</c:v>
                </c:pt>
              </c:numCache>
            </c:numRef>
          </c:val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42825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49.945981999040001</c:v>
                </c:pt>
                <c:pt idx="1">
                  <c:v>60.079898590879999</c:v>
                </c:pt>
                <c:pt idx="2">
                  <c:v>60.058160629950002</c:v>
                </c:pt>
                <c:pt idx="3">
                  <c:v>55.593105028709999</c:v>
                </c:pt>
                <c:pt idx="4">
                  <c:v>60.712805938389998</c:v>
                </c:pt>
                <c:pt idx="5">
                  <c:v>62.133892706049998</c:v>
                </c:pt>
              </c:numCache>
            </c:numRef>
          </c:val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42825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14.549305512349999</c:v>
                </c:pt>
                <c:pt idx="1">
                  <c:v>13.082439824070001</c:v>
                </c:pt>
                <c:pt idx="2">
                  <c:v>9.7537623329799992</c:v>
                </c:pt>
                <c:pt idx="3">
                  <c:v>9.9125810835999992</c:v>
                </c:pt>
                <c:pt idx="4">
                  <c:v>10.259902330019999</c:v>
                </c:pt>
                <c:pt idx="5">
                  <c:v>10.220864527130001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322112"/>
        <c:axId val="183323648"/>
        <c:axId val="0"/>
      </c:bar3DChart>
      <c:dateAx>
        <c:axId val="18332211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8332364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83323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833221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31.03.2017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1676.1274934015801</c:v>
                </c:pt>
                <c:pt idx="1">
                  <c:v>275.71863429314999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</c:dLbls>
          <c:cat>
            <c:strRef>
              <c:f>DTR!$A$7:$A$9</c:f>
              <c:strCache>
                <c:ptCount val="3"/>
                <c:pt idx="0">
                  <c:v>2017.03.31-2017.12.31</c:v>
                </c:pt>
                <c:pt idx="1">
                  <c:v>2018-2022</c:v>
                </c:pt>
                <c:pt idx="2">
                  <c:v>2022-31.12.2060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3.1844316731800002</c:v>
                </c:pt>
                <c:pt idx="1">
                  <c:v>31.293249505190001</c:v>
                </c:pt>
                <c:pt idx="2">
                  <c:v>37.877076054809997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31.03.2017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(DEBT_TERM!$I$11,DEBT_TERM!$I$49,DEBT_TERM!$I$52,DEBT_TERM!$I$53)</c:f>
              <c:strCache>
                <c:ptCount val="4"/>
                <c:pt idx="0">
                  <c:v>      Державний внутрішній борг; 59,645%; 7,95р.</c:v>
                </c:pt>
                <c:pt idx="1">
                  <c:v>      Державний зовнішній борг; 6,71%; 12,69р.</c:v>
                </c:pt>
                <c:pt idx="2">
                  <c:v>      Гарантований внутрішній борг; 139,509%; 6,18р.</c:v>
                </c:pt>
                <c:pt idx="3">
                  <c:v>      Гарантований зовнішній борг; 13,233%; 13,05р.</c:v>
                </c:pt>
              </c:strCache>
            </c:strRef>
          </c:cat>
          <c:val>
            <c:numRef>
              <c:f>(DEBT_TERM!$J$11,DEBT_TERM!$J$49,DEBT_TERM!$J$52,DEBT_TERM!$J$53)</c:f>
              <c:numCache>
                <c:formatCode>#,##0.00</c:formatCode>
                <c:ptCount val="4"/>
                <c:pt idx="0">
                  <c:v>699600259.28999996</c:v>
                </c:pt>
                <c:pt idx="1">
                  <c:v>976527234.11000001</c:v>
                </c:pt>
                <c:pt idx="2">
                  <c:v>19317833.829999998</c:v>
                </c:pt>
                <c:pt idx="3">
                  <c:v>256400800.47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31.03.2017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DEBT_TERM!$I$13:$I$48</c:f>
              <c:strCache>
                <c:ptCount val="36"/>
                <c:pt idx="0">
                  <c:v>            ОВДП (1 - місячні); 0%; 0р.</c:v>
                </c:pt>
                <c:pt idx="1">
                  <c:v>            ОВДП (10 - річні); 16,39%; 9,93р.</c:v>
                </c:pt>
                <c:pt idx="2">
                  <c:v>            ОВДП (11 - річні); 11,221%; 10,99р.</c:v>
                </c:pt>
                <c:pt idx="3">
                  <c:v>            ОВДП (12 - місячні); 6,052%; 0,94р.</c:v>
                </c:pt>
                <c:pt idx="4">
                  <c:v>            ОВДП (12 - річні); 8,182%; 12,14р.</c:v>
                </c:pt>
                <c:pt idx="5">
                  <c:v>            ОВДП (13 - річні); 8,757%; 13,13р.</c:v>
                </c:pt>
                <c:pt idx="6">
                  <c:v>            ОВДП (14 - річні); 8,018%; 14,02р.</c:v>
                </c:pt>
                <c:pt idx="7">
                  <c:v>            ОВДП (15 - річні); 7,789%; 13,72р.</c:v>
                </c:pt>
                <c:pt idx="8">
                  <c:v>            ОВДП (18 - місячні); 77,87%; 1,48р.</c:v>
                </c:pt>
                <c:pt idx="9">
                  <c:v>            ОВДП (2 - річні); 123,862%; 1,97р.</c:v>
                </c:pt>
                <c:pt idx="10">
                  <c:v>            ОВДП (3 - місячні); 0%; 0р.</c:v>
                </c:pt>
                <c:pt idx="11">
                  <c:v>            ОВДП (3 - річні); 611,293%; 2,91р.</c:v>
                </c:pt>
                <c:pt idx="12">
                  <c:v>            ОВДП (4 - річні); 14,504%; 4,32р.</c:v>
                </c:pt>
                <c:pt idx="13">
                  <c:v>            ОВДП (5 - річні); 28,491%; 5,02р.</c:v>
                </c:pt>
                <c:pt idx="14">
                  <c:v>            ОВДП (6 - місячні); 0%; 0,5р.</c:v>
                </c:pt>
                <c:pt idx="15">
                  <c:v>            ОВДП (6 - річні); 14,3%; 6,42р.</c:v>
                </c:pt>
                <c:pt idx="16">
                  <c:v>            ОВДП (7 - річні); 11,411%; 6,98р.</c:v>
                </c:pt>
                <c:pt idx="17">
                  <c:v>            ОВДП (8 - річні); 12,244%; 8,14р.</c:v>
                </c:pt>
                <c:pt idx="18">
                  <c:v>            ОВДП (9 - місячні); 0%; 0,62р.</c:v>
                </c:pt>
                <c:pt idx="19">
                  <c:v>            ОВДП (9 - річні); 11,669%; 9,06р.</c:v>
                </c:pt>
                <c:pt idx="20">
                  <c:v>            Казначейські зобов'язання; 0%; 0р.</c:v>
                </c:pt>
                <c:pt idx="21">
                  <c:v>            ОВДП (1 - місячні); 0%; 0р.</c:v>
                </c:pt>
                <c:pt idx="22">
                  <c:v>            ОВДП (10 - річні); 9,465%; 10,03р.</c:v>
                </c:pt>
                <c:pt idx="23">
                  <c:v>            ОВДП (12 - місячні); 0%; 0р.</c:v>
                </c:pt>
                <c:pt idx="24">
                  <c:v>            ОВДП (18 - місячні); 0%; 0р.</c:v>
                </c:pt>
                <c:pt idx="25">
                  <c:v>            ОВДП (2 - річні); 0%; 0р.</c:v>
                </c:pt>
                <c:pt idx="26">
                  <c:v>            ОВДП (3 - місячні); 0%; 0р.</c:v>
                </c:pt>
                <c:pt idx="27">
                  <c:v>            ОВДП (3 - річні); 0%; 0р.</c:v>
                </c:pt>
                <c:pt idx="28">
                  <c:v>            ОВДП (4 - річні); 744,278%; 3,97р.</c:v>
                </c:pt>
                <c:pt idx="29">
                  <c:v>            ОВДП (5 - річні); 73,513%; 4,9р.</c:v>
                </c:pt>
                <c:pt idx="30">
                  <c:v>            ОВДП (6 - місячні); 0%; 0р.</c:v>
                </c:pt>
                <c:pt idx="31">
                  <c:v>            ОВДП (6 - річні); 9,5%; 6,25р.</c:v>
                </c:pt>
                <c:pt idx="32">
                  <c:v>            ОВДП (7 - річні); 117,744%; 6,98р.</c:v>
                </c:pt>
                <c:pt idx="33">
                  <c:v>            ОВДП (8 - річні); 9,5%; 7,92р.</c:v>
                </c:pt>
                <c:pt idx="34">
                  <c:v>            ОВДП (9 - місячні); 0%; 0р.</c:v>
                </c:pt>
                <c:pt idx="35">
                  <c:v>            ОВДП (9 - річні); 9,5%; 8,93р.</c:v>
                </c:pt>
              </c:strCache>
            </c:strRef>
          </c:cat>
          <c:val>
            <c:numRef>
              <c:f>DEBT_TERM!$J$13:$J$48</c:f>
              <c:numCache>
                <c:formatCode>#,##0.00</c:formatCode>
                <c:ptCount val="36"/>
                <c:pt idx="0">
                  <c:v>0</c:v>
                </c:pt>
                <c:pt idx="1">
                  <c:v>78889904</c:v>
                </c:pt>
                <c:pt idx="2">
                  <c:v>17382981</c:v>
                </c:pt>
                <c:pt idx="3">
                  <c:v>3936360</c:v>
                </c:pt>
                <c:pt idx="4">
                  <c:v>28500000</c:v>
                </c:pt>
                <c:pt idx="5">
                  <c:v>41817631</c:v>
                </c:pt>
                <c:pt idx="6">
                  <c:v>56150000</c:v>
                </c:pt>
                <c:pt idx="7">
                  <c:v>53090798</c:v>
                </c:pt>
                <c:pt idx="8">
                  <c:v>29026831.879999999</c:v>
                </c:pt>
                <c:pt idx="9">
                  <c:v>67417524.799999997</c:v>
                </c:pt>
                <c:pt idx="10">
                  <c:v>0</c:v>
                </c:pt>
                <c:pt idx="11">
                  <c:v>20622125</c:v>
                </c:pt>
                <c:pt idx="12">
                  <c:v>11230000</c:v>
                </c:pt>
                <c:pt idx="13">
                  <c:v>83600220.900000006</c:v>
                </c:pt>
                <c:pt idx="14">
                  <c:v>10000</c:v>
                </c:pt>
                <c:pt idx="15">
                  <c:v>17600000</c:v>
                </c:pt>
                <c:pt idx="16">
                  <c:v>13580900</c:v>
                </c:pt>
                <c:pt idx="17">
                  <c:v>26316198</c:v>
                </c:pt>
                <c:pt idx="18">
                  <c:v>790000</c:v>
                </c:pt>
                <c:pt idx="19">
                  <c:v>35774399</c:v>
                </c:pt>
                <c:pt idx="20">
                  <c:v>0</c:v>
                </c:pt>
                <c:pt idx="21">
                  <c:v>0</c:v>
                </c:pt>
                <c:pt idx="22">
                  <c:v>2430000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4321169.28</c:v>
                </c:pt>
                <c:pt idx="29">
                  <c:v>66024590.630000003</c:v>
                </c:pt>
                <c:pt idx="30">
                  <c:v>0</c:v>
                </c:pt>
                <c:pt idx="31">
                  <c:v>5250000</c:v>
                </c:pt>
                <c:pt idx="32">
                  <c:v>31158891</c:v>
                </c:pt>
                <c:pt idx="33">
                  <c:v>1100000</c:v>
                </c:pt>
                <c:pt idx="34">
                  <c:v>0</c:v>
                </c:pt>
                <c:pt idx="35">
                  <c:v>1100000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31.03.2017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MK_ALL!$E$19:$E$20</c:f>
              <c:numCache>
                <c:formatCode>0.00%</c:formatCode>
                <c:ptCount val="2"/>
                <c:pt idx="0">
                  <c:v>0.85873999999999995</c:v>
                </c:pt>
                <c:pt idx="1">
                  <c:v>0.14126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31.03.2017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MT_ALL!$E$19:$E$20</c:f>
              <c:numCache>
                <c:formatCode>0.00%</c:formatCode>
                <c:ptCount val="2"/>
                <c:pt idx="0">
                  <c:v>0.36832700000000002</c:v>
                </c:pt>
                <c:pt idx="1">
                  <c:v>0.63167300000000004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MT_ALL!$B$5:$E$5</c:f>
              <c:numCache>
                <c:formatCode>dd\.mm\.yyyy;@</c:formatCode>
                <c:ptCount val="4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</c:numCache>
            </c:numRef>
          </c:cat>
          <c:val>
            <c:numRef>
              <c:f>MT_ALL!$B$7:$E$7</c:f>
              <c:numCache>
                <c:formatCode>#,##0.00</c:formatCode>
                <c:ptCount val="4"/>
                <c:pt idx="0">
                  <c:v>689.73000579020004</c:v>
                </c:pt>
                <c:pt idx="1">
                  <c:v>689.69166730182997</c:v>
                </c:pt>
                <c:pt idx="2">
                  <c:v>707.40375139487003</c:v>
                </c:pt>
                <c:pt idx="3">
                  <c:v>718.91809311833003</c:v>
                </c:pt>
              </c:numCache>
            </c:numRef>
          </c:val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MT_ALL!$B$5:$E$5</c:f>
              <c:numCache>
                <c:formatCode>dd\.mm\.yyyy;@</c:formatCode>
                <c:ptCount val="4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</c:numCache>
            </c:numRef>
          </c:cat>
          <c:val>
            <c:numRef>
              <c:f>MT_ALL!$B$8:$E$8</c:f>
              <c:numCache>
                <c:formatCode>#,##0.00</c:formatCode>
                <c:ptCount val="4"/>
                <c:pt idx="0">
                  <c:v>1240.0788266094401</c:v>
                </c:pt>
                <c:pt idx="1">
                  <c:v>1241.4084650861</c:v>
                </c:pt>
                <c:pt idx="2">
                  <c:v>1234.0714907348599</c:v>
                </c:pt>
                <c:pt idx="3">
                  <c:v>1232.9280345764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499008"/>
        <c:axId val="181500544"/>
        <c:axId val="0"/>
      </c:bar3DChart>
      <c:catAx>
        <c:axId val="18149900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81500544"/>
        <c:crosses val="autoZero"/>
        <c:auto val="0"/>
        <c:lblAlgn val="ctr"/>
        <c:lblOffset val="100"/>
        <c:tickLblSkip val="1"/>
        <c:noMultiLvlLbl val="1"/>
      </c:catAx>
      <c:valAx>
        <c:axId val="18150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1499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MT_ALL!$B$11:$E$11</c:f>
              <c:numCache>
                <c:formatCode>dd\.mm\.yyyy;@</c:formatCode>
                <c:ptCount val="4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</c:numCache>
            </c:numRef>
          </c:cat>
          <c:val>
            <c:numRef>
              <c:f>MT_ALL!$B$13:$E$13</c:f>
              <c:numCache>
                <c:formatCode>#,##0.00</c:formatCode>
                <c:ptCount val="4"/>
                <c:pt idx="0">
                  <c:v>25.366246471259998</c:v>
                </c:pt>
                <c:pt idx="1">
                  <c:v>25.432012675669998</c:v>
                </c:pt>
                <c:pt idx="2">
                  <c:v>26.148160271630001</c:v>
                </c:pt>
                <c:pt idx="3">
                  <c:v>26.65022788436</c:v>
                </c:pt>
              </c:numCache>
            </c:numRef>
          </c:val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MT_ALL!$B$11:$E$11</c:f>
              <c:numCache>
                <c:formatCode>dd\.mm\.yyyy;@</c:formatCode>
                <c:ptCount val="4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</c:numCache>
            </c:numRef>
          </c:cat>
          <c:val>
            <c:numRef>
              <c:f>MT_ALL!$B$14:$E$14</c:f>
              <c:numCache>
                <c:formatCode>#,##0.00</c:formatCode>
                <c:ptCount val="4"/>
                <c:pt idx="0">
                  <c:v>45.606461797149997</c:v>
                </c:pt>
                <c:pt idx="1">
                  <c:v>45.776275568439999</c:v>
                </c:pt>
                <c:pt idx="2">
                  <c:v>45.615674306080003</c:v>
                </c:pt>
                <c:pt idx="3">
                  <c:v>45.704529348820003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336320"/>
        <c:axId val="181342208"/>
        <c:axId val="0"/>
      </c:bar3DChart>
      <c:catAx>
        <c:axId val="18133632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81342208"/>
        <c:crosses val="autoZero"/>
        <c:auto val="0"/>
        <c:lblAlgn val="ctr"/>
        <c:lblOffset val="100"/>
        <c:tickLblSkip val="1"/>
        <c:noMultiLvlLbl val="1"/>
      </c:catAx>
      <c:valAx>
        <c:axId val="181342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1813363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31.03.2017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22.170500186200002</c:v>
                </c:pt>
                <c:pt idx="1">
                  <c:v>50.184257046980001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31.03.2017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RATE!$A$8:$A$10</c:f>
              <c:strCache>
                <c:ptCount val="3"/>
                <c:pt idx="0">
                  <c:v>LIBOR</c:v>
                </c:pt>
                <c:pt idx="1">
                  <c:v>Ставка МВФ</c:v>
                </c:pt>
                <c:pt idx="2">
                  <c:v>Фіксована</c:v>
                </c:pt>
              </c:strCache>
            </c:strRef>
          </c:cat>
          <c:val>
            <c:numRef>
              <c:f>RATE!$B$8:$B$10</c:f>
              <c:numCache>
                <c:formatCode>#,##0.00</c:formatCode>
                <c:ptCount val="3"/>
                <c:pt idx="0">
                  <c:v>8.9733535218699991</c:v>
                </c:pt>
                <c:pt idx="1">
                  <c:v>13.197146664330001</c:v>
                </c:pt>
                <c:pt idx="2">
                  <c:v>50.184257046980001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31.03.2017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RATE!$A$24:$A$26</c:f>
              <c:strCache>
                <c:ptCount val="3"/>
                <c:pt idx="0">
                  <c:v>LIBOR</c:v>
                </c:pt>
                <c:pt idx="1">
                  <c:v>Ставка МВФ</c:v>
                </c:pt>
                <c:pt idx="2">
                  <c:v>Фіксована</c:v>
                </c:pt>
              </c:strCache>
            </c:strRef>
          </c:cat>
          <c:val>
            <c:numRef>
              <c:f>RATE!$B$24:$B$26</c:f>
              <c:numCache>
                <c:formatCode>#,##0.00;\-#,##0.00;</c:formatCode>
                <c:ptCount val="3"/>
                <c:pt idx="0" formatCode="#,##0.00">
                  <c:v>6.50804650192</c:v>
                </c:pt>
                <c:pt idx="1">
                  <c:v>6.8967113267400002</c:v>
                </c:pt>
                <c:pt idx="2" formatCode="#,##0.00">
                  <c:v>48.729134877390003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J180"/>
  <sheetViews>
    <sheetView workbookViewId="0"/>
  </sheetViews>
  <sheetFormatPr defaultRowHeight="11.25" outlineLevelRow="3" x14ac:dyDescent="0.2"/>
  <cols>
    <col min="1" max="1" width="52" style="189" customWidth="1"/>
    <col min="2" max="5" width="16.28515625" style="48" customWidth="1"/>
    <col min="6" max="16384" width="9.140625" style="189"/>
  </cols>
  <sheetData>
    <row r="1" spans="1:10" s="61" customFormat="1" ht="12.75" x14ac:dyDescent="0.2">
      <c r="B1" s="175"/>
      <c r="C1" s="175"/>
      <c r="D1" s="175"/>
      <c r="E1" s="175"/>
    </row>
    <row r="2" spans="1:10" s="45" customFormat="1" ht="18.75" x14ac:dyDescent="0.3">
      <c r="A2" s="5" t="s">
        <v>185</v>
      </c>
      <c r="B2" s="5"/>
      <c r="C2" s="5"/>
      <c r="D2" s="5"/>
      <c r="E2" s="5"/>
      <c r="F2" s="104"/>
      <c r="G2" s="104"/>
      <c r="H2" s="104"/>
      <c r="I2" s="104"/>
      <c r="J2" s="104"/>
    </row>
    <row r="3" spans="1:10" s="61" customFormat="1" ht="12.75" x14ac:dyDescent="0.2">
      <c r="B3" s="193"/>
      <c r="C3" s="193"/>
      <c r="D3" s="193"/>
      <c r="E3" s="193"/>
      <c r="F3" s="78"/>
      <c r="G3" s="78"/>
      <c r="H3" s="78"/>
    </row>
    <row r="4" spans="1:10" s="217" customFormat="1" ht="12.75" x14ac:dyDescent="0.2">
      <c r="B4" s="88"/>
      <c r="C4" s="88"/>
      <c r="D4" s="88"/>
      <c r="E4" s="88" t="str">
        <f>VALUAH</f>
        <v>млрд. грн</v>
      </c>
    </row>
    <row r="5" spans="1:10" s="39" customFormat="1" ht="12.75" x14ac:dyDescent="0.2">
      <c r="A5" s="11"/>
      <c r="B5" s="114">
        <v>42735</v>
      </c>
      <c r="C5" s="114">
        <v>42766</v>
      </c>
      <c r="D5" s="114">
        <v>42794</v>
      </c>
      <c r="E5" s="114">
        <v>42825</v>
      </c>
    </row>
    <row r="6" spans="1:10" s="207" customFormat="1" ht="31.5" x14ac:dyDescent="0.2">
      <c r="A6" s="120" t="s">
        <v>171</v>
      </c>
      <c r="B6" s="131">
        <f t="shared" ref="B6:D6" si="0">B$7+B$45</f>
        <v>1929.8088323996401</v>
      </c>
      <c r="C6" s="131">
        <f t="shared" si="0"/>
        <v>1931.10013238793</v>
      </c>
      <c r="D6" s="131">
        <f t="shared" si="0"/>
        <v>1941.4752421297298</v>
      </c>
      <c r="E6" s="131">
        <v>1951.8461276947301</v>
      </c>
    </row>
    <row r="7" spans="1:10" s="32" customFormat="1" ht="15" x14ac:dyDescent="0.2">
      <c r="A7" s="209" t="s">
        <v>49</v>
      </c>
      <c r="B7" s="10">
        <f t="shared" ref="B7:E7" si="1">B$8+B$31</f>
        <v>689.73000579020004</v>
      </c>
      <c r="C7" s="10">
        <f t="shared" si="1"/>
        <v>689.69166730183008</v>
      </c>
      <c r="D7" s="10">
        <f t="shared" si="1"/>
        <v>707.40375139486991</v>
      </c>
      <c r="E7" s="10">
        <f t="shared" si="1"/>
        <v>718.91809311832992</v>
      </c>
    </row>
    <row r="8" spans="1:10" s="174" customFormat="1" ht="15" outlineLevel="1" x14ac:dyDescent="0.2">
      <c r="A8" s="157" t="s">
        <v>72</v>
      </c>
      <c r="B8" s="242">
        <f t="shared" ref="B8:E8" si="2">B$9+B$29</f>
        <v>670.64553054187002</v>
      </c>
      <c r="C8" s="242">
        <f t="shared" si="2"/>
        <v>670.64001106030003</v>
      </c>
      <c r="D8" s="242">
        <f t="shared" si="2"/>
        <v>688.29668663974996</v>
      </c>
      <c r="E8" s="242">
        <f t="shared" si="2"/>
        <v>699.60025929032997</v>
      </c>
    </row>
    <row r="9" spans="1:10" s="247" customFormat="1" ht="12.75" outlineLevel="2" x14ac:dyDescent="0.2">
      <c r="A9" s="143" t="s">
        <v>129</v>
      </c>
      <c r="B9" s="67">
        <f t="shared" ref="B9:D9" si="3">SUM(B$10:B$28)</f>
        <v>668.13273261425002</v>
      </c>
      <c r="C9" s="67">
        <f t="shared" si="3"/>
        <v>668.12721313268003</v>
      </c>
      <c r="D9" s="67">
        <f t="shared" si="3"/>
        <v>685.78388871212996</v>
      </c>
      <c r="E9" s="67">
        <v>697.12052449332998</v>
      </c>
    </row>
    <row r="10" spans="1:10" s="54" customFormat="1" ht="12.75" outlineLevel="3" x14ac:dyDescent="0.2">
      <c r="A10" s="8" t="s">
        <v>160</v>
      </c>
      <c r="B10" s="208">
        <v>74.832982999999999</v>
      </c>
      <c r="C10" s="208">
        <v>74.832982999999999</v>
      </c>
      <c r="D10" s="208">
        <v>81.319903999999994</v>
      </c>
      <c r="E10" s="208">
        <v>81.319903999999994</v>
      </c>
    </row>
    <row r="11" spans="1:10" ht="12.75" outlineLevel="3" x14ac:dyDescent="0.2">
      <c r="A11" s="26" t="s">
        <v>43</v>
      </c>
      <c r="B11" s="164">
        <v>17.382981000000001</v>
      </c>
      <c r="C11" s="164">
        <v>17.382981000000001</v>
      </c>
      <c r="D11" s="164">
        <v>17.382981000000001</v>
      </c>
      <c r="E11" s="164">
        <v>17.382981000000001</v>
      </c>
      <c r="F11" s="204"/>
      <c r="G11" s="204"/>
      <c r="H11" s="204"/>
    </row>
    <row r="12" spans="1:10" ht="12.75" outlineLevel="3" x14ac:dyDescent="0.2">
      <c r="A12" s="26" t="s">
        <v>70</v>
      </c>
      <c r="B12" s="164">
        <v>3.4775700000000001</v>
      </c>
      <c r="C12" s="164">
        <v>3.45757</v>
      </c>
      <c r="D12" s="164">
        <v>3.9919699999999998</v>
      </c>
      <c r="E12" s="164">
        <v>3.9363600000000001</v>
      </c>
      <c r="F12" s="204"/>
      <c r="G12" s="204"/>
      <c r="H12" s="204"/>
    </row>
    <row r="13" spans="1:10" ht="12.75" outlineLevel="3" x14ac:dyDescent="0.2">
      <c r="A13" s="26" t="s">
        <v>119</v>
      </c>
      <c r="B13" s="164">
        <v>28.5</v>
      </c>
      <c r="C13" s="164">
        <v>28.5</v>
      </c>
      <c r="D13" s="164">
        <v>28.5</v>
      </c>
      <c r="E13" s="164">
        <v>28.5</v>
      </c>
      <c r="F13" s="204"/>
      <c r="G13" s="204"/>
      <c r="H13" s="204"/>
    </row>
    <row r="14" spans="1:10" ht="12.75" outlineLevel="3" x14ac:dyDescent="0.2">
      <c r="A14" s="26" t="s">
        <v>177</v>
      </c>
      <c r="B14" s="164">
        <v>37.117629999999998</v>
      </c>
      <c r="C14" s="164">
        <v>37.117629999999998</v>
      </c>
      <c r="D14" s="164">
        <v>37.117629999999998</v>
      </c>
      <c r="E14" s="164">
        <v>41.817630999999999</v>
      </c>
      <c r="F14" s="204"/>
      <c r="G14" s="204"/>
      <c r="H14" s="204"/>
    </row>
    <row r="15" spans="1:10" ht="12.75" outlineLevel="3" x14ac:dyDescent="0.2">
      <c r="A15" s="26" t="s">
        <v>74</v>
      </c>
      <c r="B15" s="164">
        <v>51.25</v>
      </c>
      <c r="C15" s="164">
        <v>51.25</v>
      </c>
      <c r="D15" s="164">
        <v>56.15</v>
      </c>
      <c r="E15" s="164">
        <v>56.15</v>
      </c>
      <c r="F15" s="204"/>
      <c r="G15" s="204"/>
      <c r="H15" s="204"/>
    </row>
    <row r="16" spans="1:10" ht="12.75" outlineLevel="3" x14ac:dyDescent="0.2">
      <c r="A16" s="26" t="s">
        <v>141</v>
      </c>
      <c r="B16" s="164">
        <v>42.789838000000003</v>
      </c>
      <c r="C16" s="164">
        <v>42.789838000000003</v>
      </c>
      <c r="D16" s="164">
        <v>47.689838000000002</v>
      </c>
      <c r="E16" s="164">
        <v>53.090797999999999</v>
      </c>
      <c r="F16" s="204"/>
      <c r="G16" s="204"/>
      <c r="H16" s="204"/>
    </row>
    <row r="17" spans="1:8" ht="12.75" outlineLevel="3" x14ac:dyDescent="0.2">
      <c r="A17" s="26" t="s">
        <v>139</v>
      </c>
      <c r="B17" s="164">
        <v>29.257961406869999</v>
      </c>
      <c r="C17" s="164">
        <v>29.180679354790001</v>
      </c>
      <c r="D17" s="164">
        <v>29.110346252789999</v>
      </c>
      <c r="E17" s="164">
        <v>29.026831881269999</v>
      </c>
      <c r="F17" s="204"/>
      <c r="G17" s="204"/>
      <c r="H17" s="204"/>
    </row>
    <row r="18" spans="1:8" ht="12.75" outlineLevel="3" x14ac:dyDescent="0.2">
      <c r="A18" s="26" t="s">
        <v>131</v>
      </c>
      <c r="B18" s="164">
        <v>64.353439528590002</v>
      </c>
      <c r="C18" s="164">
        <v>64.332585217879995</v>
      </c>
      <c r="D18" s="164">
        <v>64.488167734119997</v>
      </c>
      <c r="E18" s="164">
        <v>67.417524804869998</v>
      </c>
      <c r="F18" s="204"/>
      <c r="G18" s="204"/>
      <c r="H18" s="204"/>
    </row>
    <row r="19" spans="1:8" ht="12.75" outlineLevel="3" x14ac:dyDescent="0.2">
      <c r="A19" s="26" t="s">
        <v>135</v>
      </c>
      <c r="B19" s="164">
        <v>0.01</v>
      </c>
      <c r="C19" s="164">
        <v>0.01</v>
      </c>
      <c r="D19" s="164">
        <v>0.01</v>
      </c>
      <c r="E19" s="164">
        <v>0</v>
      </c>
      <c r="F19" s="204"/>
      <c r="G19" s="204"/>
      <c r="H19" s="204"/>
    </row>
    <row r="20" spans="1:8" ht="12.75" outlineLevel="3" x14ac:dyDescent="0.2">
      <c r="A20" s="26" t="s">
        <v>0</v>
      </c>
      <c r="B20" s="164">
        <v>18.462385000000001</v>
      </c>
      <c r="C20" s="164">
        <v>19.409305</v>
      </c>
      <c r="D20" s="164">
        <v>20.768255</v>
      </c>
      <c r="E20" s="164">
        <v>20.622125</v>
      </c>
      <c r="F20" s="204"/>
      <c r="G20" s="204"/>
      <c r="H20" s="204"/>
    </row>
    <row r="21" spans="1:8" ht="12.75" outlineLevel="3" x14ac:dyDescent="0.2">
      <c r="A21" s="26" t="s">
        <v>83</v>
      </c>
      <c r="B21" s="164">
        <v>15.58553728</v>
      </c>
      <c r="C21" s="164">
        <v>15.574045760000001</v>
      </c>
      <c r="D21" s="164">
        <v>15.56358752</v>
      </c>
      <c r="E21" s="164">
        <v>15.55116928</v>
      </c>
      <c r="F21" s="204"/>
      <c r="G21" s="204"/>
      <c r="H21" s="204"/>
    </row>
    <row r="22" spans="1:8" ht="12.75" outlineLevel="3" x14ac:dyDescent="0.2">
      <c r="A22" s="26" t="s">
        <v>151</v>
      </c>
      <c r="B22" s="164">
        <v>151.56965139879</v>
      </c>
      <c r="C22" s="164">
        <v>150.95320780001001</v>
      </c>
      <c r="D22" s="164">
        <v>150.81982120521999</v>
      </c>
      <c r="E22" s="164">
        <v>149.62481152718999</v>
      </c>
      <c r="F22" s="204"/>
      <c r="G22" s="204"/>
      <c r="H22" s="204"/>
    </row>
    <row r="23" spans="1:8" ht="12.75" outlineLevel="3" x14ac:dyDescent="0.2">
      <c r="A23" s="26" t="s">
        <v>37</v>
      </c>
      <c r="B23" s="164">
        <v>0.21580099999999999</v>
      </c>
      <c r="C23" s="164">
        <v>0.01</v>
      </c>
      <c r="D23" s="164">
        <v>0.01</v>
      </c>
      <c r="E23" s="164">
        <v>0.01</v>
      </c>
      <c r="F23" s="204"/>
      <c r="G23" s="204"/>
      <c r="H23" s="204"/>
    </row>
    <row r="24" spans="1:8" ht="12.75" outlineLevel="3" x14ac:dyDescent="0.2">
      <c r="A24" s="26" t="s">
        <v>27</v>
      </c>
      <c r="B24" s="164">
        <v>24.1</v>
      </c>
      <c r="C24" s="164">
        <v>24.1</v>
      </c>
      <c r="D24" s="164">
        <v>22.85</v>
      </c>
      <c r="E24" s="164">
        <v>22.85</v>
      </c>
      <c r="F24" s="204"/>
      <c r="G24" s="204"/>
      <c r="H24" s="204"/>
    </row>
    <row r="25" spans="1:8" ht="12.75" outlineLevel="3" x14ac:dyDescent="0.2">
      <c r="A25" s="26" t="s">
        <v>107</v>
      </c>
      <c r="B25" s="164">
        <v>44.739790999999997</v>
      </c>
      <c r="C25" s="164">
        <v>44.739790999999997</v>
      </c>
      <c r="D25" s="164">
        <v>44.739790999999997</v>
      </c>
      <c r="E25" s="164">
        <v>44.739790999999997</v>
      </c>
      <c r="F25" s="204"/>
      <c r="G25" s="204"/>
      <c r="H25" s="204"/>
    </row>
    <row r="26" spans="1:8" ht="12.75" outlineLevel="3" x14ac:dyDescent="0.2">
      <c r="A26" s="26" t="s">
        <v>168</v>
      </c>
      <c r="B26" s="164">
        <v>27.416198000000001</v>
      </c>
      <c r="C26" s="164">
        <v>27.416198000000001</v>
      </c>
      <c r="D26" s="164">
        <v>27.416198000000001</v>
      </c>
      <c r="E26" s="164">
        <v>27.416198000000001</v>
      </c>
      <c r="F26" s="204"/>
      <c r="G26" s="204"/>
      <c r="H26" s="204"/>
    </row>
    <row r="27" spans="1:8" ht="12.75" outlineLevel="3" x14ac:dyDescent="0.2">
      <c r="A27" s="26" t="s">
        <v>2</v>
      </c>
      <c r="B27" s="164">
        <v>0.19656699999999999</v>
      </c>
      <c r="C27" s="164">
        <v>0.19600000000000001</v>
      </c>
      <c r="D27" s="164">
        <v>0.98099999999999998</v>
      </c>
      <c r="E27" s="164">
        <v>0.79</v>
      </c>
      <c r="F27" s="204"/>
      <c r="G27" s="204"/>
      <c r="H27" s="204"/>
    </row>
    <row r="28" spans="1:8" ht="12.75" outlineLevel="3" x14ac:dyDescent="0.2">
      <c r="A28" s="26" t="s">
        <v>55</v>
      </c>
      <c r="B28" s="164">
        <v>36.874398999999997</v>
      </c>
      <c r="C28" s="164">
        <v>36.874398999999997</v>
      </c>
      <c r="D28" s="164">
        <v>36.874398999999997</v>
      </c>
      <c r="E28" s="164">
        <v>36.874398999999997</v>
      </c>
      <c r="F28" s="204"/>
      <c r="G28" s="204"/>
      <c r="H28" s="204"/>
    </row>
    <row r="29" spans="1:8" ht="12.75" outlineLevel="2" x14ac:dyDescent="0.2">
      <c r="A29" s="93" t="s">
        <v>7</v>
      </c>
      <c r="B29" s="196">
        <f t="shared" ref="B29:D29" si="4">SUM(B$30:B$30)</f>
        <v>2.5127979276199999</v>
      </c>
      <c r="C29" s="196">
        <f t="shared" si="4"/>
        <v>2.5127979276199999</v>
      </c>
      <c r="D29" s="196">
        <f t="shared" si="4"/>
        <v>2.5127979276199999</v>
      </c>
      <c r="E29" s="196">
        <v>2.4797347969999999</v>
      </c>
      <c r="F29" s="204"/>
      <c r="G29" s="204"/>
      <c r="H29" s="204"/>
    </row>
    <row r="30" spans="1:8" ht="12.75" outlineLevel="3" x14ac:dyDescent="0.2">
      <c r="A30" s="26" t="s">
        <v>95</v>
      </c>
      <c r="B30" s="164">
        <v>2.5127979276199999</v>
      </c>
      <c r="C30" s="164">
        <v>2.5127979276199999</v>
      </c>
      <c r="D30" s="164">
        <v>2.5127979276199999</v>
      </c>
      <c r="E30" s="164">
        <v>2.4797347969999999</v>
      </c>
      <c r="F30" s="204"/>
      <c r="G30" s="204"/>
      <c r="H30" s="204"/>
    </row>
    <row r="31" spans="1:8" ht="15" outlineLevel="1" x14ac:dyDescent="0.25">
      <c r="A31" s="222" t="s">
        <v>112</v>
      </c>
      <c r="B31" s="36">
        <f t="shared" ref="B31:E31" si="5">B$32+B$39+B$43</f>
        <v>19.084475248330001</v>
      </c>
      <c r="C31" s="36">
        <f t="shared" si="5"/>
        <v>19.051656241530001</v>
      </c>
      <c r="D31" s="36">
        <f t="shared" si="5"/>
        <v>19.10706475512</v>
      </c>
      <c r="E31" s="36">
        <f t="shared" si="5"/>
        <v>19.317833828000001</v>
      </c>
      <c r="F31" s="204"/>
      <c r="G31" s="204"/>
      <c r="H31" s="204"/>
    </row>
    <row r="32" spans="1:8" ht="12.75" outlineLevel="2" x14ac:dyDescent="0.2">
      <c r="A32" s="93" t="s">
        <v>129</v>
      </c>
      <c r="B32" s="196">
        <f t="shared" ref="B32:D32" si="6">SUM(B$33:B$38)</f>
        <v>15.9500116</v>
      </c>
      <c r="C32" s="196">
        <f t="shared" si="6"/>
        <v>15.9500116</v>
      </c>
      <c r="D32" s="196">
        <f t="shared" si="6"/>
        <v>15.9500116</v>
      </c>
      <c r="E32" s="196">
        <v>15.9500116</v>
      </c>
      <c r="F32" s="204"/>
      <c r="G32" s="204"/>
      <c r="H32" s="204"/>
    </row>
    <row r="33" spans="1:8" ht="12.75" outlineLevel="3" x14ac:dyDescent="0.2">
      <c r="A33" s="26" t="s">
        <v>153</v>
      </c>
      <c r="B33" s="164">
        <v>1.1600000000000001E-5</v>
      </c>
      <c r="C33" s="164">
        <v>1.1600000000000001E-5</v>
      </c>
      <c r="D33" s="164">
        <v>1.1600000000000001E-5</v>
      </c>
      <c r="E33" s="164">
        <v>1.1600000000000001E-5</v>
      </c>
      <c r="F33" s="204"/>
      <c r="G33" s="204"/>
      <c r="H33" s="204"/>
    </row>
    <row r="34" spans="1:8" ht="12.75" outlineLevel="3" x14ac:dyDescent="0.2">
      <c r="A34" s="26" t="s">
        <v>45</v>
      </c>
      <c r="B34" s="164">
        <v>1</v>
      </c>
      <c r="C34" s="164">
        <v>1</v>
      </c>
      <c r="D34" s="164">
        <v>1</v>
      </c>
      <c r="E34" s="164">
        <v>1</v>
      </c>
      <c r="F34" s="204"/>
      <c r="G34" s="204"/>
      <c r="H34" s="204"/>
    </row>
    <row r="35" spans="1:8" ht="12.75" outlineLevel="3" x14ac:dyDescent="0.2">
      <c r="A35" s="26" t="s">
        <v>50</v>
      </c>
      <c r="B35" s="164">
        <v>3</v>
      </c>
      <c r="C35" s="164">
        <v>3</v>
      </c>
      <c r="D35" s="164">
        <v>3</v>
      </c>
      <c r="E35" s="164">
        <v>3</v>
      </c>
      <c r="F35" s="204"/>
      <c r="G35" s="204"/>
      <c r="H35" s="204"/>
    </row>
    <row r="36" spans="1:8" ht="12.75" outlineLevel="3" x14ac:dyDescent="0.2">
      <c r="A36" s="26" t="s">
        <v>180</v>
      </c>
      <c r="B36" s="164">
        <v>3</v>
      </c>
      <c r="C36" s="164">
        <v>3</v>
      </c>
      <c r="D36" s="164">
        <v>3</v>
      </c>
      <c r="E36" s="164">
        <v>3</v>
      </c>
      <c r="F36" s="204"/>
      <c r="G36" s="204"/>
      <c r="H36" s="204"/>
    </row>
    <row r="37" spans="1:8" ht="12.75" outlineLevel="3" x14ac:dyDescent="0.2">
      <c r="A37" s="26" t="s">
        <v>145</v>
      </c>
      <c r="B37" s="164">
        <v>4.8</v>
      </c>
      <c r="C37" s="164">
        <v>4.8</v>
      </c>
      <c r="D37" s="164">
        <v>4.8</v>
      </c>
      <c r="E37" s="164">
        <v>4.8</v>
      </c>
      <c r="F37" s="204"/>
      <c r="G37" s="204"/>
      <c r="H37" s="204"/>
    </row>
    <row r="38" spans="1:8" ht="12.75" outlineLevel="3" x14ac:dyDescent="0.2">
      <c r="A38" s="26" t="s">
        <v>176</v>
      </c>
      <c r="B38" s="164">
        <v>4.1500000000000004</v>
      </c>
      <c r="C38" s="164">
        <v>4.1500000000000004</v>
      </c>
      <c r="D38" s="164">
        <v>4.1500000000000004</v>
      </c>
      <c r="E38" s="164">
        <v>4.1500000000000004</v>
      </c>
      <c r="F38" s="204"/>
      <c r="G38" s="204"/>
      <c r="H38" s="204"/>
    </row>
    <row r="39" spans="1:8" ht="12.75" outlineLevel="2" x14ac:dyDescent="0.2">
      <c r="A39" s="93" t="s">
        <v>7</v>
      </c>
      <c r="B39" s="196">
        <f t="shared" ref="B39:D39" si="7">SUM(B$40:B$42)</f>
        <v>3.13350899833</v>
      </c>
      <c r="C39" s="196">
        <f t="shared" si="7"/>
        <v>3.1006899915299999</v>
      </c>
      <c r="D39" s="196">
        <f t="shared" si="7"/>
        <v>3.1560985051199997</v>
      </c>
      <c r="E39" s="196">
        <v>3.3668675779999999</v>
      </c>
      <c r="F39" s="204"/>
      <c r="G39" s="204"/>
      <c r="H39" s="204"/>
    </row>
    <row r="40" spans="1:8" ht="12.75" outlineLevel="3" x14ac:dyDescent="0.2">
      <c r="A40" s="26" t="s">
        <v>9</v>
      </c>
      <c r="B40" s="164">
        <v>0</v>
      </c>
      <c r="C40" s="164">
        <v>0</v>
      </c>
      <c r="D40" s="164">
        <v>3.707292115E-2</v>
      </c>
      <c r="E40" s="164">
        <v>0.11387423633</v>
      </c>
      <c r="F40" s="204"/>
      <c r="G40" s="204"/>
      <c r="H40" s="204"/>
    </row>
    <row r="41" spans="1:8" ht="12.75" outlineLevel="3" x14ac:dyDescent="0.2">
      <c r="A41" s="26" t="s">
        <v>105</v>
      </c>
      <c r="B41" s="164">
        <v>3.0217123181500001</v>
      </c>
      <c r="C41" s="164">
        <v>2.9981007256300001</v>
      </c>
      <c r="D41" s="164">
        <v>3.0164363180699998</v>
      </c>
      <c r="E41" s="164">
        <v>3.15040407577</v>
      </c>
      <c r="F41" s="204"/>
      <c r="G41" s="204"/>
      <c r="H41" s="204"/>
    </row>
    <row r="42" spans="1:8" ht="12.75" outlineLevel="3" x14ac:dyDescent="0.2">
      <c r="A42" s="26" t="s">
        <v>29</v>
      </c>
      <c r="B42" s="164">
        <v>0.11179668018</v>
      </c>
      <c r="C42" s="164">
        <v>0.1025892659</v>
      </c>
      <c r="D42" s="164">
        <v>0.1025892659</v>
      </c>
      <c r="E42" s="164">
        <v>0.1025892659</v>
      </c>
      <c r="F42" s="204"/>
      <c r="G42" s="204"/>
      <c r="H42" s="204"/>
    </row>
    <row r="43" spans="1:8" ht="12.75" outlineLevel="2" x14ac:dyDescent="0.2">
      <c r="A43" s="93" t="s">
        <v>132</v>
      </c>
      <c r="B43" s="196">
        <f t="shared" ref="B43:D43" si="8">SUM(B$44:B$44)</f>
        <v>9.5465000000000003E-4</v>
      </c>
      <c r="C43" s="196">
        <f t="shared" si="8"/>
        <v>9.5465000000000003E-4</v>
      </c>
      <c r="D43" s="196">
        <f t="shared" si="8"/>
        <v>9.5465000000000003E-4</v>
      </c>
      <c r="E43" s="196">
        <v>9.5465000000000003E-4</v>
      </c>
      <c r="F43" s="204"/>
      <c r="G43" s="204"/>
      <c r="H43" s="204"/>
    </row>
    <row r="44" spans="1:8" ht="12.75" outlineLevel="3" x14ac:dyDescent="0.2">
      <c r="A44" s="26" t="s">
        <v>174</v>
      </c>
      <c r="B44" s="164">
        <v>9.5465000000000003E-4</v>
      </c>
      <c r="C44" s="164">
        <v>9.5465000000000003E-4</v>
      </c>
      <c r="D44" s="164">
        <v>9.5465000000000003E-4</v>
      </c>
      <c r="E44" s="164">
        <v>9.5465000000000003E-4</v>
      </c>
      <c r="F44" s="204"/>
      <c r="G44" s="204"/>
      <c r="H44" s="204"/>
    </row>
    <row r="45" spans="1:8" ht="15" x14ac:dyDescent="0.25">
      <c r="A45" s="140" t="s">
        <v>77</v>
      </c>
      <c r="B45" s="172">
        <f t="shared" ref="B45:E45" si="9">B$46+B$69</f>
        <v>1240.0788266094401</v>
      </c>
      <c r="C45" s="172">
        <f t="shared" si="9"/>
        <v>1241.4084650861</v>
      </c>
      <c r="D45" s="172">
        <f t="shared" si="9"/>
        <v>1234.0714907348599</v>
      </c>
      <c r="E45" s="172">
        <f t="shared" si="9"/>
        <v>1232.9280345763998</v>
      </c>
      <c r="F45" s="204"/>
      <c r="G45" s="204"/>
      <c r="H45" s="204"/>
    </row>
    <row r="46" spans="1:8" ht="15" outlineLevel="1" x14ac:dyDescent="0.25">
      <c r="A46" s="222" t="s">
        <v>72</v>
      </c>
      <c r="B46" s="36">
        <f t="shared" ref="B46:E46" si="10">B$47+B$54+B$60+B$62+B$67</f>
        <v>980.18775450825001</v>
      </c>
      <c r="C46" s="36">
        <f t="shared" si="10"/>
        <v>981.05003373210013</v>
      </c>
      <c r="D46" s="36">
        <f t="shared" si="10"/>
        <v>977.63887417087005</v>
      </c>
      <c r="E46" s="36">
        <f t="shared" si="10"/>
        <v>976.52723411124987</v>
      </c>
      <c r="F46" s="204"/>
      <c r="G46" s="204"/>
      <c r="H46" s="204"/>
    </row>
    <row r="47" spans="1:8" ht="12.75" outlineLevel="2" x14ac:dyDescent="0.2">
      <c r="A47" s="93" t="s">
        <v>142</v>
      </c>
      <c r="B47" s="196">
        <f t="shared" ref="B47:D47" si="11">SUM(B$48:B$53)</f>
        <v>371.84657549031999</v>
      </c>
      <c r="C47" s="196">
        <f t="shared" si="11"/>
        <v>373.20922503414999</v>
      </c>
      <c r="D47" s="196">
        <f t="shared" si="11"/>
        <v>371.12360427924</v>
      </c>
      <c r="E47" s="196">
        <v>371.66596955339998</v>
      </c>
      <c r="F47" s="204"/>
      <c r="G47" s="204"/>
      <c r="H47" s="204"/>
    </row>
    <row r="48" spans="1:8" ht="12.75" outlineLevel="3" x14ac:dyDescent="0.2">
      <c r="A48" s="26" t="s">
        <v>28</v>
      </c>
      <c r="B48" s="164">
        <v>62.813954840000001</v>
      </c>
      <c r="C48" s="164">
        <v>63.708852350000001</v>
      </c>
      <c r="D48" s="164">
        <v>63.298207830000003</v>
      </c>
      <c r="E48" s="164">
        <v>64.010866530000001</v>
      </c>
      <c r="F48" s="204"/>
      <c r="G48" s="204"/>
      <c r="H48" s="204"/>
    </row>
    <row r="49" spans="1:8" ht="12.75" outlineLevel="3" x14ac:dyDescent="0.2">
      <c r="A49" s="26" t="s">
        <v>96</v>
      </c>
      <c r="B49" s="164">
        <v>16.072308696730001</v>
      </c>
      <c r="C49" s="164">
        <v>16.53241549242</v>
      </c>
      <c r="D49" s="164">
        <v>16.22666392899</v>
      </c>
      <c r="E49" s="164">
        <v>16.399231104110001</v>
      </c>
      <c r="F49" s="204"/>
      <c r="G49" s="204"/>
      <c r="H49" s="204"/>
    </row>
    <row r="50" spans="1:8" ht="12.75" outlineLevel="3" x14ac:dyDescent="0.2">
      <c r="A50" s="26" t="s">
        <v>75</v>
      </c>
      <c r="B50" s="164">
        <v>14.522377756999999</v>
      </c>
      <c r="C50" s="164">
        <v>14.729275089390001</v>
      </c>
      <c r="D50" s="164">
        <v>15.04367339807</v>
      </c>
      <c r="E50" s="164">
        <v>15.21304635656</v>
      </c>
      <c r="F50" s="204"/>
      <c r="G50" s="204"/>
      <c r="H50" s="204"/>
    </row>
    <row r="51" spans="1:8" ht="12.75" outlineLevel="3" x14ac:dyDescent="0.2">
      <c r="A51" s="26" t="s">
        <v>64</v>
      </c>
      <c r="B51" s="164">
        <v>137.46050651632001</v>
      </c>
      <c r="C51" s="164">
        <v>136.11812265442001</v>
      </c>
      <c r="D51" s="164">
        <v>135.29180847371001</v>
      </c>
      <c r="E51" s="164">
        <v>134.8754236629</v>
      </c>
      <c r="F51" s="204"/>
      <c r="G51" s="204"/>
      <c r="H51" s="204"/>
    </row>
    <row r="52" spans="1:8" ht="12.75" outlineLevel="3" x14ac:dyDescent="0.2">
      <c r="A52" s="26" t="s">
        <v>92</v>
      </c>
      <c r="B52" s="164">
        <v>140.90985268125999</v>
      </c>
      <c r="C52" s="164">
        <v>142.05316294169</v>
      </c>
      <c r="D52" s="164">
        <v>141.19601658552</v>
      </c>
      <c r="E52" s="164">
        <v>141.09831054358</v>
      </c>
      <c r="F52" s="204"/>
      <c r="G52" s="204"/>
      <c r="H52" s="204"/>
    </row>
    <row r="53" spans="1:8" ht="12.75" outlineLevel="3" x14ac:dyDescent="0.2">
      <c r="A53" s="26" t="s">
        <v>22</v>
      </c>
      <c r="B53" s="164">
        <v>6.7574999009999998E-2</v>
      </c>
      <c r="C53" s="164">
        <v>6.739650623E-2</v>
      </c>
      <c r="D53" s="164">
        <v>6.7234062950000006E-2</v>
      </c>
      <c r="E53" s="164">
        <v>6.9091356249999999E-2</v>
      </c>
      <c r="F53" s="204"/>
      <c r="G53" s="204"/>
      <c r="H53" s="204"/>
    </row>
    <row r="54" spans="1:8" ht="12.75" outlineLevel="2" x14ac:dyDescent="0.2">
      <c r="A54" s="93" t="s">
        <v>4</v>
      </c>
      <c r="B54" s="196">
        <f t="shared" ref="B54:D54" si="12">SUM(B$55:B$59)</f>
        <v>45.647504163770002</v>
      </c>
      <c r="C54" s="196">
        <f t="shared" si="12"/>
        <v>46.15063435127</v>
      </c>
      <c r="D54" s="196">
        <f t="shared" si="12"/>
        <v>46.342902751509996</v>
      </c>
      <c r="E54" s="196">
        <v>46.198034832669997</v>
      </c>
      <c r="F54" s="204"/>
      <c r="G54" s="204"/>
      <c r="H54" s="204"/>
    </row>
    <row r="55" spans="1:8" ht="12.75" outlineLevel="3" x14ac:dyDescent="0.2">
      <c r="A55" s="26" t="s">
        <v>101</v>
      </c>
      <c r="B55" s="164">
        <v>8.0323875999999998</v>
      </c>
      <c r="C55" s="164">
        <v>8.2464519999999997</v>
      </c>
      <c r="D55" s="164">
        <v>8.2487499999999994</v>
      </c>
      <c r="E55" s="164">
        <v>8.0905567999999999</v>
      </c>
      <c r="F55" s="204"/>
      <c r="G55" s="204"/>
      <c r="H55" s="204"/>
    </row>
    <row r="56" spans="1:8" ht="12.75" outlineLevel="3" x14ac:dyDescent="0.2">
      <c r="A56" s="26" t="s">
        <v>35</v>
      </c>
      <c r="B56" s="164">
        <v>5.9832793529500004</v>
      </c>
      <c r="C56" s="164">
        <v>6.0685219046799999</v>
      </c>
      <c r="D56" s="164">
        <v>6.0294063787700001</v>
      </c>
      <c r="E56" s="164">
        <v>6.0972899580900002</v>
      </c>
      <c r="F56" s="204"/>
      <c r="G56" s="204"/>
      <c r="H56" s="204"/>
    </row>
    <row r="57" spans="1:8" ht="12.75" outlineLevel="3" x14ac:dyDescent="0.2">
      <c r="A57" s="26" t="s">
        <v>8</v>
      </c>
      <c r="B57" s="164">
        <v>16.473740657730001</v>
      </c>
      <c r="C57" s="164">
        <v>16.430226878149998</v>
      </c>
      <c r="D57" s="164">
        <v>16.390625715719999</v>
      </c>
      <c r="E57" s="164">
        <v>16.343602819000001</v>
      </c>
      <c r="F57" s="204"/>
      <c r="G57" s="204"/>
      <c r="H57" s="204"/>
    </row>
    <row r="58" spans="1:8" ht="12.75" outlineLevel="3" x14ac:dyDescent="0.2">
      <c r="A58" s="26" t="s">
        <v>97</v>
      </c>
      <c r="B58" s="164">
        <v>0.20657140273999999</v>
      </c>
      <c r="C58" s="164">
        <v>0.20602576451999999</v>
      </c>
      <c r="D58" s="164">
        <v>0.20552918832</v>
      </c>
      <c r="E58" s="164">
        <v>0.20493954775000001</v>
      </c>
      <c r="F58" s="204"/>
      <c r="G58" s="204"/>
      <c r="H58" s="204"/>
    </row>
    <row r="59" spans="1:8" ht="12.75" outlineLevel="3" x14ac:dyDescent="0.2">
      <c r="A59" s="26" t="s">
        <v>102</v>
      </c>
      <c r="B59" s="164">
        <v>14.951525150349999</v>
      </c>
      <c r="C59" s="164">
        <v>15.19940780392</v>
      </c>
      <c r="D59" s="164">
        <v>15.4685914687</v>
      </c>
      <c r="E59" s="164">
        <v>15.46164570783</v>
      </c>
      <c r="F59" s="204"/>
      <c r="G59" s="204"/>
      <c r="H59" s="204"/>
    </row>
    <row r="60" spans="1:8" ht="12.75" outlineLevel="2" x14ac:dyDescent="0.2">
      <c r="A60" s="93" t="s">
        <v>21</v>
      </c>
      <c r="B60" s="196">
        <f t="shared" ref="B60:D60" si="13">SUM(B$61:B$61)</f>
        <v>1.453225E-3</v>
      </c>
      <c r="C60" s="196">
        <f t="shared" si="13"/>
        <v>1.4739288000000001E-3</v>
      </c>
      <c r="D60" s="196">
        <f t="shared" si="13"/>
        <v>1.46442838E-3</v>
      </c>
      <c r="E60" s="196">
        <v>1.48091602E-3</v>
      </c>
      <c r="F60" s="204"/>
      <c r="G60" s="204"/>
      <c r="H60" s="204"/>
    </row>
    <row r="61" spans="1:8" ht="12.75" outlineLevel="3" x14ac:dyDescent="0.2">
      <c r="A61" s="26" t="s">
        <v>73</v>
      </c>
      <c r="B61" s="164">
        <v>1.453225E-3</v>
      </c>
      <c r="C61" s="164">
        <v>1.4739288000000001E-3</v>
      </c>
      <c r="D61" s="164">
        <v>1.46442838E-3</v>
      </c>
      <c r="E61" s="164">
        <v>1.48091602E-3</v>
      </c>
      <c r="F61" s="204"/>
      <c r="G61" s="204"/>
      <c r="H61" s="204"/>
    </row>
    <row r="62" spans="1:8" ht="12.75" outlineLevel="2" x14ac:dyDescent="0.2">
      <c r="A62" s="93" t="s">
        <v>143</v>
      </c>
      <c r="B62" s="196">
        <f t="shared" ref="B62:D62" si="14">SUM(B$63:B$66)</f>
        <v>517.80448187716001</v>
      </c>
      <c r="C62" s="196">
        <f t="shared" si="14"/>
        <v>516.43675182988011</v>
      </c>
      <c r="D62" s="196">
        <f t="shared" si="14"/>
        <v>515.19200360774005</v>
      </c>
      <c r="E62" s="196">
        <v>513.71397459315995</v>
      </c>
      <c r="F62" s="204"/>
      <c r="G62" s="204"/>
      <c r="H62" s="204"/>
    </row>
    <row r="63" spans="1:8" ht="12.75" outlineLevel="3" x14ac:dyDescent="0.2">
      <c r="A63" s="26" t="s">
        <v>118</v>
      </c>
      <c r="B63" s="164">
        <v>81.572574000000003</v>
      </c>
      <c r="C63" s="164">
        <v>81.357107999999997</v>
      </c>
      <c r="D63" s="164">
        <v>81.161016000000004</v>
      </c>
      <c r="E63" s="164">
        <v>80.928173999999999</v>
      </c>
      <c r="F63" s="204"/>
      <c r="G63" s="204"/>
      <c r="H63" s="204"/>
    </row>
    <row r="64" spans="1:8" ht="12.75" outlineLevel="3" x14ac:dyDescent="0.2">
      <c r="A64" s="26" t="s">
        <v>120</v>
      </c>
      <c r="B64" s="164">
        <v>27.190857999999999</v>
      </c>
      <c r="C64" s="164">
        <v>27.119036000000001</v>
      </c>
      <c r="D64" s="164">
        <v>27.053671999999999</v>
      </c>
      <c r="E64" s="164">
        <v>26.976057999999998</v>
      </c>
      <c r="F64" s="204"/>
      <c r="G64" s="204"/>
      <c r="H64" s="204"/>
    </row>
    <row r="65" spans="1:8" ht="12.75" outlineLevel="3" x14ac:dyDescent="0.2">
      <c r="A65" s="26" t="s">
        <v>124</v>
      </c>
      <c r="B65" s="164">
        <v>381.85019187716</v>
      </c>
      <c r="C65" s="164">
        <v>380.84157182988002</v>
      </c>
      <c r="D65" s="164">
        <v>379.92364360774002</v>
      </c>
      <c r="E65" s="164">
        <v>378.83368459316</v>
      </c>
      <c r="F65" s="204"/>
      <c r="G65" s="204"/>
      <c r="H65" s="204"/>
    </row>
    <row r="66" spans="1:8" ht="12.75" outlineLevel="3" x14ac:dyDescent="0.2">
      <c r="A66" s="26" t="s">
        <v>179</v>
      </c>
      <c r="B66" s="164">
        <v>27.190857999999999</v>
      </c>
      <c r="C66" s="164">
        <v>27.119036000000001</v>
      </c>
      <c r="D66" s="164">
        <v>27.053671999999999</v>
      </c>
      <c r="E66" s="164">
        <v>26.976057999999998</v>
      </c>
      <c r="F66" s="204"/>
      <c r="G66" s="204"/>
      <c r="H66" s="204"/>
    </row>
    <row r="67" spans="1:8" ht="12.75" outlineLevel="2" x14ac:dyDescent="0.2">
      <c r="A67" s="93" t="s">
        <v>5</v>
      </c>
      <c r="B67" s="196">
        <f t="shared" ref="B67:D67" si="15">SUM(B$68:B$68)</f>
        <v>44.887739752000002</v>
      </c>
      <c r="C67" s="196">
        <f t="shared" si="15"/>
        <v>45.251948587999998</v>
      </c>
      <c r="D67" s="196">
        <f t="shared" si="15"/>
        <v>44.978899104</v>
      </c>
      <c r="E67" s="196">
        <v>44.947774215999999</v>
      </c>
      <c r="F67" s="204"/>
      <c r="G67" s="204"/>
      <c r="H67" s="204"/>
    </row>
    <row r="68" spans="1:8" ht="12.75" outlineLevel="3" x14ac:dyDescent="0.2">
      <c r="A68" s="26" t="s">
        <v>92</v>
      </c>
      <c r="B68" s="164">
        <v>44.887739752000002</v>
      </c>
      <c r="C68" s="164">
        <v>45.251948587999998</v>
      </c>
      <c r="D68" s="164">
        <v>44.978899104</v>
      </c>
      <c r="E68" s="164">
        <v>44.947774215999999</v>
      </c>
      <c r="F68" s="204"/>
      <c r="G68" s="204"/>
      <c r="H68" s="204"/>
    </row>
    <row r="69" spans="1:8" ht="15" outlineLevel="1" x14ac:dyDescent="0.25">
      <c r="A69" s="222" t="s">
        <v>112</v>
      </c>
      <c r="B69" s="36">
        <f t="shared" ref="B69:E69" si="16">B$70+B$76+B$78+B$85+B$86</f>
        <v>259.89107210118999</v>
      </c>
      <c r="C69" s="36">
        <f t="shared" si="16"/>
        <v>260.358431354</v>
      </c>
      <c r="D69" s="36">
        <f t="shared" si="16"/>
        <v>256.43261656398994</v>
      </c>
      <c r="E69" s="36">
        <f t="shared" si="16"/>
        <v>256.40080046514998</v>
      </c>
      <c r="F69" s="204"/>
      <c r="G69" s="204"/>
      <c r="H69" s="204"/>
    </row>
    <row r="70" spans="1:8" ht="12.75" outlineLevel="2" x14ac:dyDescent="0.2">
      <c r="A70" s="93" t="s">
        <v>142</v>
      </c>
      <c r="B70" s="196">
        <f t="shared" ref="B70:D70" si="17">SUM(B$71:B$75)</f>
        <v>190.9827471735</v>
      </c>
      <c r="C70" s="196">
        <f t="shared" si="17"/>
        <v>192.59149121606001</v>
      </c>
      <c r="D70" s="196">
        <f t="shared" si="17"/>
        <v>188.84543183886998</v>
      </c>
      <c r="E70" s="196">
        <v>189.10483648117</v>
      </c>
      <c r="F70" s="204"/>
      <c r="G70" s="204"/>
      <c r="H70" s="204"/>
    </row>
    <row r="71" spans="1:8" ht="12.75" outlineLevel="3" x14ac:dyDescent="0.2">
      <c r="A71" s="26" t="s">
        <v>10</v>
      </c>
      <c r="B71" s="164">
        <v>0.29585176270000002</v>
      </c>
      <c r="C71" s="164">
        <v>0.29787833735000002</v>
      </c>
      <c r="D71" s="164">
        <v>0.29647984142</v>
      </c>
      <c r="E71" s="164">
        <v>0.24151624078</v>
      </c>
      <c r="F71" s="204"/>
      <c r="G71" s="204"/>
      <c r="H71" s="204"/>
    </row>
    <row r="72" spans="1:8" ht="12.75" outlineLevel="3" x14ac:dyDescent="0.2">
      <c r="A72" s="26" t="s">
        <v>96</v>
      </c>
      <c r="B72" s="164">
        <v>10.56222871007</v>
      </c>
      <c r="C72" s="164">
        <v>10.781543538259999</v>
      </c>
      <c r="D72" s="164">
        <v>7.9735838833199999</v>
      </c>
      <c r="E72" s="164">
        <v>8.2972287541299998</v>
      </c>
      <c r="F72" s="204"/>
      <c r="G72" s="204"/>
      <c r="H72" s="204"/>
    </row>
    <row r="73" spans="1:8" ht="12.75" outlineLevel="3" x14ac:dyDescent="0.2">
      <c r="A73" s="26" t="s">
        <v>75</v>
      </c>
      <c r="B73" s="164">
        <v>0.99479114000000002</v>
      </c>
      <c r="C73" s="164">
        <v>1.0089637250000001</v>
      </c>
      <c r="D73" s="164">
        <v>1.0024603050000001</v>
      </c>
      <c r="E73" s="164">
        <v>1.0137467550000001</v>
      </c>
      <c r="F73" s="204"/>
      <c r="G73" s="204"/>
      <c r="H73" s="204"/>
    </row>
    <row r="74" spans="1:8" ht="12.75" outlineLevel="3" x14ac:dyDescent="0.2">
      <c r="A74" s="26" t="s">
        <v>64</v>
      </c>
      <c r="B74" s="164">
        <v>12.373018988069999</v>
      </c>
      <c r="C74" s="164">
        <v>12.39322211466</v>
      </c>
      <c r="D74" s="164">
        <v>12.47739647081</v>
      </c>
      <c r="E74" s="164">
        <v>12.57246159148</v>
      </c>
      <c r="F74" s="204"/>
      <c r="G74" s="204"/>
      <c r="H74" s="204"/>
    </row>
    <row r="75" spans="1:8" ht="12.75" outlineLevel="3" x14ac:dyDescent="0.2">
      <c r="A75" s="26" t="s">
        <v>92</v>
      </c>
      <c r="B75" s="164">
        <v>166.75685657266001</v>
      </c>
      <c r="C75" s="164">
        <v>168.10988350079</v>
      </c>
      <c r="D75" s="164">
        <v>167.09551133831999</v>
      </c>
      <c r="E75" s="164">
        <v>166.97988313977999</v>
      </c>
      <c r="F75" s="204"/>
      <c r="G75" s="204"/>
      <c r="H75" s="204"/>
    </row>
    <row r="76" spans="1:8" ht="12.75" outlineLevel="2" x14ac:dyDescent="0.2">
      <c r="A76" s="93" t="s">
        <v>4</v>
      </c>
      <c r="B76" s="196">
        <f t="shared" ref="B76:D76" si="18">SUM(B$77:B$77)</f>
        <v>3.9757597011099999</v>
      </c>
      <c r="C76" s="196">
        <f t="shared" si="18"/>
        <v>3.3043817659200001</v>
      </c>
      <c r="D76" s="196">
        <f t="shared" si="18"/>
        <v>3.2964173379199999</v>
      </c>
      <c r="E76" s="196">
        <v>3.2869602802900002</v>
      </c>
      <c r="F76" s="204"/>
      <c r="G76" s="204"/>
      <c r="H76" s="204"/>
    </row>
    <row r="77" spans="1:8" ht="12.75" outlineLevel="3" x14ac:dyDescent="0.2">
      <c r="A77" s="26" t="s">
        <v>101</v>
      </c>
      <c r="B77" s="164">
        <v>3.9757597011099999</v>
      </c>
      <c r="C77" s="164">
        <v>3.3043817659200001</v>
      </c>
      <c r="D77" s="164">
        <v>3.2964173379199999</v>
      </c>
      <c r="E77" s="164">
        <v>3.2869602802900002</v>
      </c>
      <c r="F77" s="204"/>
      <c r="G77" s="204"/>
      <c r="H77" s="204"/>
    </row>
    <row r="78" spans="1:8" ht="12.75" outlineLevel="2" x14ac:dyDescent="0.2">
      <c r="A78" s="93" t="s">
        <v>21</v>
      </c>
      <c r="B78" s="196">
        <f t="shared" ref="B78:D78" si="19">SUM(B$79:B$84)</f>
        <v>61.955520879730003</v>
      </c>
      <c r="C78" s="196">
        <f t="shared" si="19"/>
        <v>61.461358969419997</v>
      </c>
      <c r="D78" s="196">
        <f t="shared" si="19"/>
        <v>61.307677170469994</v>
      </c>
      <c r="E78" s="196">
        <v>61.027977751560002</v>
      </c>
      <c r="F78" s="204"/>
      <c r="G78" s="204"/>
      <c r="H78" s="204"/>
    </row>
    <row r="79" spans="1:8" ht="12.75" outlineLevel="3" x14ac:dyDescent="0.2">
      <c r="A79" s="26" t="s">
        <v>13</v>
      </c>
      <c r="B79" s="164">
        <v>0.38812792235999999</v>
      </c>
      <c r="C79" s="164">
        <v>0.39365750112999998</v>
      </c>
      <c r="D79" s="164">
        <v>0.39112012541000002</v>
      </c>
      <c r="E79" s="164">
        <v>0.39552364912999999</v>
      </c>
      <c r="F79" s="204"/>
      <c r="G79" s="204"/>
      <c r="H79" s="204"/>
    </row>
    <row r="80" spans="1:8" ht="12.75" outlineLevel="3" x14ac:dyDescent="0.2">
      <c r="A80" s="26" t="s">
        <v>121</v>
      </c>
      <c r="B80" s="164">
        <v>0.96636853003000001</v>
      </c>
      <c r="C80" s="164">
        <v>0.98013618395000002</v>
      </c>
      <c r="D80" s="164">
        <v>0.97381857598999999</v>
      </c>
      <c r="E80" s="164">
        <v>0.86168473624999997</v>
      </c>
      <c r="F80" s="204"/>
      <c r="G80" s="204"/>
      <c r="H80" s="204"/>
    </row>
    <row r="81" spans="1:8" ht="12.75" outlineLevel="3" x14ac:dyDescent="0.2">
      <c r="A81" s="26" t="s">
        <v>154</v>
      </c>
      <c r="B81" s="164">
        <v>13.595428999999999</v>
      </c>
      <c r="C81" s="164">
        <v>13.559518000000001</v>
      </c>
      <c r="D81" s="164">
        <v>13.526835999999999</v>
      </c>
      <c r="E81" s="164">
        <v>13.488028999999999</v>
      </c>
      <c r="F81" s="204"/>
      <c r="G81" s="204"/>
      <c r="H81" s="204"/>
    </row>
    <row r="82" spans="1:8" ht="12.75" outlineLevel="3" x14ac:dyDescent="0.2">
      <c r="A82" s="26" t="s">
        <v>68</v>
      </c>
      <c r="B82" s="164">
        <v>1.6086111592800001</v>
      </c>
      <c r="C82" s="164">
        <v>1.6043621697599999</v>
      </c>
      <c r="D82" s="164">
        <v>1.6004952355199999</v>
      </c>
      <c r="E82" s="164">
        <v>1.5959035912799999</v>
      </c>
      <c r="F82" s="204"/>
      <c r="G82" s="204"/>
      <c r="H82" s="204"/>
    </row>
    <row r="83" spans="1:8" ht="12.75" outlineLevel="3" x14ac:dyDescent="0.2">
      <c r="A83" s="26" t="s">
        <v>71</v>
      </c>
      <c r="B83" s="164">
        <v>41.849257070509999</v>
      </c>
      <c r="C83" s="164">
        <v>41.385328892479997</v>
      </c>
      <c r="D83" s="164">
        <v>41.285579379349997</v>
      </c>
      <c r="E83" s="164">
        <v>41.167135607349998</v>
      </c>
      <c r="F83" s="204"/>
      <c r="G83" s="204"/>
      <c r="H83" s="204"/>
    </row>
    <row r="84" spans="1:8" ht="12.75" outlineLevel="3" x14ac:dyDescent="0.2">
      <c r="A84" s="26" t="s">
        <v>159</v>
      </c>
      <c r="B84" s="164">
        <v>3.54772719755</v>
      </c>
      <c r="C84" s="164">
        <v>3.5383562221</v>
      </c>
      <c r="D84" s="164">
        <v>3.5298278542000001</v>
      </c>
      <c r="E84" s="164">
        <v>3.5197011675500001</v>
      </c>
      <c r="F84" s="204"/>
      <c r="G84" s="204"/>
      <c r="H84" s="204"/>
    </row>
    <row r="85" spans="1:8" ht="12.75" outlineLevel="2" x14ac:dyDescent="0.2">
      <c r="A85" s="93" t="s">
        <v>143</v>
      </c>
      <c r="B85" s="196"/>
      <c r="C85" s="196"/>
      <c r="D85" s="196"/>
      <c r="E85" s="196"/>
      <c r="F85" s="204"/>
      <c r="G85" s="204"/>
      <c r="H85" s="204"/>
    </row>
    <row r="86" spans="1:8" ht="12.75" outlineLevel="2" x14ac:dyDescent="0.2">
      <c r="A86" s="93" t="s">
        <v>5</v>
      </c>
      <c r="B86" s="196">
        <f t="shared" ref="B86:D86" si="20">SUM(B$87:B$87)</f>
        <v>2.9770443468500001</v>
      </c>
      <c r="C86" s="196">
        <f t="shared" si="20"/>
        <v>3.0011994026000002</v>
      </c>
      <c r="D86" s="196">
        <f t="shared" si="20"/>
        <v>2.98309021673</v>
      </c>
      <c r="E86" s="196">
        <v>2.98102595213</v>
      </c>
      <c r="F86" s="204"/>
      <c r="G86" s="204"/>
      <c r="H86" s="204"/>
    </row>
    <row r="87" spans="1:8" ht="12.75" outlineLevel="3" x14ac:dyDescent="0.2">
      <c r="A87" s="26" t="s">
        <v>92</v>
      </c>
      <c r="B87" s="164">
        <v>2.9770443468500001</v>
      </c>
      <c r="C87" s="164">
        <v>3.0011994026000002</v>
      </c>
      <c r="D87" s="164">
        <v>2.98309021673</v>
      </c>
      <c r="E87" s="164">
        <v>2.98102595213</v>
      </c>
      <c r="F87" s="204"/>
      <c r="G87" s="204"/>
      <c r="H87" s="204"/>
    </row>
    <row r="88" spans="1:8" x14ac:dyDescent="0.2">
      <c r="B88" s="71"/>
      <c r="C88" s="71"/>
      <c r="D88" s="71"/>
      <c r="E88" s="71"/>
      <c r="F88" s="204"/>
      <c r="G88" s="204"/>
      <c r="H88" s="204"/>
    </row>
    <row r="89" spans="1:8" x14ac:dyDescent="0.2">
      <c r="B89" s="71"/>
      <c r="C89" s="71"/>
      <c r="D89" s="71"/>
      <c r="E89" s="71"/>
      <c r="F89" s="204"/>
      <c r="G89" s="204"/>
      <c r="H89" s="204"/>
    </row>
    <row r="90" spans="1:8" x14ac:dyDescent="0.2">
      <c r="B90" s="71"/>
      <c r="C90" s="71"/>
      <c r="D90" s="71"/>
      <c r="E90" s="71"/>
      <c r="F90" s="204"/>
      <c r="G90" s="204"/>
      <c r="H90" s="204"/>
    </row>
    <row r="91" spans="1:8" x14ac:dyDescent="0.2">
      <c r="B91" s="71"/>
      <c r="C91" s="71"/>
      <c r="D91" s="71"/>
      <c r="E91" s="71"/>
      <c r="F91" s="204"/>
      <c r="G91" s="204"/>
      <c r="H91" s="204"/>
    </row>
    <row r="92" spans="1:8" x14ac:dyDescent="0.2">
      <c r="B92" s="71"/>
      <c r="C92" s="71"/>
      <c r="D92" s="71"/>
      <c r="E92" s="71"/>
      <c r="F92" s="204"/>
      <c r="G92" s="204"/>
      <c r="H92" s="204"/>
    </row>
    <row r="93" spans="1:8" x14ac:dyDescent="0.2">
      <c r="B93" s="71"/>
      <c r="C93" s="71"/>
      <c r="D93" s="71"/>
      <c r="E93" s="71"/>
      <c r="F93" s="204"/>
      <c r="G93" s="204"/>
      <c r="H93" s="204"/>
    </row>
    <row r="94" spans="1:8" x14ac:dyDescent="0.2">
      <c r="B94" s="71"/>
      <c r="C94" s="71"/>
      <c r="D94" s="71"/>
      <c r="E94" s="71"/>
      <c r="F94" s="204"/>
      <c r="G94" s="204"/>
      <c r="H94" s="204"/>
    </row>
    <row r="95" spans="1:8" x14ac:dyDescent="0.2">
      <c r="B95" s="71"/>
      <c r="C95" s="71"/>
      <c r="D95" s="71"/>
      <c r="E95" s="71"/>
      <c r="F95" s="204"/>
      <c r="G95" s="204"/>
      <c r="H95" s="204"/>
    </row>
    <row r="96" spans="1:8" x14ac:dyDescent="0.2">
      <c r="B96" s="71"/>
      <c r="C96" s="71"/>
      <c r="D96" s="71"/>
      <c r="E96" s="71"/>
      <c r="F96" s="204"/>
      <c r="G96" s="204"/>
      <c r="H96" s="204"/>
    </row>
    <row r="97" spans="2:8" x14ac:dyDescent="0.2">
      <c r="B97" s="71"/>
      <c r="C97" s="71"/>
      <c r="D97" s="71"/>
      <c r="E97" s="71"/>
      <c r="F97" s="204"/>
      <c r="G97" s="204"/>
      <c r="H97" s="204"/>
    </row>
    <row r="98" spans="2:8" x14ac:dyDescent="0.2">
      <c r="B98" s="71"/>
      <c r="C98" s="71"/>
      <c r="D98" s="71"/>
      <c r="E98" s="71"/>
      <c r="F98" s="204"/>
      <c r="G98" s="204"/>
      <c r="H98" s="204"/>
    </row>
    <row r="99" spans="2:8" x14ac:dyDescent="0.2">
      <c r="B99" s="71"/>
      <c r="C99" s="71"/>
      <c r="D99" s="71"/>
      <c r="E99" s="71"/>
      <c r="F99" s="204"/>
      <c r="G99" s="204"/>
      <c r="H99" s="204"/>
    </row>
    <row r="100" spans="2:8" x14ac:dyDescent="0.2">
      <c r="B100" s="71"/>
      <c r="C100" s="71"/>
      <c r="D100" s="71"/>
      <c r="E100" s="71"/>
      <c r="F100" s="204"/>
      <c r="G100" s="204"/>
      <c r="H100" s="204"/>
    </row>
    <row r="101" spans="2:8" x14ac:dyDescent="0.2">
      <c r="B101" s="71"/>
      <c r="C101" s="71"/>
      <c r="D101" s="71"/>
      <c r="E101" s="71"/>
      <c r="F101" s="204"/>
      <c r="G101" s="204"/>
      <c r="H101" s="204"/>
    </row>
    <row r="102" spans="2:8" x14ac:dyDescent="0.2">
      <c r="B102" s="71"/>
      <c r="C102" s="71"/>
      <c r="D102" s="71"/>
      <c r="E102" s="71"/>
      <c r="F102" s="204"/>
      <c r="G102" s="204"/>
      <c r="H102" s="204"/>
    </row>
    <row r="103" spans="2:8" x14ac:dyDescent="0.2">
      <c r="B103" s="71"/>
      <c r="C103" s="71"/>
      <c r="D103" s="71"/>
      <c r="E103" s="71"/>
      <c r="F103" s="204"/>
      <c r="G103" s="204"/>
      <c r="H103" s="204"/>
    </row>
    <row r="104" spans="2:8" x14ac:dyDescent="0.2">
      <c r="B104" s="71"/>
      <c r="C104" s="71"/>
      <c r="D104" s="71"/>
      <c r="E104" s="71"/>
      <c r="F104" s="204"/>
      <c r="G104" s="204"/>
      <c r="H104" s="204"/>
    </row>
    <row r="105" spans="2:8" x14ac:dyDescent="0.2">
      <c r="B105" s="71"/>
      <c r="C105" s="71"/>
      <c r="D105" s="71"/>
      <c r="E105" s="71"/>
      <c r="F105" s="204"/>
      <c r="G105" s="204"/>
      <c r="H105" s="204"/>
    </row>
    <row r="106" spans="2:8" x14ac:dyDescent="0.2">
      <c r="B106" s="71"/>
      <c r="C106" s="71"/>
      <c r="D106" s="71"/>
      <c r="E106" s="71"/>
      <c r="F106" s="204"/>
      <c r="G106" s="204"/>
      <c r="H106" s="204"/>
    </row>
    <row r="107" spans="2:8" x14ac:dyDescent="0.2">
      <c r="B107" s="71"/>
      <c r="C107" s="71"/>
      <c r="D107" s="71"/>
      <c r="E107" s="71"/>
      <c r="F107" s="204"/>
      <c r="G107" s="204"/>
      <c r="H107" s="204"/>
    </row>
    <row r="108" spans="2:8" x14ac:dyDescent="0.2">
      <c r="B108" s="71"/>
      <c r="C108" s="71"/>
      <c r="D108" s="71"/>
      <c r="E108" s="71"/>
      <c r="F108" s="204"/>
      <c r="G108" s="204"/>
      <c r="H108" s="204"/>
    </row>
    <row r="109" spans="2:8" x14ac:dyDescent="0.2">
      <c r="B109" s="71"/>
      <c r="C109" s="71"/>
      <c r="D109" s="71"/>
      <c r="E109" s="71"/>
      <c r="F109" s="204"/>
      <c r="G109" s="204"/>
      <c r="H109" s="204"/>
    </row>
    <row r="110" spans="2:8" x14ac:dyDescent="0.2">
      <c r="B110" s="71"/>
      <c r="C110" s="71"/>
      <c r="D110" s="71"/>
      <c r="E110" s="71"/>
      <c r="F110" s="204"/>
      <c r="G110" s="204"/>
      <c r="H110" s="204"/>
    </row>
    <row r="111" spans="2:8" x14ac:dyDescent="0.2">
      <c r="B111" s="71"/>
      <c r="C111" s="71"/>
      <c r="D111" s="71"/>
      <c r="E111" s="71"/>
      <c r="F111" s="204"/>
      <c r="G111" s="204"/>
      <c r="H111" s="204"/>
    </row>
    <row r="112" spans="2:8" x14ac:dyDescent="0.2">
      <c r="B112" s="71"/>
      <c r="C112" s="71"/>
      <c r="D112" s="71"/>
      <c r="E112" s="71"/>
      <c r="F112" s="204"/>
      <c r="G112" s="204"/>
      <c r="H112" s="204"/>
    </row>
    <row r="113" spans="2:8" x14ac:dyDescent="0.2">
      <c r="B113" s="71"/>
      <c r="C113" s="71"/>
      <c r="D113" s="71"/>
      <c r="E113" s="71"/>
      <c r="F113" s="204"/>
      <c r="G113" s="204"/>
      <c r="H113" s="204"/>
    </row>
    <row r="114" spans="2:8" x14ac:dyDescent="0.2">
      <c r="B114" s="71"/>
      <c r="C114" s="71"/>
      <c r="D114" s="71"/>
      <c r="E114" s="71"/>
      <c r="F114" s="204"/>
      <c r="G114" s="204"/>
      <c r="H114" s="204"/>
    </row>
    <row r="115" spans="2:8" x14ac:dyDescent="0.2">
      <c r="B115" s="71"/>
      <c r="C115" s="71"/>
      <c r="D115" s="71"/>
      <c r="E115" s="71"/>
      <c r="F115" s="204"/>
      <c r="G115" s="204"/>
      <c r="H115" s="204"/>
    </row>
    <row r="116" spans="2:8" x14ac:dyDescent="0.2">
      <c r="B116" s="71"/>
      <c r="C116" s="71"/>
      <c r="D116" s="71"/>
      <c r="E116" s="71"/>
      <c r="F116" s="204"/>
      <c r="G116" s="204"/>
      <c r="H116" s="204"/>
    </row>
    <row r="117" spans="2:8" x14ac:dyDescent="0.2">
      <c r="B117" s="71"/>
      <c r="C117" s="71"/>
      <c r="D117" s="71"/>
      <c r="E117" s="71"/>
      <c r="F117" s="204"/>
      <c r="G117" s="204"/>
      <c r="H117" s="204"/>
    </row>
    <row r="118" spans="2:8" x14ac:dyDescent="0.2">
      <c r="B118" s="71"/>
      <c r="C118" s="71"/>
      <c r="D118" s="71"/>
      <c r="E118" s="71"/>
      <c r="F118" s="204"/>
      <c r="G118" s="204"/>
      <c r="H118" s="204"/>
    </row>
    <row r="119" spans="2:8" x14ac:dyDescent="0.2">
      <c r="B119" s="71"/>
      <c r="C119" s="71"/>
      <c r="D119" s="71"/>
      <c r="E119" s="71"/>
      <c r="F119" s="204"/>
      <c r="G119" s="204"/>
      <c r="H119" s="204"/>
    </row>
    <row r="120" spans="2:8" x14ac:dyDescent="0.2">
      <c r="B120" s="71"/>
      <c r="C120" s="71"/>
      <c r="D120" s="71"/>
      <c r="E120" s="71"/>
      <c r="F120" s="204"/>
      <c r="G120" s="204"/>
      <c r="H120" s="204"/>
    </row>
    <row r="121" spans="2:8" x14ac:dyDescent="0.2">
      <c r="B121" s="71"/>
      <c r="C121" s="71"/>
      <c r="D121" s="71"/>
      <c r="E121" s="71"/>
      <c r="F121" s="204"/>
      <c r="G121" s="204"/>
      <c r="H121" s="204"/>
    </row>
    <row r="122" spans="2:8" x14ac:dyDescent="0.2">
      <c r="B122" s="71"/>
      <c r="C122" s="71"/>
      <c r="D122" s="71"/>
      <c r="E122" s="71"/>
      <c r="F122" s="204"/>
      <c r="G122" s="204"/>
      <c r="H122" s="204"/>
    </row>
    <row r="123" spans="2:8" x14ac:dyDescent="0.2">
      <c r="B123" s="71"/>
      <c r="C123" s="71"/>
      <c r="D123" s="71"/>
      <c r="E123" s="71"/>
      <c r="F123" s="204"/>
      <c r="G123" s="204"/>
      <c r="H123" s="204"/>
    </row>
    <row r="124" spans="2:8" x14ac:dyDescent="0.2">
      <c r="B124" s="71"/>
      <c r="C124" s="71"/>
      <c r="D124" s="71"/>
      <c r="E124" s="71"/>
      <c r="F124" s="204"/>
      <c r="G124" s="204"/>
      <c r="H124" s="204"/>
    </row>
    <row r="125" spans="2:8" x14ac:dyDescent="0.2">
      <c r="B125" s="71"/>
      <c r="C125" s="71"/>
      <c r="D125" s="71"/>
      <c r="E125" s="71"/>
      <c r="F125" s="204"/>
      <c r="G125" s="204"/>
      <c r="H125" s="204"/>
    </row>
    <row r="126" spans="2:8" x14ac:dyDescent="0.2">
      <c r="B126" s="71"/>
      <c r="C126" s="71"/>
      <c r="D126" s="71"/>
      <c r="E126" s="71"/>
      <c r="F126" s="204"/>
      <c r="G126" s="204"/>
      <c r="H126" s="204"/>
    </row>
    <row r="127" spans="2:8" x14ac:dyDescent="0.2">
      <c r="B127" s="71"/>
      <c r="C127" s="71"/>
      <c r="D127" s="71"/>
      <c r="E127" s="71"/>
      <c r="F127" s="204"/>
      <c r="G127" s="204"/>
      <c r="H127" s="204"/>
    </row>
    <row r="128" spans="2:8" x14ac:dyDescent="0.2">
      <c r="B128" s="71"/>
      <c r="C128" s="71"/>
      <c r="D128" s="71"/>
      <c r="E128" s="71"/>
      <c r="F128" s="204"/>
      <c r="G128" s="204"/>
      <c r="H128" s="204"/>
    </row>
    <row r="129" spans="2:8" x14ac:dyDescent="0.2">
      <c r="B129" s="71"/>
      <c r="C129" s="71"/>
      <c r="D129" s="71"/>
      <c r="E129" s="71"/>
      <c r="F129" s="204"/>
      <c r="G129" s="204"/>
      <c r="H129" s="204"/>
    </row>
    <row r="130" spans="2:8" x14ac:dyDescent="0.2">
      <c r="B130" s="71"/>
      <c r="C130" s="71"/>
      <c r="D130" s="71"/>
      <c r="E130" s="71"/>
      <c r="F130" s="204"/>
      <c r="G130" s="204"/>
      <c r="H130" s="204"/>
    </row>
    <row r="131" spans="2:8" x14ac:dyDescent="0.2">
      <c r="B131" s="71"/>
      <c r="C131" s="71"/>
      <c r="D131" s="71"/>
      <c r="E131" s="71"/>
      <c r="F131" s="204"/>
      <c r="G131" s="204"/>
      <c r="H131" s="204"/>
    </row>
    <row r="132" spans="2:8" x14ac:dyDescent="0.2">
      <c r="B132" s="71"/>
      <c r="C132" s="71"/>
      <c r="D132" s="71"/>
      <c r="E132" s="71"/>
      <c r="F132" s="204"/>
      <c r="G132" s="204"/>
      <c r="H132" s="204"/>
    </row>
    <row r="133" spans="2:8" x14ac:dyDescent="0.2">
      <c r="B133" s="71"/>
      <c r="C133" s="71"/>
      <c r="D133" s="71"/>
      <c r="E133" s="71"/>
      <c r="F133" s="204"/>
      <c r="G133" s="204"/>
      <c r="H133" s="204"/>
    </row>
    <row r="134" spans="2:8" x14ac:dyDescent="0.2">
      <c r="B134" s="71"/>
      <c r="C134" s="71"/>
      <c r="D134" s="71"/>
      <c r="E134" s="71"/>
      <c r="F134" s="204"/>
      <c r="G134" s="204"/>
      <c r="H134" s="204"/>
    </row>
    <row r="135" spans="2:8" x14ac:dyDescent="0.2">
      <c r="B135" s="71"/>
      <c r="C135" s="71"/>
      <c r="D135" s="71"/>
      <c r="E135" s="71"/>
      <c r="F135" s="204"/>
      <c r="G135" s="204"/>
      <c r="H135" s="204"/>
    </row>
    <row r="136" spans="2:8" x14ac:dyDescent="0.2">
      <c r="B136" s="71"/>
      <c r="C136" s="71"/>
      <c r="D136" s="71"/>
      <c r="E136" s="71"/>
      <c r="F136" s="204"/>
      <c r="G136" s="204"/>
      <c r="H136" s="204"/>
    </row>
    <row r="137" spans="2:8" x14ac:dyDescent="0.2">
      <c r="B137" s="71"/>
      <c r="C137" s="71"/>
      <c r="D137" s="71"/>
      <c r="E137" s="71"/>
      <c r="F137" s="204"/>
      <c r="G137" s="204"/>
      <c r="H137" s="204"/>
    </row>
    <row r="138" spans="2:8" x14ac:dyDescent="0.2">
      <c r="B138" s="71"/>
      <c r="C138" s="71"/>
      <c r="D138" s="71"/>
      <c r="E138" s="71"/>
      <c r="F138" s="204"/>
      <c r="G138" s="204"/>
      <c r="H138" s="204"/>
    </row>
    <row r="139" spans="2:8" x14ac:dyDescent="0.2">
      <c r="B139" s="71"/>
      <c r="C139" s="71"/>
      <c r="D139" s="71"/>
      <c r="E139" s="71"/>
      <c r="F139" s="204"/>
      <c r="G139" s="204"/>
      <c r="H139" s="204"/>
    </row>
    <row r="140" spans="2:8" x14ac:dyDescent="0.2">
      <c r="B140" s="71"/>
      <c r="C140" s="71"/>
      <c r="D140" s="71"/>
      <c r="E140" s="71"/>
      <c r="F140" s="204"/>
      <c r="G140" s="204"/>
      <c r="H140" s="204"/>
    </row>
    <row r="141" spans="2:8" x14ac:dyDescent="0.2">
      <c r="B141" s="71"/>
      <c r="C141" s="71"/>
      <c r="D141" s="71"/>
      <c r="E141" s="71"/>
      <c r="F141" s="204"/>
      <c r="G141" s="204"/>
      <c r="H141" s="204"/>
    </row>
    <row r="142" spans="2:8" x14ac:dyDescent="0.2">
      <c r="B142" s="71"/>
      <c r="C142" s="71"/>
      <c r="D142" s="71"/>
      <c r="E142" s="71"/>
      <c r="F142" s="204"/>
      <c r="G142" s="204"/>
      <c r="H142" s="204"/>
    </row>
    <row r="143" spans="2:8" x14ac:dyDescent="0.2">
      <c r="B143" s="71"/>
      <c r="C143" s="71"/>
      <c r="D143" s="71"/>
      <c r="E143" s="71"/>
      <c r="F143" s="204"/>
      <c r="G143" s="204"/>
      <c r="H143" s="204"/>
    </row>
    <row r="144" spans="2:8" x14ac:dyDescent="0.2">
      <c r="B144" s="71"/>
      <c r="C144" s="71"/>
      <c r="D144" s="71"/>
      <c r="E144" s="71"/>
      <c r="F144" s="204"/>
      <c r="G144" s="204"/>
      <c r="H144" s="204"/>
    </row>
    <row r="145" spans="2:8" x14ac:dyDescent="0.2">
      <c r="B145" s="71"/>
      <c r="C145" s="71"/>
      <c r="D145" s="71"/>
      <c r="E145" s="71"/>
      <c r="F145" s="204"/>
      <c r="G145" s="204"/>
      <c r="H145" s="204"/>
    </row>
    <row r="146" spans="2:8" x14ac:dyDescent="0.2">
      <c r="B146" s="71"/>
      <c r="C146" s="71"/>
      <c r="D146" s="71"/>
      <c r="E146" s="71"/>
      <c r="F146" s="204"/>
      <c r="G146" s="204"/>
      <c r="H146" s="204"/>
    </row>
    <row r="147" spans="2:8" x14ac:dyDescent="0.2">
      <c r="B147" s="71"/>
      <c r="C147" s="71"/>
      <c r="D147" s="71"/>
      <c r="E147" s="71"/>
      <c r="F147" s="204"/>
      <c r="G147" s="204"/>
      <c r="H147" s="204"/>
    </row>
    <row r="148" spans="2:8" x14ac:dyDescent="0.2">
      <c r="B148" s="71"/>
      <c r="C148" s="71"/>
      <c r="D148" s="71"/>
      <c r="E148" s="71"/>
      <c r="F148" s="204"/>
      <c r="G148" s="204"/>
      <c r="H148" s="204"/>
    </row>
    <row r="149" spans="2:8" x14ac:dyDescent="0.2">
      <c r="B149" s="71"/>
      <c r="C149" s="71"/>
      <c r="D149" s="71"/>
      <c r="E149" s="71"/>
      <c r="F149" s="204"/>
      <c r="G149" s="204"/>
      <c r="H149" s="204"/>
    </row>
    <row r="150" spans="2:8" x14ac:dyDescent="0.2">
      <c r="B150" s="71"/>
      <c r="C150" s="71"/>
      <c r="D150" s="71"/>
      <c r="E150" s="71"/>
      <c r="F150" s="204"/>
      <c r="G150" s="204"/>
      <c r="H150" s="204"/>
    </row>
    <row r="151" spans="2:8" x14ac:dyDescent="0.2">
      <c r="B151" s="71"/>
      <c r="C151" s="71"/>
      <c r="D151" s="71"/>
      <c r="E151" s="71"/>
      <c r="F151" s="204"/>
      <c r="G151" s="204"/>
      <c r="H151" s="204"/>
    </row>
    <row r="152" spans="2:8" x14ac:dyDescent="0.2">
      <c r="B152" s="71"/>
      <c r="C152" s="71"/>
      <c r="D152" s="71"/>
      <c r="E152" s="71"/>
      <c r="F152" s="204"/>
      <c r="G152" s="204"/>
      <c r="H152" s="204"/>
    </row>
    <row r="153" spans="2:8" x14ac:dyDescent="0.2">
      <c r="B153" s="71"/>
      <c r="C153" s="71"/>
      <c r="D153" s="71"/>
      <c r="E153" s="71"/>
      <c r="F153" s="204"/>
      <c r="G153" s="204"/>
      <c r="H153" s="204"/>
    </row>
    <row r="154" spans="2:8" x14ac:dyDescent="0.2">
      <c r="B154" s="71"/>
      <c r="C154" s="71"/>
      <c r="D154" s="71"/>
      <c r="E154" s="71"/>
      <c r="F154" s="204"/>
      <c r="G154" s="204"/>
      <c r="H154" s="204"/>
    </row>
    <row r="155" spans="2:8" x14ac:dyDescent="0.2">
      <c r="B155" s="71"/>
      <c r="C155" s="71"/>
      <c r="D155" s="71"/>
      <c r="E155" s="71"/>
      <c r="F155" s="204"/>
      <c r="G155" s="204"/>
      <c r="H155" s="204"/>
    </row>
    <row r="156" spans="2:8" x14ac:dyDescent="0.2">
      <c r="B156" s="71"/>
      <c r="C156" s="71"/>
      <c r="D156" s="71"/>
      <c r="E156" s="71"/>
      <c r="F156" s="204"/>
      <c r="G156" s="204"/>
      <c r="H156" s="204"/>
    </row>
    <row r="157" spans="2:8" x14ac:dyDescent="0.2">
      <c r="B157" s="71"/>
      <c r="C157" s="71"/>
      <c r="D157" s="71"/>
      <c r="E157" s="71"/>
      <c r="F157" s="204"/>
      <c r="G157" s="204"/>
      <c r="H157" s="204"/>
    </row>
    <row r="158" spans="2:8" x14ac:dyDescent="0.2">
      <c r="B158" s="71"/>
      <c r="C158" s="71"/>
      <c r="D158" s="71"/>
      <c r="E158" s="71"/>
      <c r="F158" s="204"/>
      <c r="G158" s="204"/>
      <c r="H158" s="204"/>
    </row>
    <row r="159" spans="2:8" x14ac:dyDescent="0.2">
      <c r="B159" s="71"/>
      <c r="C159" s="71"/>
      <c r="D159" s="71"/>
      <c r="E159" s="71"/>
      <c r="F159" s="204"/>
      <c r="G159" s="204"/>
      <c r="H159" s="204"/>
    </row>
    <row r="160" spans="2:8" x14ac:dyDescent="0.2">
      <c r="B160" s="71"/>
      <c r="C160" s="71"/>
      <c r="D160" s="71"/>
      <c r="E160" s="71"/>
      <c r="F160" s="204"/>
      <c r="G160" s="204"/>
      <c r="H160" s="204"/>
    </row>
    <row r="161" spans="2:8" x14ac:dyDescent="0.2">
      <c r="B161" s="71"/>
      <c r="C161" s="71"/>
      <c r="D161" s="71"/>
      <c r="E161" s="71"/>
      <c r="F161" s="204"/>
      <c r="G161" s="204"/>
      <c r="H161" s="204"/>
    </row>
    <row r="162" spans="2:8" x14ac:dyDescent="0.2">
      <c r="B162" s="71"/>
      <c r="C162" s="71"/>
      <c r="D162" s="71"/>
      <c r="E162" s="71"/>
      <c r="F162" s="204"/>
      <c r="G162" s="204"/>
      <c r="H162" s="204"/>
    </row>
    <row r="163" spans="2:8" x14ac:dyDescent="0.2">
      <c r="B163" s="71"/>
      <c r="C163" s="71"/>
      <c r="D163" s="71"/>
      <c r="E163" s="71"/>
      <c r="F163" s="204"/>
      <c r="G163" s="204"/>
      <c r="H163" s="204"/>
    </row>
    <row r="164" spans="2:8" x14ac:dyDescent="0.2">
      <c r="B164" s="71"/>
      <c r="C164" s="71"/>
      <c r="D164" s="71"/>
      <c r="E164" s="71"/>
      <c r="F164" s="204"/>
      <c r="G164" s="204"/>
      <c r="H164" s="204"/>
    </row>
    <row r="165" spans="2:8" x14ac:dyDescent="0.2">
      <c r="B165" s="71"/>
      <c r="C165" s="71"/>
      <c r="D165" s="71"/>
      <c r="E165" s="71"/>
      <c r="F165" s="204"/>
      <c r="G165" s="204"/>
      <c r="H165" s="204"/>
    </row>
    <row r="166" spans="2:8" x14ac:dyDescent="0.2">
      <c r="B166" s="71"/>
      <c r="C166" s="71"/>
      <c r="D166" s="71"/>
      <c r="E166" s="71"/>
      <c r="F166" s="204"/>
      <c r="G166" s="204"/>
      <c r="H166" s="204"/>
    </row>
    <row r="167" spans="2:8" x14ac:dyDescent="0.2">
      <c r="B167" s="71"/>
      <c r="C167" s="71"/>
      <c r="D167" s="71"/>
      <c r="E167" s="71"/>
      <c r="F167" s="204"/>
      <c r="G167" s="204"/>
      <c r="H167" s="204"/>
    </row>
    <row r="168" spans="2:8" x14ac:dyDescent="0.2">
      <c r="B168" s="71"/>
      <c r="C168" s="71"/>
      <c r="D168" s="71"/>
      <c r="E168" s="71"/>
      <c r="F168" s="204"/>
      <c r="G168" s="204"/>
      <c r="H168" s="204"/>
    </row>
    <row r="169" spans="2:8" x14ac:dyDescent="0.2">
      <c r="B169" s="71"/>
      <c r="C169" s="71"/>
      <c r="D169" s="71"/>
      <c r="E169" s="71"/>
      <c r="F169" s="204"/>
      <c r="G169" s="204"/>
      <c r="H169" s="204"/>
    </row>
    <row r="170" spans="2:8" x14ac:dyDescent="0.2">
      <c r="B170" s="71"/>
      <c r="C170" s="71"/>
      <c r="D170" s="71"/>
      <c r="E170" s="71"/>
      <c r="F170" s="204"/>
      <c r="G170" s="204"/>
      <c r="H170" s="204"/>
    </row>
    <row r="171" spans="2:8" x14ac:dyDescent="0.2">
      <c r="B171" s="71"/>
      <c r="C171" s="71"/>
      <c r="D171" s="71"/>
      <c r="E171" s="71"/>
      <c r="F171" s="204"/>
      <c r="G171" s="204"/>
      <c r="H171" s="204"/>
    </row>
    <row r="172" spans="2:8" x14ac:dyDescent="0.2">
      <c r="B172" s="71"/>
      <c r="C172" s="71"/>
      <c r="D172" s="71"/>
      <c r="E172" s="71"/>
      <c r="F172" s="204"/>
      <c r="G172" s="204"/>
      <c r="H172" s="204"/>
    </row>
    <row r="173" spans="2:8" x14ac:dyDescent="0.2">
      <c r="B173" s="71"/>
      <c r="C173" s="71"/>
      <c r="D173" s="71"/>
      <c r="E173" s="71"/>
      <c r="F173" s="204"/>
      <c r="G173" s="204"/>
      <c r="H173" s="204"/>
    </row>
    <row r="174" spans="2:8" x14ac:dyDescent="0.2">
      <c r="B174" s="71"/>
      <c r="C174" s="71"/>
      <c r="D174" s="71"/>
      <c r="E174" s="71"/>
      <c r="F174" s="204"/>
      <c r="G174" s="204"/>
      <c r="H174" s="204"/>
    </row>
    <row r="175" spans="2:8" x14ac:dyDescent="0.2">
      <c r="B175" s="71"/>
      <c r="C175" s="71"/>
      <c r="D175" s="71"/>
      <c r="E175" s="71"/>
      <c r="F175" s="204"/>
      <c r="G175" s="204"/>
      <c r="H175" s="204"/>
    </row>
    <row r="176" spans="2:8" x14ac:dyDescent="0.2">
      <c r="B176" s="71"/>
      <c r="C176" s="71"/>
      <c r="D176" s="71"/>
      <c r="E176" s="71"/>
      <c r="F176" s="204"/>
      <c r="G176" s="204"/>
      <c r="H176" s="204"/>
    </row>
    <row r="177" spans="2:8" x14ac:dyDescent="0.2">
      <c r="B177" s="71"/>
      <c r="C177" s="71"/>
      <c r="D177" s="71"/>
      <c r="E177" s="71"/>
      <c r="F177" s="204"/>
      <c r="G177" s="204"/>
      <c r="H177" s="204"/>
    </row>
    <row r="178" spans="2:8" x14ac:dyDescent="0.2">
      <c r="B178" s="71"/>
      <c r="C178" s="71"/>
      <c r="D178" s="71"/>
      <c r="E178" s="71"/>
      <c r="F178" s="204"/>
      <c r="G178" s="204"/>
      <c r="H178" s="204"/>
    </row>
    <row r="179" spans="2:8" x14ac:dyDescent="0.2">
      <c r="B179" s="71"/>
      <c r="C179" s="71"/>
      <c r="D179" s="71"/>
      <c r="E179" s="71"/>
      <c r="F179" s="204"/>
      <c r="G179" s="204"/>
      <c r="H179" s="204"/>
    </row>
    <row r="180" spans="2:8" x14ac:dyDescent="0.2">
      <c r="B180" s="71"/>
      <c r="C180" s="71"/>
      <c r="D180" s="71"/>
      <c r="E180" s="71"/>
      <c r="F180" s="204"/>
      <c r="G180" s="204"/>
      <c r="H180" s="204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61" bestFit="1" customWidth="1"/>
    <col min="2" max="2" width="18" style="61" customWidth="1"/>
    <col min="3" max="3" width="19.85546875" style="61" customWidth="1"/>
    <col min="4" max="4" width="11.42578125" style="61" bestFit="1" customWidth="1"/>
    <col min="5" max="16384" width="9.140625" style="61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31.03.2017</v>
      </c>
      <c r="B2" s="3"/>
      <c r="C2" s="3"/>
      <c r="D2" s="3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18.75" x14ac:dyDescent="0.3">
      <c r="A3" s="2" t="s">
        <v>67</v>
      </c>
      <c r="B3" s="2"/>
      <c r="C3" s="2"/>
      <c r="D3" s="2"/>
    </row>
    <row r="4" spans="1:19" x14ac:dyDescent="0.2"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9" s="217" customFormat="1" x14ac:dyDescent="0.2">
      <c r="D5" s="217" t="str">
        <f>VALVAL</f>
        <v>млрд. одиниць</v>
      </c>
    </row>
    <row r="6" spans="1:19" s="39" customFormat="1" x14ac:dyDescent="0.2">
      <c r="A6" s="234"/>
      <c r="B6" s="142" t="s">
        <v>172</v>
      </c>
      <c r="C6" s="142" t="s">
        <v>3</v>
      </c>
      <c r="D6" s="142" t="s">
        <v>65</v>
      </c>
    </row>
    <row r="7" spans="1:19" s="108" customFormat="1" ht="15.75" x14ac:dyDescent="0.2">
      <c r="A7" s="55" t="s">
        <v>171</v>
      </c>
      <c r="B7" s="186">
        <f t="shared" ref="B7:D7" si="0">SUM(B$8+ B$9)</f>
        <v>72.35475723318001</v>
      </c>
      <c r="C7" s="186">
        <f t="shared" si="0"/>
        <v>1951.8461276947301</v>
      </c>
      <c r="D7" s="221">
        <f t="shared" si="0"/>
        <v>1</v>
      </c>
    </row>
    <row r="8" spans="1:19" s="185" customFormat="1" ht="14.25" x14ac:dyDescent="0.2">
      <c r="A8" s="82" t="str">
        <f>SRATE_M!A7</f>
        <v>Борг, по якому сплата відсотків здійснюється за плаваючими процентними ставками</v>
      </c>
      <c r="B8" s="144">
        <f>SRATE_M!B7</f>
        <v>22.170500186200002</v>
      </c>
      <c r="C8" s="144">
        <f>SRATE_M!C7</f>
        <v>598.07269891171995</v>
      </c>
      <c r="D8" s="127">
        <f>SRATE_M!D7</f>
        <v>0.30641400000000002</v>
      </c>
    </row>
    <row r="9" spans="1:19" s="185" customFormat="1" ht="14.25" x14ac:dyDescent="0.2">
      <c r="A9" s="82" t="str">
        <f>SRATE_M!A8</f>
        <v>Борг, по якому сплата відсотків здійснюється за фіксованими процентними ставками</v>
      </c>
      <c r="B9" s="144">
        <f>SRATE_M!B8</f>
        <v>50.184257046980001</v>
      </c>
      <c r="C9" s="144">
        <f>SRATE_M!C8</f>
        <v>1353.7734287830101</v>
      </c>
      <c r="D9" s="127">
        <f>SRATE_M!D8</f>
        <v>0.69358600000000004</v>
      </c>
    </row>
    <row r="10" spans="1:19" x14ac:dyDescent="0.2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</row>
    <row r="11" spans="1:19" x14ac:dyDescent="0.2">
      <c r="A11" s="156" t="s">
        <v>100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</row>
    <row r="12" spans="1:19" x14ac:dyDescent="0.2">
      <c r="B12" s="78"/>
      <c r="C12" s="78"/>
      <c r="D12" s="217" t="str">
        <f>VALVAL</f>
        <v>млрд. одиниць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1:19" s="102" customFormat="1" x14ac:dyDescent="0.2">
      <c r="A13" s="11"/>
      <c r="B13" s="142" t="s">
        <v>172</v>
      </c>
      <c r="C13" s="142" t="s">
        <v>3</v>
      </c>
      <c r="D13" s="142" t="s">
        <v>65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19" s="213" customFormat="1" ht="15" x14ac:dyDescent="0.25">
      <c r="A14" s="117" t="s">
        <v>171</v>
      </c>
      <c r="B14" s="239">
        <f t="shared" ref="B14:C14" si="1">B$18+B$15</f>
        <v>72.35475723318001</v>
      </c>
      <c r="C14" s="239">
        <f t="shared" si="1"/>
        <v>1951.8461276947298</v>
      </c>
      <c r="D14" s="233">
        <v>0.99999899999999997</v>
      </c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</row>
    <row r="15" spans="1:19" s="23" customFormat="1" ht="15" x14ac:dyDescent="0.25">
      <c r="A15" s="128" t="s">
        <v>72</v>
      </c>
      <c r="B15" s="40">
        <f t="shared" ref="B15:C15" si="2">SUM(B$16:B$17)</f>
        <v>62.133892706050005</v>
      </c>
      <c r="C15" s="40">
        <f t="shared" si="2"/>
        <v>1676.1274934015798</v>
      </c>
      <c r="D15" s="166">
        <v>1.044003</v>
      </c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</row>
    <row r="16" spans="1:19" s="232" customFormat="1" outlineLevel="1" x14ac:dyDescent="0.2">
      <c r="A16" s="251" t="s">
        <v>79</v>
      </c>
      <c r="B16" s="132">
        <v>13.404757828659999</v>
      </c>
      <c r="C16" s="132">
        <v>361.60752466174</v>
      </c>
      <c r="D16" s="115">
        <v>0.18526400000000001</v>
      </c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</row>
    <row r="17" spans="1:17" s="232" customFormat="1" outlineLevel="1" x14ac:dyDescent="0.2">
      <c r="A17" s="251" t="s">
        <v>84</v>
      </c>
      <c r="B17" s="132">
        <v>48.729134877390003</v>
      </c>
      <c r="C17" s="132">
        <v>1314.5199687398399</v>
      </c>
      <c r="D17" s="115">
        <v>0.67347500000000005</v>
      </c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</row>
    <row r="18" spans="1:17" s="23" customFormat="1" ht="15" x14ac:dyDescent="0.25">
      <c r="A18" s="128" t="s">
        <v>112</v>
      </c>
      <c r="B18" s="40">
        <f t="shared" ref="B18:C18" si="3">SUM(B$19:B$20)</f>
        <v>10.220864527130001</v>
      </c>
      <c r="C18" s="40">
        <f t="shared" si="3"/>
        <v>275.71863429314999</v>
      </c>
      <c r="D18" s="166">
        <v>0.262409</v>
      </c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</row>
    <row r="19" spans="1:17" s="232" customFormat="1" outlineLevel="1" x14ac:dyDescent="0.2">
      <c r="A19" s="251" t="s">
        <v>79</v>
      </c>
      <c r="B19" s="132">
        <v>8.7657423575400006</v>
      </c>
      <c r="C19" s="132">
        <v>236.46517424998001</v>
      </c>
      <c r="D19" s="115">
        <v>0.12114900000000001</v>
      </c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</row>
    <row r="20" spans="1:17" s="232" customFormat="1" outlineLevel="1" x14ac:dyDescent="0.2">
      <c r="A20" s="251" t="s">
        <v>84</v>
      </c>
      <c r="B20" s="132">
        <v>1.4551221695900001</v>
      </c>
      <c r="C20" s="132">
        <v>39.253460043170001</v>
      </c>
      <c r="D20" s="115">
        <v>2.0111E-2</v>
      </c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</row>
    <row r="21" spans="1:17" x14ac:dyDescent="0.2">
      <c r="B21" s="193"/>
      <c r="C21" s="193"/>
      <c r="D21" s="17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17" x14ac:dyDescent="0.2">
      <c r="B22" s="193"/>
      <c r="C22" s="193"/>
      <c r="D22" s="173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1:17" x14ac:dyDescent="0.2">
      <c r="B23" s="193"/>
      <c r="C23" s="193"/>
      <c r="D23" s="173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17" x14ac:dyDescent="0.2">
      <c r="B24" s="193"/>
      <c r="C24" s="193"/>
      <c r="D24" s="17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17" x14ac:dyDescent="0.2">
      <c r="B25" s="193"/>
      <c r="C25" s="193"/>
      <c r="D25" s="173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1:17" x14ac:dyDescent="0.2">
      <c r="B26" s="193"/>
      <c r="C26" s="193"/>
      <c r="D26" s="173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7" x14ac:dyDescent="0.2">
      <c r="B27" s="193"/>
      <c r="C27" s="193"/>
      <c r="D27" s="173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7" x14ac:dyDescent="0.2">
      <c r="B28" s="193"/>
      <c r="C28" s="193"/>
      <c r="D28" s="173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7" x14ac:dyDescent="0.2">
      <c r="B29" s="193"/>
      <c r="C29" s="193"/>
      <c r="D29" s="173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7" x14ac:dyDescent="0.2">
      <c r="B30" s="193"/>
      <c r="C30" s="193"/>
      <c r="D30" s="173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17" x14ac:dyDescent="0.2">
      <c r="B31" s="193"/>
      <c r="C31" s="193"/>
      <c r="D31" s="173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17" x14ac:dyDescent="0.2">
      <c r="B32" s="193"/>
      <c r="C32" s="193"/>
      <c r="D32" s="173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2:17" x14ac:dyDescent="0.2">
      <c r="B33" s="193"/>
      <c r="C33" s="193"/>
      <c r="D33" s="173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2:17" x14ac:dyDescent="0.2">
      <c r="B34" s="193"/>
      <c r="C34" s="193"/>
      <c r="D34" s="173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2:17" x14ac:dyDescent="0.2">
      <c r="B35" s="193"/>
      <c r="C35" s="193"/>
      <c r="D35" s="173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2:17" x14ac:dyDescent="0.2">
      <c r="B36" s="193"/>
      <c r="C36" s="193"/>
      <c r="D36" s="173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2:17" x14ac:dyDescent="0.2">
      <c r="B37" s="193"/>
      <c r="C37" s="193"/>
      <c r="D37" s="173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2:17" x14ac:dyDescent="0.2">
      <c r="B38" s="193"/>
      <c r="C38" s="193"/>
      <c r="D38" s="173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2:17" x14ac:dyDescent="0.2">
      <c r="B39" s="193"/>
      <c r="C39" s="193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2:17" x14ac:dyDescent="0.2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2:17" x14ac:dyDescent="0.2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2:17" x14ac:dyDescent="0.2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2:17" x14ac:dyDescent="0.2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2:17" x14ac:dyDescent="0.2"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2:17" x14ac:dyDescent="0.2"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2:17" x14ac:dyDescent="0.2"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2:17" x14ac:dyDescent="0.2"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2:17" x14ac:dyDescent="0.2"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2:17" x14ac:dyDescent="0.2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2:17" x14ac:dyDescent="0.2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2:17" x14ac:dyDescent="0.2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2:17" x14ac:dyDescent="0.2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2:17" x14ac:dyDescent="0.2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2:17" x14ac:dyDescent="0.2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2:17" x14ac:dyDescent="0.2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2:17" x14ac:dyDescent="0.2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2:17" x14ac:dyDescent="0.2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2:17" x14ac:dyDescent="0.2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2:17" x14ac:dyDescent="0.2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2:17" x14ac:dyDescent="0.2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2:17" x14ac:dyDescent="0.2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2:17" x14ac:dyDescent="0.2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2:17" x14ac:dyDescent="0.2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2:17" x14ac:dyDescent="0.2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2:17" x14ac:dyDescent="0.2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2:17" x14ac:dyDescent="0.2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2:17" x14ac:dyDescent="0.2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2:17" x14ac:dyDescent="0.2"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2:17" x14ac:dyDescent="0.2"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2:17" x14ac:dyDescent="0.2"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2:17" x14ac:dyDescent="0.2"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2:17" x14ac:dyDescent="0.2"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2:17" x14ac:dyDescent="0.2"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2:17" x14ac:dyDescent="0.2"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2:17" x14ac:dyDescent="0.2"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2:17" x14ac:dyDescent="0.2"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2:17" x14ac:dyDescent="0.2"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2:17" x14ac:dyDescent="0.2"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2:17" x14ac:dyDescent="0.2"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2:17" x14ac:dyDescent="0.2"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2:17" x14ac:dyDescent="0.2"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2:17" x14ac:dyDescent="0.2"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2:17" x14ac:dyDescent="0.2"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2:17" x14ac:dyDescent="0.2"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2:17" x14ac:dyDescent="0.2"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2:17" x14ac:dyDescent="0.2"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2:17" x14ac:dyDescent="0.2"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2:17" x14ac:dyDescent="0.2"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2:17" x14ac:dyDescent="0.2"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2:17" x14ac:dyDescent="0.2"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2:17" x14ac:dyDescent="0.2"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2:17" x14ac:dyDescent="0.2"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2:17" x14ac:dyDescent="0.2"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2:17" x14ac:dyDescent="0.2"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2:17" x14ac:dyDescent="0.2"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2:17" x14ac:dyDescent="0.2"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2:17" x14ac:dyDescent="0.2"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2:17" x14ac:dyDescent="0.2"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2:17" x14ac:dyDescent="0.2"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2:17" x14ac:dyDescent="0.2"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2:17" x14ac:dyDescent="0.2"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2:17" x14ac:dyDescent="0.2"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2:17" x14ac:dyDescent="0.2"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</row>
    <row r="239" spans="2:17" x14ac:dyDescent="0.2"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</row>
    <row r="240" spans="2:17" x14ac:dyDescent="0.2"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</row>
    <row r="241" spans="2:17" x14ac:dyDescent="0.2"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</row>
    <row r="242" spans="2:17" x14ac:dyDescent="0.2"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</row>
    <row r="243" spans="2:17" x14ac:dyDescent="0.2"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</row>
    <row r="244" spans="2:17" x14ac:dyDescent="0.2"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</row>
    <row r="245" spans="2:17" x14ac:dyDescent="0.2"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x14ac:dyDescent="0.2"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</row>
    <row r="247" spans="2:17" x14ac:dyDescent="0.2"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</row>
    <row r="248" spans="2:17" x14ac:dyDescent="0.2"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7" sqref="A7:XFD10"/>
    </sheetView>
  </sheetViews>
  <sheetFormatPr defaultRowHeight="12.75" x14ac:dyDescent="0.2"/>
  <cols>
    <col min="1" max="1" width="66" style="61" bestFit="1" customWidth="1"/>
    <col min="2" max="2" width="18" style="175" customWidth="1"/>
    <col min="3" max="3" width="17.42578125" style="175" customWidth="1"/>
    <col min="4" max="4" width="11.42578125" style="151" bestFit="1" customWidth="1"/>
    <col min="5" max="16384" width="9.140625" style="61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31.03.2017</v>
      </c>
      <c r="B2" s="3"/>
      <c r="C2" s="3"/>
      <c r="D2" s="3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18.75" x14ac:dyDescent="0.3">
      <c r="A3" s="2" t="s">
        <v>67</v>
      </c>
      <c r="B3" s="2"/>
      <c r="C3" s="2"/>
      <c r="D3" s="2"/>
    </row>
    <row r="4" spans="1:19" x14ac:dyDescent="0.2">
      <c r="B4" s="193"/>
      <c r="C4" s="193"/>
      <c r="D4" s="173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9" s="217" customFormat="1" x14ac:dyDescent="0.2">
      <c r="B5" s="88"/>
      <c r="C5" s="88"/>
      <c r="D5" s="217" t="str">
        <f>VALVAL</f>
        <v>млрд. одиниць</v>
      </c>
    </row>
    <row r="6" spans="1:19" s="87" customFormat="1" x14ac:dyDescent="0.2">
      <c r="A6" s="11"/>
      <c r="B6" s="153" t="s">
        <v>172</v>
      </c>
      <c r="C6" s="153" t="s">
        <v>3</v>
      </c>
      <c r="D6" s="136" t="s">
        <v>65</v>
      </c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pans="1:19" s="152" customFormat="1" ht="22.5" customHeight="1" x14ac:dyDescent="0.2">
      <c r="A7" s="282" t="s">
        <v>171</v>
      </c>
      <c r="B7" s="283">
        <f t="shared" ref="B7:D7" si="0">SUM(B8:B19)</f>
        <v>72.35475723318001</v>
      </c>
      <c r="C7" s="283">
        <f t="shared" si="0"/>
        <v>1951.8461276947301</v>
      </c>
      <c r="D7" s="284">
        <f t="shared" si="0"/>
        <v>1</v>
      </c>
    </row>
    <row r="8" spans="1:19" s="219" customFormat="1" ht="22.5" customHeight="1" x14ac:dyDescent="0.2">
      <c r="A8" s="38" t="s">
        <v>126</v>
      </c>
      <c r="B8" s="132">
        <v>8.9733535218699991</v>
      </c>
      <c r="C8" s="132">
        <v>242.06570506022999</v>
      </c>
      <c r="D8" s="115">
        <v>0.124019</v>
      </c>
    </row>
    <row r="9" spans="1:19" s="219" customFormat="1" ht="22.5" customHeight="1" x14ac:dyDescent="0.2">
      <c r="A9" s="38" t="s">
        <v>52</v>
      </c>
      <c r="B9" s="132">
        <v>13.197146664330001</v>
      </c>
      <c r="C9" s="132">
        <v>356.00699385148999</v>
      </c>
      <c r="D9" s="115">
        <v>0.182395</v>
      </c>
    </row>
    <row r="10" spans="1:19" s="219" customFormat="1" ht="22.5" customHeight="1" x14ac:dyDescent="0.2">
      <c r="A10" s="38" t="s">
        <v>94</v>
      </c>
      <c r="B10" s="132">
        <v>50.184257046980001</v>
      </c>
      <c r="C10" s="132">
        <v>1353.7734287830101</v>
      </c>
      <c r="D10" s="115">
        <v>0.69358600000000004</v>
      </c>
    </row>
    <row r="11" spans="1:19" x14ac:dyDescent="0.2">
      <c r="B11" s="193"/>
      <c r="C11" s="193"/>
      <c r="D11" s="173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</row>
    <row r="12" spans="1:19" x14ac:dyDescent="0.2">
      <c r="B12" s="193"/>
      <c r="C12" s="193"/>
      <c r="D12" s="17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1:19" x14ac:dyDescent="0.2">
      <c r="B13" s="193"/>
      <c r="C13" s="193"/>
      <c r="D13" s="173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1:19" x14ac:dyDescent="0.2">
      <c r="B14" s="193"/>
      <c r="C14" s="193"/>
      <c r="D14" s="173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9" x14ac:dyDescent="0.2">
      <c r="B15" s="193"/>
      <c r="C15" s="193"/>
      <c r="D15" s="17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x14ac:dyDescent="0.2">
      <c r="B16" s="193"/>
      <c r="C16" s="193"/>
      <c r="D16" s="173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2:17" x14ac:dyDescent="0.2">
      <c r="B17" s="193"/>
      <c r="C17" s="193"/>
      <c r="D17" s="173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2:17" x14ac:dyDescent="0.2">
      <c r="B18" s="193"/>
      <c r="C18" s="193"/>
      <c r="D18" s="17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2:17" x14ac:dyDescent="0.2">
      <c r="B19" s="193"/>
      <c r="C19" s="193"/>
      <c r="D19" s="173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2:17" x14ac:dyDescent="0.2">
      <c r="B20" s="193"/>
      <c r="C20" s="193"/>
      <c r="D20" s="173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2:17" x14ac:dyDescent="0.2">
      <c r="B21" s="193"/>
      <c r="C21" s="193"/>
      <c r="D21" s="17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2:17" x14ac:dyDescent="0.2">
      <c r="B22" s="193"/>
      <c r="C22" s="193"/>
      <c r="D22" s="173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2:17" x14ac:dyDescent="0.2">
      <c r="B23" s="193"/>
      <c r="C23" s="193"/>
      <c r="D23" s="173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2:17" x14ac:dyDescent="0.2">
      <c r="B24" s="193"/>
      <c r="C24" s="193"/>
      <c r="D24" s="17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2:17" x14ac:dyDescent="0.2">
      <c r="B25" s="193"/>
      <c r="C25" s="193"/>
      <c r="D25" s="173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2:17" x14ac:dyDescent="0.2">
      <c r="B26" s="193"/>
      <c r="C26" s="193"/>
      <c r="D26" s="173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x14ac:dyDescent="0.2">
      <c r="B27" s="193"/>
      <c r="C27" s="193"/>
      <c r="D27" s="173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2:17" x14ac:dyDescent="0.2">
      <c r="B28" s="193"/>
      <c r="C28" s="193"/>
      <c r="D28" s="173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2:17" x14ac:dyDescent="0.2">
      <c r="B29" s="193"/>
      <c r="C29" s="193"/>
      <c r="D29" s="173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2:17" x14ac:dyDescent="0.2">
      <c r="B30" s="193"/>
      <c r="C30" s="193"/>
      <c r="D30" s="173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2:17" x14ac:dyDescent="0.2">
      <c r="B31" s="193"/>
      <c r="C31" s="193"/>
      <c r="D31" s="173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2:17" x14ac:dyDescent="0.2">
      <c r="B32" s="193"/>
      <c r="C32" s="193"/>
      <c r="D32" s="173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2:17" x14ac:dyDescent="0.2">
      <c r="B33" s="193"/>
      <c r="C33" s="193"/>
      <c r="D33" s="173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2:17" x14ac:dyDescent="0.2">
      <c r="B34" s="193"/>
      <c r="C34" s="193"/>
      <c r="D34" s="173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2:17" x14ac:dyDescent="0.2">
      <c r="B35" s="193"/>
      <c r="C35" s="193"/>
      <c r="D35" s="173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2:17" x14ac:dyDescent="0.2">
      <c r="B36" s="193"/>
      <c r="C36" s="193"/>
      <c r="D36" s="173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2:17" x14ac:dyDescent="0.2">
      <c r="B37" s="193"/>
      <c r="C37" s="193"/>
      <c r="D37" s="173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2:17" x14ac:dyDescent="0.2">
      <c r="B38" s="193"/>
      <c r="C38" s="193"/>
      <c r="D38" s="173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2:17" x14ac:dyDescent="0.2">
      <c r="B39" s="193"/>
      <c r="C39" s="193"/>
      <c r="D39" s="173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2:17" x14ac:dyDescent="0.2">
      <c r="B40" s="193"/>
      <c r="C40" s="193"/>
      <c r="D40" s="173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2:17" x14ac:dyDescent="0.2">
      <c r="B41" s="193"/>
      <c r="C41" s="193"/>
      <c r="D41" s="173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2:17" x14ac:dyDescent="0.2">
      <c r="B42" s="193"/>
      <c r="C42" s="193"/>
      <c r="D42" s="173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2:17" x14ac:dyDescent="0.2">
      <c r="B43" s="193"/>
      <c r="C43" s="193"/>
      <c r="D43" s="173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2:17" x14ac:dyDescent="0.2">
      <c r="B44" s="193"/>
      <c r="C44" s="193"/>
      <c r="D44" s="173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2:17" x14ac:dyDescent="0.2">
      <c r="B45" s="193"/>
      <c r="C45" s="193"/>
      <c r="D45" s="173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2:17" x14ac:dyDescent="0.2">
      <c r="B46" s="193"/>
      <c r="C46" s="193"/>
      <c r="D46" s="173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2:17" x14ac:dyDescent="0.2">
      <c r="B47" s="193"/>
      <c r="C47" s="193"/>
      <c r="D47" s="173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2:17" x14ac:dyDescent="0.2">
      <c r="B48" s="193"/>
      <c r="C48" s="193"/>
      <c r="D48" s="173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193"/>
      <c r="C49" s="193"/>
      <c r="D49" s="173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193"/>
      <c r="C50" s="193"/>
      <c r="D50" s="173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193"/>
      <c r="C51" s="193"/>
      <c r="D51" s="173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193"/>
      <c r="C52" s="193"/>
      <c r="D52" s="173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193"/>
      <c r="C53" s="193"/>
      <c r="D53" s="173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193"/>
      <c r="C54" s="193"/>
      <c r="D54" s="173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193"/>
      <c r="C55" s="193"/>
      <c r="D55" s="173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193"/>
      <c r="C56" s="193"/>
      <c r="D56" s="173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193"/>
      <c r="C57" s="193"/>
      <c r="D57" s="173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193"/>
      <c r="C58" s="193"/>
      <c r="D58" s="173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193"/>
      <c r="C59" s="193"/>
      <c r="D59" s="173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193"/>
      <c r="C60" s="193"/>
      <c r="D60" s="173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193"/>
      <c r="C61" s="193"/>
      <c r="D61" s="173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193"/>
      <c r="C62" s="193"/>
      <c r="D62" s="173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193"/>
      <c r="C63" s="193"/>
      <c r="D63" s="173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193"/>
      <c r="C64" s="193"/>
      <c r="D64" s="173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193"/>
      <c r="C65" s="193"/>
      <c r="D65" s="173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193"/>
      <c r="C66" s="193"/>
      <c r="D66" s="173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193"/>
      <c r="C67" s="193"/>
      <c r="D67" s="173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193"/>
      <c r="C68" s="193"/>
      <c r="D68" s="173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193"/>
      <c r="C69" s="193"/>
      <c r="D69" s="173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193"/>
      <c r="C70" s="193"/>
      <c r="D70" s="173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193"/>
      <c r="C71" s="193"/>
      <c r="D71" s="173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193"/>
      <c r="C72" s="193"/>
      <c r="D72" s="173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193"/>
      <c r="C73" s="193"/>
      <c r="D73" s="173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193"/>
      <c r="C74" s="193"/>
      <c r="D74" s="173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193"/>
      <c r="C75" s="193"/>
      <c r="D75" s="173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193"/>
      <c r="C76" s="193"/>
      <c r="D76" s="173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193"/>
      <c r="C77" s="193"/>
      <c r="D77" s="173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193"/>
      <c r="C78" s="193"/>
      <c r="D78" s="173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193"/>
      <c r="C79" s="193"/>
      <c r="D79" s="173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193"/>
      <c r="C80" s="193"/>
      <c r="D80" s="173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193"/>
      <c r="C81" s="193"/>
      <c r="D81" s="173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193"/>
      <c r="C82" s="193"/>
      <c r="D82" s="173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193"/>
      <c r="C83" s="193"/>
      <c r="D83" s="173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193"/>
      <c r="C84" s="193"/>
      <c r="D84" s="173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193"/>
      <c r="C85" s="193"/>
      <c r="D85" s="173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193"/>
      <c r="C86" s="193"/>
      <c r="D86" s="173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193"/>
      <c r="C87" s="193"/>
      <c r="D87" s="173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193"/>
      <c r="C88" s="193"/>
      <c r="D88" s="173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193"/>
      <c r="C89" s="193"/>
      <c r="D89" s="173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193"/>
      <c r="C90" s="193"/>
      <c r="D90" s="173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193"/>
      <c r="C91" s="193"/>
      <c r="D91" s="173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193"/>
      <c r="C92" s="193"/>
      <c r="D92" s="173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193"/>
      <c r="C93" s="193"/>
      <c r="D93" s="173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193"/>
      <c r="C94" s="193"/>
      <c r="D94" s="173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193"/>
      <c r="C95" s="193"/>
      <c r="D95" s="173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193"/>
      <c r="C96" s="193"/>
      <c r="D96" s="173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193"/>
      <c r="C97" s="193"/>
      <c r="D97" s="173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193"/>
      <c r="C98" s="193"/>
      <c r="D98" s="173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193"/>
      <c r="C99" s="193"/>
      <c r="D99" s="173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193"/>
      <c r="C100" s="193"/>
      <c r="D100" s="173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193"/>
      <c r="C101" s="193"/>
      <c r="D101" s="173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193"/>
      <c r="C102" s="193"/>
      <c r="D102" s="173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193"/>
      <c r="C103" s="193"/>
      <c r="D103" s="173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193"/>
      <c r="C104" s="193"/>
      <c r="D104" s="173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193"/>
      <c r="C105" s="193"/>
      <c r="D105" s="173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193"/>
      <c r="C106" s="193"/>
      <c r="D106" s="173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193"/>
      <c r="C107" s="193"/>
      <c r="D107" s="173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193"/>
      <c r="C108" s="193"/>
      <c r="D108" s="173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193"/>
      <c r="C109" s="193"/>
      <c r="D109" s="173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193"/>
      <c r="C110" s="193"/>
      <c r="D110" s="173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193"/>
      <c r="C111" s="193"/>
      <c r="D111" s="173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193"/>
      <c r="C112" s="193"/>
      <c r="D112" s="173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193"/>
      <c r="C113" s="193"/>
      <c r="D113" s="173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193"/>
      <c r="C114" s="193"/>
      <c r="D114" s="173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193"/>
      <c r="C115" s="193"/>
      <c r="D115" s="173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193"/>
      <c r="C116" s="193"/>
      <c r="D116" s="173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193"/>
      <c r="C117" s="193"/>
      <c r="D117" s="173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193"/>
      <c r="C118" s="193"/>
      <c r="D118" s="173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193"/>
      <c r="C119" s="193"/>
      <c r="D119" s="173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193"/>
      <c r="C120" s="193"/>
      <c r="D120" s="173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193"/>
      <c r="C121" s="193"/>
      <c r="D121" s="173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193"/>
      <c r="C122" s="193"/>
      <c r="D122" s="173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193"/>
      <c r="C123" s="193"/>
      <c r="D123" s="173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193"/>
      <c r="C124" s="193"/>
      <c r="D124" s="173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193"/>
      <c r="C125" s="193"/>
      <c r="D125" s="173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193"/>
      <c r="C126" s="193"/>
      <c r="D126" s="173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193"/>
      <c r="C127" s="193"/>
      <c r="D127" s="173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193"/>
      <c r="C128" s="193"/>
      <c r="D128" s="173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193"/>
      <c r="C129" s="193"/>
      <c r="D129" s="173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193"/>
      <c r="C130" s="193"/>
      <c r="D130" s="173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193"/>
      <c r="C131" s="193"/>
      <c r="D131" s="173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193"/>
      <c r="C132" s="193"/>
      <c r="D132" s="173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193"/>
      <c r="C133" s="193"/>
      <c r="D133" s="173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193"/>
      <c r="C134" s="193"/>
      <c r="D134" s="173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193"/>
      <c r="C135" s="193"/>
      <c r="D135" s="173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193"/>
      <c r="C136" s="193"/>
      <c r="D136" s="173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193"/>
      <c r="C137" s="193"/>
      <c r="D137" s="173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193"/>
      <c r="C138" s="193"/>
      <c r="D138" s="173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193"/>
      <c r="C139" s="193"/>
      <c r="D139" s="173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193"/>
      <c r="C140" s="193"/>
      <c r="D140" s="173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193"/>
      <c r="C141" s="193"/>
      <c r="D141" s="173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193"/>
      <c r="C142" s="193"/>
      <c r="D142" s="173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193"/>
      <c r="C143" s="193"/>
      <c r="D143" s="173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193"/>
      <c r="C144" s="193"/>
      <c r="D144" s="173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193"/>
      <c r="C145" s="193"/>
      <c r="D145" s="173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193"/>
      <c r="C146" s="193"/>
      <c r="D146" s="173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193"/>
      <c r="C147" s="193"/>
      <c r="D147" s="173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193"/>
      <c r="C148" s="193"/>
      <c r="D148" s="173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193"/>
      <c r="C149" s="193"/>
      <c r="D149" s="173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193"/>
      <c r="C150" s="193"/>
      <c r="D150" s="173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193"/>
      <c r="C151" s="193"/>
      <c r="D151" s="173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193"/>
      <c r="C152" s="193"/>
      <c r="D152" s="173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193"/>
      <c r="C153" s="193"/>
      <c r="D153" s="173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193"/>
      <c r="C154" s="193"/>
      <c r="D154" s="173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193"/>
      <c r="C155" s="193"/>
      <c r="D155" s="173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193"/>
      <c r="C156" s="193"/>
      <c r="D156" s="173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193"/>
      <c r="C157" s="193"/>
      <c r="D157" s="173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193"/>
      <c r="C158" s="193"/>
      <c r="D158" s="173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193"/>
      <c r="C159" s="193"/>
      <c r="D159" s="173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193"/>
      <c r="C160" s="193"/>
      <c r="D160" s="173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193"/>
      <c r="C161" s="193"/>
      <c r="D161" s="173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193"/>
      <c r="C162" s="193"/>
      <c r="D162" s="173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193"/>
      <c r="C163" s="193"/>
      <c r="D163" s="173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193"/>
      <c r="C164" s="193"/>
      <c r="D164" s="173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193"/>
      <c r="C165" s="193"/>
      <c r="D165" s="173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193"/>
      <c r="C166" s="193"/>
      <c r="D166" s="173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193"/>
      <c r="C167" s="193"/>
      <c r="D167" s="173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193"/>
      <c r="C168" s="193"/>
      <c r="D168" s="173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193"/>
      <c r="C169" s="193"/>
      <c r="D169" s="173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193"/>
      <c r="C170" s="193"/>
      <c r="D170" s="173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193"/>
      <c r="C171" s="193"/>
      <c r="D171" s="173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193"/>
      <c r="C172" s="193"/>
      <c r="D172" s="173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193"/>
      <c r="C173" s="193"/>
      <c r="D173" s="173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193"/>
      <c r="C174" s="193"/>
      <c r="D174" s="173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193"/>
      <c r="C175" s="193"/>
      <c r="D175" s="173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193"/>
      <c r="C176" s="193"/>
      <c r="D176" s="173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193"/>
      <c r="C177" s="193"/>
      <c r="D177" s="173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193"/>
      <c r="C178" s="193"/>
      <c r="D178" s="173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193"/>
      <c r="C179" s="193"/>
      <c r="D179" s="173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193"/>
      <c r="C180" s="193"/>
      <c r="D180" s="173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193"/>
      <c r="C181" s="193"/>
      <c r="D181" s="173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193"/>
      <c r="C182" s="193"/>
      <c r="D182" s="173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193"/>
      <c r="C183" s="193"/>
      <c r="D183" s="173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2:17" x14ac:dyDescent="0.2">
      <c r="B184" s="193"/>
      <c r="C184" s="193"/>
      <c r="D184" s="173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2:17" x14ac:dyDescent="0.2">
      <c r="B185" s="193"/>
      <c r="C185" s="193"/>
      <c r="D185" s="173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2:17" x14ac:dyDescent="0.2">
      <c r="B186" s="193"/>
      <c r="C186" s="193"/>
      <c r="D186" s="173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2:17" x14ac:dyDescent="0.2">
      <c r="B187" s="193"/>
      <c r="C187" s="193"/>
      <c r="D187" s="173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2:17" x14ac:dyDescent="0.2">
      <c r="B188" s="193"/>
      <c r="C188" s="193"/>
      <c r="D188" s="173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2:17" x14ac:dyDescent="0.2">
      <c r="B189" s="193"/>
      <c r="C189" s="193"/>
      <c r="D189" s="173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2:17" x14ac:dyDescent="0.2">
      <c r="B190" s="193"/>
      <c r="C190" s="193"/>
      <c r="D190" s="173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2:17" x14ac:dyDescent="0.2">
      <c r="B191" s="193"/>
      <c r="C191" s="193"/>
      <c r="D191" s="173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2:17" x14ac:dyDescent="0.2">
      <c r="B192" s="193"/>
      <c r="C192" s="193"/>
      <c r="D192" s="173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2:17" x14ac:dyDescent="0.2">
      <c r="B193" s="193"/>
      <c r="C193" s="193"/>
      <c r="D193" s="173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2:17" x14ac:dyDescent="0.2">
      <c r="B194" s="193"/>
      <c r="C194" s="193"/>
      <c r="D194" s="173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2:17" x14ac:dyDescent="0.2">
      <c r="B195" s="193"/>
      <c r="C195" s="193"/>
      <c r="D195" s="173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2:17" x14ac:dyDescent="0.2">
      <c r="B196" s="193"/>
      <c r="C196" s="193"/>
      <c r="D196" s="173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2:17" x14ac:dyDescent="0.2">
      <c r="B197" s="193"/>
      <c r="C197" s="193"/>
      <c r="D197" s="173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2:17" x14ac:dyDescent="0.2">
      <c r="B198" s="193"/>
      <c r="C198" s="193"/>
      <c r="D198" s="173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2:17" x14ac:dyDescent="0.2">
      <c r="B199" s="193"/>
      <c r="C199" s="193"/>
      <c r="D199" s="173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2:17" x14ac:dyDescent="0.2">
      <c r="B200" s="193"/>
      <c r="C200" s="193"/>
      <c r="D200" s="173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2:17" x14ac:dyDescent="0.2">
      <c r="B201" s="193"/>
      <c r="C201" s="193"/>
      <c r="D201" s="173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2:17" x14ac:dyDescent="0.2">
      <c r="B202" s="193"/>
      <c r="C202" s="193"/>
      <c r="D202" s="173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2:17" x14ac:dyDescent="0.2">
      <c r="B203" s="193"/>
      <c r="C203" s="193"/>
      <c r="D203" s="173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2:17" x14ac:dyDescent="0.2">
      <c r="B204" s="193"/>
      <c r="C204" s="193"/>
      <c r="D204" s="173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2:17" x14ac:dyDescent="0.2">
      <c r="B205" s="193"/>
      <c r="C205" s="193"/>
      <c r="D205" s="173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2:17" x14ac:dyDescent="0.2">
      <c r="B206" s="193"/>
      <c r="C206" s="193"/>
      <c r="D206" s="173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2:17" x14ac:dyDescent="0.2">
      <c r="B207" s="193"/>
      <c r="C207" s="193"/>
      <c r="D207" s="173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2:17" x14ac:dyDescent="0.2">
      <c r="B208" s="193"/>
      <c r="C208" s="193"/>
      <c r="D208" s="173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2:17" x14ac:dyDescent="0.2">
      <c r="B209" s="193"/>
      <c r="C209" s="193"/>
      <c r="D209" s="173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2:17" x14ac:dyDescent="0.2">
      <c r="B210" s="193"/>
      <c r="C210" s="193"/>
      <c r="D210" s="173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2:17" x14ac:dyDescent="0.2">
      <c r="B211" s="193"/>
      <c r="C211" s="193"/>
      <c r="D211" s="173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2:17" x14ac:dyDescent="0.2">
      <c r="B212" s="193"/>
      <c r="C212" s="193"/>
      <c r="D212" s="173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2:17" x14ac:dyDescent="0.2">
      <c r="B213" s="193"/>
      <c r="C213" s="193"/>
      <c r="D213" s="173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2:17" x14ac:dyDescent="0.2">
      <c r="B214" s="193"/>
      <c r="C214" s="193"/>
      <c r="D214" s="173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2:17" x14ac:dyDescent="0.2">
      <c r="B215" s="193"/>
      <c r="C215" s="193"/>
      <c r="D215" s="173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2:17" x14ac:dyDescent="0.2">
      <c r="B216" s="193"/>
      <c r="C216" s="193"/>
      <c r="D216" s="173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2:17" x14ac:dyDescent="0.2">
      <c r="B217" s="193"/>
      <c r="C217" s="193"/>
      <c r="D217" s="173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2:17" x14ac:dyDescent="0.2">
      <c r="B218" s="193"/>
      <c r="C218" s="193"/>
      <c r="D218" s="173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2:17" x14ac:dyDescent="0.2">
      <c r="B219" s="193"/>
      <c r="C219" s="193"/>
      <c r="D219" s="173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2:17" x14ac:dyDescent="0.2">
      <c r="B220" s="193"/>
      <c r="C220" s="193"/>
      <c r="D220" s="173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2:17" x14ac:dyDescent="0.2">
      <c r="B221" s="193"/>
      <c r="C221" s="193"/>
      <c r="D221" s="173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2:17" x14ac:dyDescent="0.2">
      <c r="B222" s="193"/>
      <c r="C222" s="193"/>
      <c r="D222" s="173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2:17" x14ac:dyDescent="0.2">
      <c r="B223" s="193"/>
      <c r="C223" s="193"/>
      <c r="D223" s="173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2:17" x14ac:dyDescent="0.2">
      <c r="B224" s="193"/>
      <c r="C224" s="193"/>
      <c r="D224" s="173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2:17" x14ac:dyDescent="0.2">
      <c r="B225" s="193"/>
      <c r="C225" s="193"/>
      <c r="D225" s="173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2:17" x14ac:dyDescent="0.2">
      <c r="B226" s="193"/>
      <c r="C226" s="193"/>
      <c r="D226" s="173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2:17" x14ac:dyDescent="0.2">
      <c r="B227" s="193"/>
      <c r="C227" s="193"/>
      <c r="D227" s="173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2:17" x14ac:dyDescent="0.2">
      <c r="B228" s="193"/>
      <c r="C228" s="193"/>
      <c r="D228" s="173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2:17" x14ac:dyDescent="0.2">
      <c r="B229" s="193"/>
      <c r="C229" s="193"/>
      <c r="D229" s="173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2:17" x14ac:dyDescent="0.2">
      <c r="B230" s="193"/>
      <c r="C230" s="193"/>
      <c r="D230" s="173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2:17" x14ac:dyDescent="0.2">
      <c r="B231" s="193"/>
      <c r="C231" s="193"/>
      <c r="D231" s="173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2:17" x14ac:dyDescent="0.2">
      <c r="B232" s="193"/>
      <c r="C232" s="193"/>
      <c r="D232" s="173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2:17" x14ac:dyDescent="0.2">
      <c r="B233" s="193"/>
      <c r="C233" s="193"/>
      <c r="D233" s="173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2:17" x14ac:dyDescent="0.2">
      <c r="B234" s="193"/>
      <c r="C234" s="193"/>
      <c r="D234" s="173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2:17" x14ac:dyDescent="0.2">
      <c r="B235" s="193"/>
      <c r="C235" s="193"/>
      <c r="D235" s="173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2:17" x14ac:dyDescent="0.2">
      <c r="B236" s="193"/>
      <c r="C236" s="193"/>
      <c r="D236" s="173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2:17" x14ac:dyDescent="0.2">
      <c r="B237" s="193"/>
      <c r="C237" s="193"/>
      <c r="D237" s="173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2:17" x14ac:dyDescent="0.2">
      <c r="B238" s="193"/>
      <c r="C238" s="193"/>
      <c r="D238" s="173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</row>
    <row r="239" spans="2:17" x14ac:dyDescent="0.2">
      <c r="B239" s="193"/>
      <c r="C239" s="193"/>
      <c r="D239" s="173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</row>
    <row r="240" spans="2:17" x14ac:dyDescent="0.2">
      <c r="B240" s="193"/>
      <c r="C240" s="193"/>
      <c r="D240" s="173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</row>
    <row r="241" spans="2:17" x14ac:dyDescent="0.2">
      <c r="B241" s="193"/>
      <c r="C241" s="193"/>
      <c r="D241" s="173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</row>
    <row r="242" spans="2:17" x14ac:dyDescent="0.2">
      <c r="B242" s="193"/>
      <c r="C242" s="193"/>
      <c r="D242" s="173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</row>
    <row r="243" spans="2:17" x14ac:dyDescent="0.2">
      <c r="B243" s="193"/>
      <c r="C243" s="193"/>
      <c r="D243" s="173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</row>
    <row r="244" spans="2:17" x14ac:dyDescent="0.2">
      <c r="B244" s="193"/>
      <c r="C244" s="193"/>
      <c r="D244" s="173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</row>
    <row r="245" spans="2:17" x14ac:dyDescent="0.2">
      <c r="B245" s="193"/>
      <c r="C245" s="193"/>
      <c r="D245" s="173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61" bestFit="1" customWidth="1"/>
    <col min="2" max="2" width="17.7109375" style="175" customWidth="1"/>
    <col min="3" max="3" width="17.85546875" style="175" customWidth="1"/>
    <col min="4" max="4" width="11.42578125" style="151" bestFit="1" customWidth="1"/>
    <col min="5" max="16384" width="9.140625" style="61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31.03.2017</v>
      </c>
      <c r="B2" s="3"/>
      <c r="C2" s="3"/>
      <c r="D2" s="3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18.75" x14ac:dyDescent="0.3">
      <c r="A3" s="2" t="s">
        <v>67</v>
      </c>
      <c r="B3" s="2"/>
      <c r="C3" s="2"/>
      <c r="D3" s="2"/>
    </row>
    <row r="4" spans="1:19" x14ac:dyDescent="0.2">
      <c r="B4" s="193"/>
      <c r="C4" s="193"/>
      <c r="D4" s="173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9" s="217" customFormat="1" x14ac:dyDescent="0.2">
      <c r="A5" s="184"/>
      <c r="B5" s="88"/>
      <c r="C5" s="88"/>
      <c r="D5" s="217" t="str">
        <f>VALVAL</f>
        <v>млрд. одиниць</v>
      </c>
    </row>
    <row r="6" spans="1:19" s="39" customFormat="1" x14ac:dyDescent="0.2">
      <c r="A6" s="133"/>
      <c r="B6" s="153" t="s">
        <v>172</v>
      </c>
      <c r="C6" s="153" t="s">
        <v>3</v>
      </c>
      <c r="D6" s="136" t="s">
        <v>65</v>
      </c>
    </row>
    <row r="7" spans="1:19" s="108" customFormat="1" ht="15.75" x14ac:dyDescent="0.2">
      <c r="A7" s="55" t="s">
        <v>171</v>
      </c>
      <c r="B7" s="186">
        <f t="shared" ref="B7:D7" si="0">SUM(B8:B18)</f>
        <v>72.35475723318001</v>
      </c>
      <c r="C7" s="186">
        <f t="shared" si="0"/>
        <v>1951.8461276947301</v>
      </c>
      <c r="D7" s="221">
        <f t="shared" si="0"/>
        <v>1</v>
      </c>
    </row>
    <row r="8" spans="1:19" s="185" customFormat="1" x14ac:dyDescent="0.2">
      <c r="A8" s="161" t="s">
        <v>126</v>
      </c>
      <c r="B8" s="208">
        <v>8.9733535218699991</v>
      </c>
      <c r="C8" s="208">
        <v>242.06570506022999</v>
      </c>
      <c r="D8" s="197">
        <v>0.124019</v>
      </c>
    </row>
    <row r="9" spans="1:19" s="185" customFormat="1" x14ac:dyDescent="0.2">
      <c r="A9" s="161" t="s">
        <v>52</v>
      </c>
      <c r="B9" s="208">
        <v>13.197146664330001</v>
      </c>
      <c r="C9" s="208">
        <v>356.00699385148999</v>
      </c>
      <c r="D9" s="197">
        <v>0.182395</v>
      </c>
    </row>
    <row r="10" spans="1:19" s="185" customFormat="1" x14ac:dyDescent="0.2">
      <c r="A10" s="161" t="s">
        <v>94</v>
      </c>
      <c r="B10" s="208">
        <v>50.184257046980001</v>
      </c>
      <c r="C10" s="208">
        <v>1353.7734287830101</v>
      </c>
      <c r="D10" s="197">
        <v>0.69358600000000004</v>
      </c>
    </row>
    <row r="11" spans="1:19" x14ac:dyDescent="0.2">
      <c r="A11" s="245"/>
      <c r="B11" s="193"/>
      <c r="C11" s="193"/>
      <c r="D11" s="173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</row>
    <row r="12" spans="1:19" x14ac:dyDescent="0.2">
      <c r="A12" s="245"/>
      <c r="B12" s="193"/>
      <c r="C12" s="193"/>
      <c r="D12" s="17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1:19" x14ac:dyDescent="0.2">
      <c r="A13" s="245"/>
      <c r="B13" s="193"/>
      <c r="C13" s="193"/>
      <c r="D13" s="173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1:19" x14ac:dyDescent="0.2">
      <c r="A14" s="245"/>
      <c r="B14" s="193"/>
      <c r="C14" s="193"/>
      <c r="D14" s="173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9" x14ac:dyDescent="0.2">
      <c r="A15" s="245"/>
      <c r="B15" s="193"/>
      <c r="C15" s="193"/>
      <c r="D15" s="17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x14ac:dyDescent="0.2">
      <c r="A16" s="245"/>
      <c r="B16" s="193"/>
      <c r="C16" s="193"/>
      <c r="D16" s="173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1:19" x14ac:dyDescent="0.2">
      <c r="A17" s="245"/>
      <c r="B17" s="193"/>
      <c r="C17" s="193"/>
      <c r="D17" s="173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1:19" x14ac:dyDescent="0.2">
      <c r="A18" s="245"/>
      <c r="B18" s="193"/>
      <c r="C18" s="193"/>
      <c r="D18" s="17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1:19" x14ac:dyDescent="0.2">
      <c r="A19" s="100" t="s">
        <v>100</v>
      </c>
      <c r="B19" s="193"/>
      <c r="C19" s="193"/>
      <c r="D19" s="173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19" x14ac:dyDescent="0.2">
      <c r="B20" s="252" t="str">
        <f>"Державний борг України за станом на " &amp; TEXT(DREPORTDATE,"dd.MM.yyyy")</f>
        <v>Державний борг України за станом на 31.03.2017</v>
      </c>
      <c r="C20" s="193"/>
      <c r="D20" s="217" t="str">
        <f>VALVAL</f>
        <v>млрд. одиниць</v>
      </c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1:19" s="102" customFormat="1" x14ac:dyDescent="0.2">
      <c r="A21" s="133"/>
      <c r="B21" s="153" t="s">
        <v>172</v>
      </c>
      <c r="C21" s="153" t="s">
        <v>3</v>
      </c>
      <c r="D21" s="136" t="s">
        <v>65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</row>
    <row r="22" spans="1:19" s="213" customFormat="1" ht="15" x14ac:dyDescent="0.25">
      <c r="A22" s="117" t="s">
        <v>171</v>
      </c>
      <c r="B22" s="239">
        <f t="shared" ref="B22:C22" si="1">B$27+B$23</f>
        <v>72.35475723318001</v>
      </c>
      <c r="C22" s="239">
        <f t="shared" si="1"/>
        <v>1951.8461276947298</v>
      </c>
      <c r="D22" s="233">
        <v>0.99999899999999997</v>
      </c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</row>
    <row r="23" spans="1:19" s="232" customFormat="1" ht="15" x14ac:dyDescent="0.25">
      <c r="A23" s="128" t="s">
        <v>72</v>
      </c>
      <c r="B23" s="40">
        <f t="shared" ref="B23:C23" si="2">SUM(B$24:B$26)</f>
        <v>62.133892706050005</v>
      </c>
      <c r="C23" s="40">
        <f t="shared" si="2"/>
        <v>1676.1274934015798</v>
      </c>
      <c r="D23" s="166">
        <v>0.85873900000000003</v>
      </c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</row>
    <row r="24" spans="1:19" s="232" customFormat="1" outlineLevel="1" x14ac:dyDescent="0.2">
      <c r="A24" s="251" t="s">
        <v>126</v>
      </c>
      <c r="B24" s="132">
        <v>6.50804650192</v>
      </c>
      <c r="C24" s="132">
        <v>175.56143990216</v>
      </c>
      <c r="D24" s="115">
        <v>8.9945999999999998E-2</v>
      </c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</row>
    <row r="25" spans="1:19" s="232" customFormat="1" outlineLevel="1" x14ac:dyDescent="0.2">
      <c r="A25" s="251" t="s">
        <v>52</v>
      </c>
      <c r="B25" s="203">
        <v>6.8967113267400002</v>
      </c>
      <c r="C25" s="203">
        <v>186.04608475958</v>
      </c>
      <c r="D25" s="176">
        <v>9.5318E-2</v>
      </c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</row>
    <row r="26" spans="1:19" s="232" customFormat="1" outlineLevel="1" x14ac:dyDescent="0.2">
      <c r="A26" s="149" t="s">
        <v>94</v>
      </c>
      <c r="B26" s="164">
        <v>48.729134877390003</v>
      </c>
      <c r="C26" s="164">
        <v>1314.5199687398399</v>
      </c>
      <c r="D26" s="148">
        <v>0.67347500000000005</v>
      </c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</row>
    <row r="27" spans="1:19" s="232" customFormat="1" ht="15" x14ac:dyDescent="0.25">
      <c r="A27" s="187" t="s">
        <v>112</v>
      </c>
      <c r="B27" s="155">
        <f t="shared" ref="B27:C27" si="3">SUM(B$28:B$30)</f>
        <v>10.220864527129999</v>
      </c>
      <c r="C27" s="155">
        <f t="shared" si="3"/>
        <v>275.71863429314999</v>
      </c>
      <c r="D27" s="139">
        <v>0.14126</v>
      </c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</row>
    <row r="28" spans="1:19" s="23" customFormat="1" outlineLevel="1" x14ac:dyDescent="0.2">
      <c r="A28" s="149" t="s">
        <v>126</v>
      </c>
      <c r="B28" s="164">
        <v>2.46530701995</v>
      </c>
      <c r="C28" s="164">
        <v>66.504265158069998</v>
      </c>
      <c r="D28" s="148">
        <v>3.4071999999999998E-2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</row>
    <row r="29" spans="1:19" s="232" customFormat="1" outlineLevel="1" x14ac:dyDescent="0.2">
      <c r="A29" s="149" t="s">
        <v>52</v>
      </c>
      <c r="B29" s="164">
        <v>6.3004353375899997</v>
      </c>
      <c r="C29" s="164">
        <v>169.96090909191</v>
      </c>
      <c r="D29" s="148">
        <v>8.7077000000000002E-2</v>
      </c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</row>
    <row r="30" spans="1:19" s="232" customFormat="1" outlineLevel="1" x14ac:dyDescent="0.2">
      <c r="A30" s="149" t="s">
        <v>94</v>
      </c>
      <c r="B30" s="164">
        <v>1.4551221695900001</v>
      </c>
      <c r="C30" s="164">
        <v>39.253460043170001</v>
      </c>
      <c r="D30" s="148">
        <v>2.0111E-2</v>
      </c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</row>
    <row r="31" spans="1:19" s="232" customFormat="1" x14ac:dyDescent="0.2">
      <c r="A31" s="245"/>
      <c r="B31" s="193"/>
      <c r="C31" s="193"/>
      <c r="D31" s="173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</row>
    <row r="32" spans="1:19" s="232" customFormat="1" x14ac:dyDescent="0.2">
      <c r="A32" s="245"/>
      <c r="B32" s="193"/>
      <c r="C32" s="193"/>
      <c r="D32" s="173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</row>
    <row r="33" spans="1:17" x14ac:dyDescent="0.2">
      <c r="A33" s="245"/>
      <c r="B33" s="193"/>
      <c r="C33" s="193"/>
      <c r="D33" s="173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1:17" x14ac:dyDescent="0.2">
      <c r="A34" s="245"/>
      <c r="B34" s="193"/>
      <c r="C34" s="193"/>
      <c r="D34" s="173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1:17" x14ac:dyDescent="0.2">
      <c r="A35" s="245"/>
      <c r="B35" s="193"/>
      <c r="C35" s="193"/>
      <c r="D35" s="173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1:17" x14ac:dyDescent="0.2">
      <c r="A36" s="245"/>
      <c r="B36" s="193"/>
      <c r="C36" s="193"/>
      <c r="D36" s="173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1:17" x14ac:dyDescent="0.2">
      <c r="A37" s="245"/>
      <c r="B37" s="193"/>
      <c r="C37" s="193"/>
      <c r="D37" s="173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1:17" x14ac:dyDescent="0.2">
      <c r="A38" s="245"/>
      <c r="B38" s="193"/>
      <c r="C38" s="193"/>
      <c r="D38" s="173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1:17" x14ac:dyDescent="0.2">
      <c r="B39" s="193"/>
      <c r="C39" s="193"/>
      <c r="D39" s="173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1:17" x14ac:dyDescent="0.2">
      <c r="B40" s="193"/>
      <c r="C40" s="193"/>
      <c r="D40" s="173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1:17" x14ac:dyDescent="0.2">
      <c r="B41" s="193"/>
      <c r="C41" s="193"/>
      <c r="D41" s="173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1:17" x14ac:dyDescent="0.2">
      <c r="B42" s="193"/>
      <c r="C42" s="193"/>
      <c r="D42" s="173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1:17" x14ac:dyDescent="0.2">
      <c r="B43" s="193"/>
      <c r="C43" s="193"/>
      <c r="D43" s="173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1:17" x14ac:dyDescent="0.2">
      <c r="B44" s="193"/>
      <c r="C44" s="193"/>
      <c r="D44" s="173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1:17" x14ac:dyDescent="0.2">
      <c r="B45" s="193"/>
      <c r="C45" s="193"/>
      <c r="D45" s="173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1:17" x14ac:dyDescent="0.2">
      <c r="B46" s="193"/>
      <c r="C46" s="193"/>
      <c r="D46" s="173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1:17" x14ac:dyDescent="0.2">
      <c r="B47" s="193"/>
      <c r="C47" s="193"/>
      <c r="D47" s="173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1:17" x14ac:dyDescent="0.2">
      <c r="B48" s="193"/>
      <c r="C48" s="193"/>
      <c r="D48" s="173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193"/>
      <c r="C49" s="193"/>
      <c r="D49" s="173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193"/>
      <c r="C50" s="193"/>
      <c r="D50" s="173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193"/>
      <c r="C51" s="193"/>
      <c r="D51" s="173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193"/>
      <c r="C52" s="193"/>
      <c r="D52" s="173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193"/>
      <c r="C53" s="193"/>
      <c r="D53" s="173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193"/>
      <c r="C54" s="193"/>
      <c r="D54" s="173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193"/>
      <c r="C55" s="193"/>
      <c r="D55" s="173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193"/>
      <c r="C56" s="193"/>
      <c r="D56" s="173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193"/>
      <c r="C57" s="193"/>
      <c r="D57" s="173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193"/>
      <c r="C58" s="193"/>
      <c r="D58" s="173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193"/>
      <c r="C59" s="193"/>
      <c r="D59" s="173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193"/>
      <c r="C60" s="193"/>
      <c r="D60" s="173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193"/>
      <c r="C61" s="193"/>
      <c r="D61" s="173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193"/>
      <c r="C62" s="193"/>
      <c r="D62" s="173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193"/>
      <c r="C63" s="193"/>
      <c r="D63" s="173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193"/>
      <c r="C64" s="193"/>
      <c r="D64" s="173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193"/>
      <c r="C65" s="193"/>
      <c r="D65" s="173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193"/>
      <c r="C66" s="193"/>
      <c r="D66" s="173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193"/>
      <c r="C67" s="193"/>
      <c r="D67" s="173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193"/>
      <c r="C68" s="193"/>
      <c r="D68" s="173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193"/>
      <c r="C69" s="193"/>
      <c r="D69" s="173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193"/>
      <c r="C70" s="193"/>
      <c r="D70" s="173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193"/>
      <c r="C71" s="193"/>
      <c r="D71" s="173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193"/>
      <c r="C72" s="193"/>
      <c r="D72" s="173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193"/>
      <c r="C73" s="193"/>
      <c r="D73" s="173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193"/>
      <c r="C74" s="193"/>
      <c r="D74" s="173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193"/>
      <c r="C75" s="193"/>
      <c r="D75" s="173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193"/>
      <c r="C76" s="193"/>
      <c r="D76" s="173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193"/>
      <c r="C77" s="193"/>
      <c r="D77" s="173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193"/>
      <c r="C78" s="193"/>
      <c r="D78" s="173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193"/>
      <c r="C79" s="193"/>
      <c r="D79" s="173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193"/>
      <c r="C80" s="193"/>
      <c r="D80" s="173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193"/>
      <c r="C81" s="193"/>
      <c r="D81" s="173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193"/>
      <c r="C82" s="193"/>
      <c r="D82" s="173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193"/>
      <c r="C83" s="193"/>
      <c r="D83" s="173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193"/>
      <c r="C84" s="193"/>
      <c r="D84" s="173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193"/>
      <c r="C85" s="193"/>
      <c r="D85" s="173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193"/>
      <c r="C86" s="193"/>
      <c r="D86" s="173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193"/>
      <c r="C87" s="193"/>
      <c r="D87" s="173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193"/>
      <c r="C88" s="193"/>
      <c r="D88" s="173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193"/>
      <c r="C89" s="193"/>
      <c r="D89" s="173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193"/>
      <c r="C90" s="193"/>
      <c r="D90" s="173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193"/>
      <c r="C91" s="193"/>
      <c r="D91" s="173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193"/>
      <c r="C92" s="193"/>
      <c r="D92" s="173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193"/>
      <c r="C93" s="193"/>
      <c r="D93" s="173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193"/>
      <c r="C94" s="193"/>
      <c r="D94" s="173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193"/>
      <c r="C95" s="193"/>
      <c r="D95" s="173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193"/>
      <c r="C96" s="193"/>
      <c r="D96" s="173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193"/>
      <c r="C97" s="193"/>
      <c r="D97" s="173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193"/>
      <c r="C98" s="193"/>
      <c r="D98" s="173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193"/>
      <c r="C99" s="193"/>
      <c r="D99" s="173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193"/>
      <c r="C100" s="193"/>
      <c r="D100" s="173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193"/>
      <c r="C101" s="193"/>
      <c r="D101" s="173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193"/>
      <c r="C102" s="193"/>
      <c r="D102" s="173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193"/>
      <c r="C103" s="193"/>
      <c r="D103" s="173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193"/>
      <c r="C104" s="193"/>
      <c r="D104" s="173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193"/>
      <c r="C105" s="193"/>
      <c r="D105" s="173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193"/>
      <c r="C106" s="193"/>
      <c r="D106" s="173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193"/>
      <c r="C107" s="193"/>
      <c r="D107" s="173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193"/>
      <c r="C108" s="193"/>
      <c r="D108" s="173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193"/>
      <c r="C109" s="193"/>
      <c r="D109" s="173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193"/>
      <c r="C110" s="193"/>
      <c r="D110" s="173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193"/>
      <c r="C111" s="193"/>
      <c r="D111" s="173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193"/>
      <c r="C112" s="193"/>
      <c r="D112" s="173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193"/>
      <c r="C113" s="193"/>
      <c r="D113" s="173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193"/>
      <c r="C114" s="193"/>
      <c r="D114" s="173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193"/>
      <c r="C115" s="193"/>
      <c r="D115" s="173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193"/>
      <c r="C116" s="193"/>
      <c r="D116" s="173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193"/>
      <c r="C117" s="193"/>
      <c r="D117" s="173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193"/>
      <c r="C118" s="193"/>
      <c r="D118" s="173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193"/>
      <c r="C119" s="193"/>
      <c r="D119" s="173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193"/>
      <c r="C120" s="193"/>
      <c r="D120" s="173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193"/>
      <c r="C121" s="193"/>
      <c r="D121" s="173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193"/>
      <c r="C122" s="193"/>
      <c r="D122" s="173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193"/>
      <c r="C123" s="193"/>
      <c r="D123" s="173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193"/>
      <c r="C124" s="193"/>
      <c r="D124" s="173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193"/>
      <c r="C125" s="193"/>
      <c r="D125" s="173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193"/>
      <c r="C126" s="193"/>
      <c r="D126" s="173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193"/>
      <c r="C127" s="193"/>
      <c r="D127" s="173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193"/>
      <c r="C128" s="193"/>
      <c r="D128" s="173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193"/>
      <c r="C129" s="193"/>
      <c r="D129" s="173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193"/>
      <c r="C130" s="193"/>
      <c r="D130" s="173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193"/>
      <c r="C131" s="193"/>
      <c r="D131" s="173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193"/>
      <c r="C132" s="193"/>
      <c r="D132" s="173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193"/>
      <c r="C133" s="193"/>
      <c r="D133" s="173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193"/>
      <c r="C134" s="193"/>
      <c r="D134" s="173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193"/>
      <c r="C135" s="193"/>
      <c r="D135" s="173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193"/>
      <c r="C136" s="193"/>
      <c r="D136" s="173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193"/>
      <c r="C137" s="193"/>
      <c r="D137" s="173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193"/>
      <c r="C138" s="193"/>
      <c r="D138" s="173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193"/>
      <c r="C139" s="193"/>
      <c r="D139" s="173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193"/>
      <c r="C140" s="193"/>
      <c r="D140" s="173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193"/>
      <c r="C141" s="193"/>
      <c r="D141" s="173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193"/>
      <c r="C142" s="193"/>
      <c r="D142" s="173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193"/>
      <c r="C143" s="193"/>
      <c r="D143" s="173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193"/>
      <c r="C144" s="193"/>
      <c r="D144" s="173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193"/>
      <c r="C145" s="193"/>
      <c r="D145" s="173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193"/>
      <c r="C146" s="193"/>
      <c r="D146" s="173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193"/>
      <c r="C147" s="193"/>
      <c r="D147" s="173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193"/>
      <c r="C148" s="193"/>
      <c r="D148" s="173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193"/>
      <c r="C149" s="193"/>
      <c r="D149" s="173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193"/>
      <c r="C150" s="193"/>
      <c r="D150" s="173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193"/>
      <c r="C151" s="193"/>
      <c r="D151" s="173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193"/>
      <c r="C152" s="193"/>
      <c r="D152" s="173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193"/>
      <c r="C153" s="193"/>
      <c r="D153" s="173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193"/>
      <c r="C154" s="193"/>
      <c r="D154" s="173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193"/>
      <c r="C155" s="193"/>
      <c r="D155" s="173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193"/>
      <c r="C156" s="193"/>
      <c r="D156" s="173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193"/>
      <c r="C157" s="193"/>
      <c r="D157" s="173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193"/>
      <c r="C158" s="193"/>
      <c r="D158" s="173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193"/>
      <c r="C159" s="193"/>
      <c r="D159" s="173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193"/>
      <c r="C160" s="193"/>
      <c r="D160" s="173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193"/>
      <c r="C161" s="193"/>
      <c r="D161" s="173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193"/>
      <c r="C162" s="193"/>
      <c r="D162" s="173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193"/>
      <c r="C163" s="193"/>
      <c r="D163" s="173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193"/>
      <c r="C164" s="193"/>
      <c r="D164" s="173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193"/>
      <c r="C165" s="193"/>
      <c r="D165" s="173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193"/>
      <c r="C166" s="193"/>
      <c r="D166" s="173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193"/>
      <c r="C167" s="193"/>
      <c r="D167" s="173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193"/>
      <c r="C168" s="193"/>
      <c r="D168" s="173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193"/>
      <c r="C169" s="193"/>
      <c r="D169" s="173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193"/>
      <c r="C170" s="193"/>
      <c r="D170" s="173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193"/>
      <c r="C171" s="193"/>
      <c r="D171" s="173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193"/>
      <c r="C172" s="193"/>
      <c r="D172" s="173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193"/>
      <c r="C173" s="193"/>
      <c r="D173" s="173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193"/>
      <c r="C174" s="193"/>
      <c r="D174" s="173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193"/>
      <c r="C175" s="193"/>
      <c r="D175" s="173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193"/>
      <c r="C176" s="193"/>
      <c r="D176" s="173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193"/>
      <c r="C177" s="193"/>
      <c r="D177" s="173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193"/>
      <c r="C178" s="193"/>
      <c r="D178" s="173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193"/>
      <c r="C179" s="193"/>
      <c r="D179" s="173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193"/>
      <c r="C180" s="193"/>
      <c r="D180" s="173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193"/>
      <c r="C181" s="193"/>
      <c r="D181" s="173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193"/>
      <c r="C182" s="193"/>
      <c r="D182" s="173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193"/>
      <c r="C183" s="193"/>
      <c r="D183" s="173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2:17" x14ac:dyDescent="0.2">
      <c r="B184" s="193"/>
      <c r="C184" s="193"/>
      <c r="D184" s="173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2:17" x14ac:dyDescent="0.2">
      <c r="B185" s="193"/>
      <c r="C185" s="193"/>
      <c r="D185" s="173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2:17" x14ac:dyDescent="0.2">
      <c r="B186" s="193"/>
      <c r="C186" s="193"/>
      <c r="D186" s="173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2:17" x14ac:dyDescent="0.2">
      <c r="B187" s="193"/>
      <c r="C187" s="193"/>
      <c r="D187" s="173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2:17" x14ac:dyDescent="0.2">
      <c r="B188" s="193"/>
      <c r="C188" s="193"/>
      <c r="D188" s="173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2:17" x14ac:dyDescent="0.2">
      <c r="B189" s="193"/>
      <c r="C189" s="193"/>
      <c r="D189" s="173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2:17" x14ac:dyDescent="0.2">
      <c r="B190" s="193"/>
      <c r="C190" s="193"/>
      <c r="D190" s="173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2:17" x14ac:dyDescent="0.2">
      <c r="B191" s="193"/>
      <c r="C191" s="193"/>
      <c r="D191" s="173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2:17" x14ac:dyDescent="0.2">
      <c r="B192" s="193"/>
      <c r="C192" s="193"/>
      <c r="D192" s="173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2:17" x14ac:dyDescent="0.2">
      <c r="B193" s="193"/>
      <c r="C193" s="193"/>
      <c r="D193" s="173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2:17" x14ac:dyDescent="0.2">
      <c r="B194" s="193"/>
      <c r="C194" s="193"/>
      <c r="D194" s="173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2:17" x14ac:dyDescent="0.2">
      <c r="B195" s="193"/>
      <c r="C195" s="193"/>
      <c r="D195" s="173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2:17" x14ac:dyDescent="0.2">
      <c r="B196" s="193"/>
      <c r="C196" s="193"/>
      <c r="D196" s="173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2:17" x14ac:dyDescent="0.2">
      <c r="B197" s="193"/>
      <c r="C197" s="193"/>
      <c r="D197" s="173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2:17" x14ac:dyDescent="0.2">
      <c r="B198" s="193"/>
      <c r="C198" s="193"/>
      <c r="D198" s="173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2:17" x14ac:dyDescent="0.2">
      <c r="B199" s="193"/>
      <c r="C199" s="193"/>
      <c r="D199" s="173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2:17" x14ac:dyDescent="0.2">
      <c r="B200" s="193"/>
      <c r="C200" s="193"/>
      <c r="D200" s="173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2:17" x14ac:dyDescent="0.2">
      <c r="B201" s="193"/>
      <c r="C201" s="193"/>
      <c r="D201" s="173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2:17" x14ac:dyDescent="0.2">
      <c r="B202" s="193"/>
      <c r="C202" s="193"/>
      <c r="D202" s="173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2:17" x14ac:dyDescent="0.2">
      <c r="B203" s="193"/>
      <c r="C203" s="193"/>
      <c r="D203" s="173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2:17" x14ac:dyDescent="0.2">
      <c r="B204" s="193"/>
      <c r="C204" s="193"/>
      <c r="D204" s="173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2:17" x14ac:dyDescent="0.2">
      <c r="B205" s="193"/>
      <c r="C205" s="193"/>
      <c r="D205" s="173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2:17" x14ac:dyDescent="0.2">
      <c r="B206" s="193"/>
      <c r="C206" s="193"/>
      <c r="D206" s="173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2:17" x14ac:dyDescent="0.2">
      <c r="B207" s="193"/>
      <c r="C207" s="193"/>
      <c r="D207" s="173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2:17" x14ac:dyDescent="0.2">
      <c r="B208" s="193"/>
      <c r="C208" s="193"/>
      <c r="D208" s="173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2:17" x14ac:dyDescent="0.2">
      <c r="B209" s="193"/>
      <c r="C209" s="193"/>
      <c r="D209" s="173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2:17" x14ac:dyDescent="0.2">
      <c r="B210" s="193"/>
      <c r="C210" s="193"/>
      <c r="D210" s="173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2:17" x14ac:dyDescent="0.2">
      <c r="B211" s="193"/>
      <c r="C211" s="193"/>
      <c r="D211" s="173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2:17" x14ac:dyDescent="0.2">
      <c r="B212" s="193"/>
      <c r="C212" s="193"/>
      <c r="D212" s="173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2:17" x14ac:dyDescent="0.2">
      <c r="B213" s="193"/>
      <c r="C213" s="193"/>
      <c r="D213" s="173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2:17" x14ac:dyDescent="0.2">
      <c r="B214" s="193"/>
      <c r="C214" s="193"/>
      <c r="D214" s="173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2:17" x14ac:dyDescent="0.2">
      <c r="B215" s="193"/>
      <c r="C215" s="193"/>
      <c r="D215" s="173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2:17" x14ac:dyDescent="0.2">
      <c r="B216" s="193"/>
      <c r="C216" s="193"/>
      <c r="D216" s="173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2:17" x14ac:dyDescent="0.2">
      <c r="B217" s="193"/>
      <c r="C217" s="193"/>
      <c r="D217" s="173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2:17" x14ac:dyDescent="0.2">
      <c r="B218" s="193"/>
      <c r="C218" s="193"/>
      <c r="D218" s="173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2:17" x14ac:dyDescent="0.2">
      <c r="B219" s="193"/>
      <c r="C219" s="193"/>
      <c r="D219" s="173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2:17" x14ac:dyDescent="0.2">
      <c r="B220" s="193"/>
      <c r="C220" s="193"/>
      <c r="D220" s="173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2:17" x14ac:dyDescent="0.2">
      <c r="B221" s="193"/>
      <c r="C221" s="193"/>
      <c r="D221" s="173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2:17" x14ac:dyDescent="0.2">
      <c r="B222" s="193"/>
      <c r="C222" s="193"/>
      <c r="D222" s="173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2:17" x14ac:dyDescent="0.2">
      <c r="B223" s="193"/>
      <c r="C223" s="193"/>
      <c r="D223" s="173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2:17" x14ac:dyDescent="0.2">
      <c r="B224" s="193"/>
      <c r="C224" s="193"/>
      <c r="D224" s="173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2:17" x14ac:dyDescent="0.2">
      <c r="B225" s="193"/>
      <c r="C225" s="193"/>
      <c r="D225" s="173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2:17" x14ac:dyDescent="0.2">
      <c r="B226" s="193"/>
      <c r="C226" s="193"/>
      <c r="D226" s="173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2:17" x14ac:dyDescent="0.2">
      <c r="B227" s="193"/>
      <c r="C227" s="193"/>
      <c r="D227" s="173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2:17" x14ac:dyDescent="0.2">
      <c r="B228" s="193"/>
      <c r="C228" s="193"/>
      <c r="D228" s="173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2:17" x14ac:dyDescent="0.2">
      <c r="B229" s="193"/>
      <c r="C229" s="193"/>
      <c r="D229" s="173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2:17" x14ac:dyDescent="0.2">
      <c r="B230" s="193"/>
      <c r="C230" s="193"/>
      <c r="D230" s="173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2:17" x14ac:dyDescent="0.2">
      <c r="B231" s="193"/>
      <c r="C231" s="193"/>
      <c r="D231" s="173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2:17" x14ac:dyDescent="0.2">
      <c r="B232" s="193"/>
      <c r="C232" s="193"/>
      <c r="D232" s="173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2:17" x14ac:dyDescent="0.2">
      <c r="B233" s="193"/>
      <c r="C233" s="193"/>
      <c r="D233" s="173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2:17" x14ac:dyDescent="0.2">
      <c r="B234" s="193"/>
      <c r="C234" s="193"/>
      <c r="D234" s="173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2:17" x14ac:dyDescent="0.2">
      <c r="B235" s="193"/>
      <c r="C235" s="193"/>
      <c r="D235" s="173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2:17" x14ac:dyDescent="0.2">
      <c r="B236" s="193"/>
      <c r="C236" s="193"/>
      <c r="D236" s="173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2:17" x14ac:dyDescent="0.2">
      <c r="B237" s="193"/>
      <c r="C237" s="193"/>
      <c r="D237" s="173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2:17" x14ac:dyDescent="0.2">
      <c r="B238" s="193"/>
      <c r="C238" s="193"/>
      <c r="D238" s="173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</row>
    <row r="239" spans="2:17" x14ac:dyDescent="0.2">
      <c r="B239" s="193"/>
      <c r="C239" s="193"/>
      <c r="D239" s="173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</row>
    <row r="240" spans="2:17" x14ac:dyDescent="0.2">
      <c r="B240" s="193"/>
      <c r="C240" s="193"/>
      <c r="D240" s="173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</row>
    <row r="241" spans="2:17" x14ac:dyDescent="0.2">
      <c r="B241" s="193"/>
      <c r="C241" s="193"/>
      <c r="D241" s="173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</row>
    <row r="242" spans="2:17" x14ac:dyDescent="0.2">
      <c r="B242" s="193"/>
      <c r="C242" s="193"/>
      <c r="D242" s="173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</row>
    <row r="243" spans="2:17" x14ac:dyDescent="0.2">
      <c r="B243" s="193"/>
      <c r="C243" s="193"/>
      <c r="D243" s="173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</row>
    <row r="244" spans="2:17" x14ac:dyDescent="0.2"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</row>
    <row r="245" spans="2:17" x14ac:dyDescent="0.2"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x14ac:dyDescent="0.2"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</row>
    <row r="247" spans="2:17" x14ac:dyDescent="0.2"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</row>
    <row r="248" spans="2:17" x14ac:dyDescent="0.2"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</row>
    <row r="249" spans="2:17" x14ac:dyDescent="0.2"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</row>
    <row r="250" spans="2:17" x14ac:dyDescent="0.2"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</row>
    <row r="251" spans="2:17" x14ac:dyDescent="0.2"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61" bestFit="1" customWidth="1"/>
    <col min="2" max="2" width="17.42578125" style="175" customWidth="1"/>
    <col min="3" max="3" width="18.140625" style="175" customWidth="1"/>
    <col min="4" max="4" width="11.42578125" style="151" bestFit="1" customWidth="1"/>
    <col min="5" max="5" width="17.140625" style="175" customWidth="1"/>
    <col min="6" max="6" width="17.5703125" style="175" customWidth="1"/>
    <col min="7" max="7" width="11.42578125" style="151" bestFit="1" customWidth="1"/>
    <col min="8" max="8" width="16.140625" style="175" bestFit="1" customWidth="1"/>
    <col min="9" max="16384" width="9.140625" style="61"/>
  </cols>
  <sheetData>
    <row r="2" spans="1:19" ht="18.75" x14ac:dyDescent="0.3">
      <c r="A2" s="5" t="s">
        <v>57</v>
      </c>
      <c r="B2" s="3"/>
      <c r="C2" s="3"/>
      <c r="D2" s="3"/>
      <c r="E2" s="3"/>
      <c r="F2" s="3"/>
      <c r="G2" s="3"/>
      <c r="H2" s="3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x14ac:dyDescent="0.2">
      <c r="A3" s="97"/>
    </row>
    <row r="4" spans="1:19" s="217" customFormat="1" x14ac:dyDescent="0.2">
      <c r="B4" s="88"/>
      <c r="C4" s="88"/>
      <c r="D4" s="73"/>
      <c r="E4" s="88"/>
      <c r="F4" s="88"/>
      <c r="G4" s="73"/>
      <c r="H4" s="217" t="str">
        <f>VALVAL</f>
        <v>млрд. одиниць</v>
      </c>
    </row>
    <row r="5" spans="1:19" s="244" customFormat="1" x14ac:dyDescent="0.2">
      <c r="A5" s="47"/>
      <c r="B5" s="272">
        <v>42735</v>
      </c>
      <c r="C5" s="273"/>
      <c r="D5" s="274"/>
      <c r="E5" s="272">
        <v>42825</v>
      </c>
      <c r="F5" s="273"/>
      <c r="G5" s="274"/>
      <c r="H5" s="15"/>
    </row>
    <row r="6" spans="1:19" s="215" customFormat="1" x14ac:dyDescent="0.2">
      <c r="A6" s="11"/>
      <c r="B6" s="153" t="s">
        <v>172</v>
      </c>
      <c r="C6" s="153" t="s">
        <v>3</v>
      </c>
      <c r="D6" s="136" t="s">
        <v>65</v>
      </c>
      <c r="E6" s="153" t="s">
        <v>172</v>
      </c>
      <c r="F6" s="153" t="s">
        <v>3</v>
      </c>
      <c r="G6" s="136" t="s">
        <v>65</v>
      </c>
      <c r="H6" s="153" t="s">
        <v>148</v>
      </c>
    </row>
    <row r="7" spans="1:19" s="108" customFormat="1" ht="15.75" x14ac:dyDescent="0.2">
      <c r="A7" s="55" t="s">
        <v>171</v>
      </c>
      <c r="B7" s="112">
        <f t="shared" ref="B7:H7" si="0">SUM(B8:B15)</f>
        <v>70.972708268410003</v>
      </c>
      <c r="C7" s="112">
        <f t="shared" si="0"/>
        <v>1929.8088323996399</v>
      </c>
      <c r="D7" s="95">
        <f t="shared" si="0"/>
        <v>1</v>
      </c>
      <c r="E7" s="112">
        <f t="shared" si="0"/>
        <v>72.35475723318001</v>
      </c>
      <c r="F7" s="112">
        <f t="shared" si="0"/>
        <v>1951.8461276947301</v>
      </c>
      <c r="G7" s="95">
        <f t="shared" si="0"/>
        <v>1</v>
      </c>
      <c r="H7" s="112">
        <f t="shared" si="0"/>
        <v>0</v>
      </c>
    </row>
    <row r="8" spans="1:19" s="185" customFormat="1" x14ac:dyDescent="0.2">
      <c r="A8" s="161" t="s">
        <v>126</v>
      </c>
      <c r="B8" s="208">
        <v>9.0367207618999998</v>
      </c>
      <c r="C8" s="208">
        <v>245.71619102280999</v>
      </c>
      <c r="D8" s="197">
        <v>0.127327</v>
      </c>
      <c r="E8" s="208">
        <v>8.9733535218699991</v>
      </c>
      <c r="F8" s="208">
        <v>242.06570506022999</v>
      </c>
      <c r="G8" s="197">
        <v>0.124019</v>
      </c>
      <c r="H8" s="208">
        <v>-3.3080000000000002E-3</v>
      </c>
    </row>
    <row r="9" spans="1:19" s="185" customFormat="1" x14ac:dyDescent="0.2">
      <c r="A9" s="161" t="s">
        <v>52</v>
      </c>
      <c r="B9" s="208">
        <v>13.07540546726</v>
      </c>
      <c r="C9" s="208">
        <v>355.53149335276998</v>
      </c>
      <c r="D9" s="197">
        <v>0.18423100000000001</v>
      </c>
      <c r="E9" s="208">
        <v>13.197146664330001</v>
      </c>
      <c r="F9" s="208">
        <v>356.00699385148999</v>
      </c>
      <c r="G9" s="197">
        <v>0.182395</v>
      </c>
      <c r="H9" s="208">
        <v>-1.836E-3</v>
      </c>
    </row>
    <row r="10" spans="1:19" s="185" customFormat="1" x14ac:dyDescent="0.2">
      <c r="A10" s="161" t="s">
        <v>94</v>
      </c>
      <c r="B10" s="208">
        <v>48.860582039249998</v>
      </c>
      <c r="C10" s="208">
        <v>1328.56114802406</v>
      </c>
      <c r="D10" s="197">
        <v>0.688442</v>
      </c>
      <c r="E10" s="208">
        <v>50.184257046980001</v>
      </c>
      <c r="F10" s="208">
        <v>1353.7734287830101</v>
      </c>
      <c r="G10" s="197">
        <v>0.69358600000000004</v>
      </c>
      <c r="H10" s="208">
        <v>5.1440000000000001E-3</v>
      </c>
    </row>
    <row r="11" spans="1:19" s="185" customFormat="1" x14ac:dyDescent="0.2">
      <c r="A11" s="161"/>
      <c r="B11" s="208"/>
      <c r="C11" s="208"/>
      <c r="D11" s="197"/>
      <c r="E11" s="208"/>
      <c r="F11" s="208"/>
      <c r="G11" s="197"/>
      <c r="H11" s="208">
        <f t="shared" ref="H11:H13" si="1">G11-D11</f>
        <v>0</v>
      </c>
    </row>
    <row r="12" spans="1:19" s="185" customFormat="1" x14ac:dyDescent="0.2">
      <c r="A12" s="161"/>
      <c r="B12" s="208"/>
      <c r="C12" s="208"/>
      <c r="D12" s="197"/>
      <c r="E12" s="208"/>
      <c r="F12" s="208"/>
      <c r="G12" s="197"/>
      <c r="H12" s="208">
        <f t="shared" si="1"/>
        <v>0</v>
      </c>
    </row>
    <row r="13" spans="1:19" s="185" customFormat="1" x14ac:dyDescent="0.2">
      <c r="A13" s="161"/>
      <c r="B13" s="208"/>
      <c r="C13" s="208"/>
      <c r="D13" s="197"/>
      <c r="E13" s="208"/>
      <c r="F13" s="208"/>
      <c r="G13" s="197"/>
      <c r="H13" s="19">
        <f t="shared" si="1"/>
        <v>0</v>
      </c>
    </row>
    <row r="14" spans="1:19" x14ac:dyDescent="0.2">
      <c r="B14" s="193"/>
      <c r="C14" s="193"/>
      <c r="D14" s="173"/>
      <c r="E14" s="193"/>
      <c r="F14" s="193"/>
      <c r="G14" s="173"/>
      <c r="H14" s="69"/>
      <c r="I14" s="78"/>
      <c r="J14" s="78"/>
      <c r="K14" s="78"/>
      <c r="L14" s="78"/>
      <c r="M14" s="78"/>
      <c r="N14" s="78"/>
      <c r="O14" s="78"/>
      <c r="P14" s="78"/>
      <c r="Q14" s="78"/>
    </row>
    <row r="15" spans="1:19" x14ac:dyDescent="0.2">
      <c r="B15" s="193"/>
      <c r="C15" s="193"/>
      <c r="D15" s="173"/>
      <c r="E15" s="193"/>
      <c r="F15" s="193"/>
      <c r="G15" s="173"/>
      <c r="H15" s="69"/>
      <c r="I15" s="78"/>
      <c r="J15" s="78"/>
      <c r="K15" s="78"/>
      <c r="L15" s="78"/>
      <c r="M15" s="78"/>
      <c r="N15" s="78"/>
      <c r="O15" s="78"/>
      <c r="P15" s="78"/>
      <c r="Q15" s="78"/>
    </row>
    <row r="16" spans="1:19" x14ac:dyDescent="0.2">
      <c r="B16" s="193"/>
      <c r="C16" s="193"/>
      <c r="D16" s="173"/>
      <c r="E16" s="193"/>
      <c r="F16" s="193"/>
      <c r="G16" s="173"/>
      <c r="H16" s="7"/>
      <c r="I16" s="78"/>
      <c r="J16" s="78"/>
      <c r="K16" s="78"/>
      <c r="L16" s="78"/>
      <c r="M16" s="78"/>
      <c r="N16" s="78"/>
      <c r="O16" s="78"/>
      <c r="P16" s="78"/>
      <c r="Q16" s="78"/>
    </row>
    <row r="17" spans="1:19" x14ac:dyDescent="0.2">
      <c r="B17" s="193"/>
      <c r="C17" s="193"/>
      <c r="D17" s="173"/>
      <c r="E17" s="193"/>
      <c r="F17" s="193"/>
      <c r="G17" s="173"/>
      <c r="H17" s="217" t="str">
        <f>VALVAL</f>
        <v>млрд. одиниць</v>
      </c>
      <c r="I17" s="78"/>
      <c r="J17" s="78"/>
      <c r="K17" s="78"/>
      <c r="L17" s="78"/>
      <c r="M17" s="78"/>
      <c r="N17" s="78"/>
      <c r="O17" s="78"/>
      <c r="P17" s="78"/>
      <c r="Q17" s="78"/>
    </row>
    <row r="18" spans="1:19" x14ac:dyDescent="0.2">
      <c r="A18" s="47"/>
      <c r="B18" s="272">
        <v>42735</v>
      </c>
      <c r="C18" s="273"/>
      <c r="D18" s="274"/>
      <c r="E18" s="272">
        <v>42825</v>
      </c>
      <c r="F18" s="273"/>
      <c r="G18" s="274"/>
      <c r="H18" s="15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</row>
    <row r="19" spans="1:19" s="29" customFormat="1" x14ac:dyDescent="0.2">
      <c r="A19" s="134"/>
      <c r="B19" s="230" t="s">
        <v>172</v>
      </c>
      <c r="C19" s="230" t="s">
        <v>3</v>
      </c>
      <c r="D19" s="212" t="s">
        <v>65</v>
      </c>
      <c r="E19" s="230" t="s">
        <v>172</v>
      </c>
      <c r="F19" s="230" t="s">
        <v>3</v>
      </c>
      <c r="G19" s="212" t="s">
        <v>65</v>
      </c>
      <c r="H19" s="230" t="s">
        <v>148</v>
      </c>
      <c r="I19" s="46"/>
      <c r="J19" s="46"/>
      <c r="K19" s="46"/>
      <c r="L19" s="46"/>
      <c r="M19" s="46"/>
      <c r="N19" s="46"/>
      <c r="O19" s="46"/>
      <c r="P19" s="46"/>
      <c r="Q19" s="46"/>
    </row>
    <row r="20" spans="1:19" s="213" customFormat="1" ht="15" x14ac:dyDescent="0.25">
      <c r="A20" s="117" t="s">
        <v>171</v>
      </c>
      <c r="B20" s="125">
        <f t="shared" ref="B20:G20" si="2">B$25+B$21</f>
        <v>70.972708268410003</v>
      </c>
      <c r="C20" s="125">
        <f t="shared" si="2"/>
        <v>1929.8088323996401</v>
      </c>
      <c r="D20" s="109">
        <f t="shared" si="2"/>
        <v>1.0000010000000001</v>
      </c>
      <c r="E20" s="125">
        <f t="shared" si="2"/>
        <v>72.35475723318001</v>
      </c>
      <c r="F20" s="125">
        <f t="shared" si="2"/>
        <v>1951.8461276947298</v>
      </c>
      <c r="G20" s="109">
        <f t="shared" si="2"/>
        <v>0.99999900000000008</v>
      </c>
      <c r="H20" s="125">
        <v>0</v>
      </c>
      <c r="I20" s="229"/>
      <c r="J20" s="229"/>
      <c r="K20" s="229"/>
      <c r="L20" s="229"/>
      <c r="M20" s="229"/>
      <c r="N20" s="229"/>
      <c r="O20" s="229"/>
      <c r="P20" s="229"/>
      <c r="Q20" s="229"/>
    </row>
    <row r="21" spans="1:19" s="23" customFormat="1" ht="15" x14ac:dyDescent="0.25">
      <c r="A21" s="128" t="s">
        <v>72</v>
      </c>
      <c r="B21" s="183">
        <f t="shared" ref="B21:G21" si="3">SUM(B$22:B$24)</f>
        <v>60.712805938390005</v>
      </c>
      <c r="C21" s="183">
        <f t="shared" si="3"/>
        <v>1650.8332850501201</v>
      </c>
      <c r="D21" s="154">
        <f t="shared" si="3"/>
        <v>0.85543900000000006</v>
      </c>
      <c r="E21" s="183">
        <f t="shared" si="3"/>
        <v>62.133892706050005</v>
      </c>
      <c r="F21" s="183">
        <f t="shared" si="3"/>
        <v>1676.1274934015798</v>
      </c>
      <c r="G21" s="154">
        <f t="shared" si="3"/>
        <v>0.85873900000000003</v>
      </c>
      <c r="H21" s="183">
        <v>3.3010000000000001E-3</v>
      </c>
      <c r="I21" s="43"/>
      <c r="J21" s="43"/>
      <c r="K21" s="43"/>
      <c r="L21" s="43"/>
      <c r="M21" s="43"/>
      <c r="N21" s="43"/>
      <c r="O21" s="43"/>
      <c r="P21" s="43"/>
      <c r="Q21" s="43"/>
    </row>
    <row r="22" spans="1:19" s="232" customFormat="1" outlineLevel="1" x14ac:dyDescent="0.2">
      <c r="A22" s="251" t="s">
        <v>126</v>
      </c>
      <c r="B22" s="132">
        <v>6.5010143593700001</v>
      </c>
      <c r="C22" s="132">
        <v>176.76815830205999</v>
      </c>
      <c r="D22" s="115">
        <v>9.1599E-2</v>
      </c>
      <c r="E22" s="132">
        <v>6.50804650192</v>
      </c>
      <c r="F22" s="132">
        <v>175.56143990216</v>
      </c>
      <c r="G22" s="115">
        <v>8.9945999999999998E-2</v>
      </c>
      <c r="H22" s="132">
        <v>-1.652E-3</v>
      </c>
      <c r="I22" s="254"/>
      <c r="J22" s="254"/>
      <c r="K22" s="254"/>
      <c r="L22" s="254"/>
      <c r="M22" s="254"/>
      <c r="N22" s="254"/>
      <c r="O22" s="254"/>
      <c r="P22" s="254"/>
      <c r="Q22" s="254"/>
    </row>
    <row r="23" spans="1:19" outlineLevel="1" x14ac:dyDescent="0.2">
      <c r="A23" s="149" t="s">
        <v>52</v>
      </c>
      <c r="B23" s="164">
        <v>6.8330904612600003</v>
      </c>
      <c r="C23" s="164">
        <v>185.79759243326001</v>
      </c>
      <c r="D23" s="148">
        <v>9.6278000000000002E-2</v>
      </c>
      <c r="E23" s="164">
        <v>6.8967113267400002</v>
      </c>
      <c r="F23" s="164">
        <v>186.04608475958</v>
      </c>
      <c r="G23" s="148">
        <v>9.5318E-2</v>
      </c>
      <c r="H23" s="164">
        <v>-9.6000000000000002E-4</v>
      </c>
      <c r="I23" s="78"/>
      <c r="J23" s="78"/>
      <c r="K23" s="78"/>
      <c r="L23" s="78"/>
      <c r="M23" s="78"/>
      <c r="N23" s="78"/>
      <c r="O23" s="78"/>
      <c r="P23" s="78"/>
      <c r="Q23" s="78"/>
    </row>
    <row r="24" spans="1:19" outlineLevel="1" x14ac:dyDescent="0.2">
      <c r="A24" s="149" t="s">
        <v>94</v>
      </c>
      <c r="B24" s="164">
        <v>47.378701117760002</v>
      </c>
      <c r="C24" s="164">
        <v>1288.2675343148001</v>
      </c>
      <c r="D24" s="148">
        <v>0.66756199999999999</v>
      </c>
      <c r="E24" s="164">
        <v>48.729134877390003</v>
      </c>
      <c r="F24" s="164">
        <v>1314.5199687398399</v>
      </c>
      <c r="G24" s="148">
        <v>0.67347500000000005</v>
      </c>
      <c r="H24" s="164">
        <v>5.9129999999999999E-3</v>
      </c>
      <c r="I24" s="78"/>
      <c r="J24" s="78"/>
      <c r="K24" s="78"/>
      <c r="L24" s="78"/>
      <c r="M24" s="78"/>
      <c r="N24" s="78"/>
      <c r="O24" s="78"/>
      <c r="P24" s="78"/>
      <c r="Q24" s="78"/>
    </row>
    <row r="25" spans="1:19" ht="15" x14ac:dyDescent="0.25">
      <c r="A25" s="187" t="s">
        <v>112</v>
      </c>
      <c r="B25" s="155">
        <f t="shared" ref="B25:G25" si="4">SUM(B$26:B$28)</f>
        <v>10.259902330019999</v>
      </c>
      <c r="C25" s="155">
        <f t="shared" si="4"/>
        <v>278.97554734952001</v>
      </c>
      <c r="D25" s="139">
        <f t="shared" si="4"/>
        <v>0.14456200000000002</v>
      </c>
      <c r="E25" s="155">
        <f t="shared" si="4"/>
        <v>10.220864527129999</v>
      </c>
      <c r="F25" s="155">
        <f t="shared" si="4"/>
        <v>275.71863429314999</v>
      </c>
      <c r="G25" s="139">
        <f t="shared" si="4"/>
        <v>0.14126</v>
      </c>
      <c r="H25" s="155">
        <v>-3.3010000000000001E-3</v>
      </c>
      <c r="I25" s="78"/>
      <c r="J25" s="78"/>
      <c r="K25" s="78"/>
      <c r="L25" s="78"/>
      <c r="M25" s="78"/>
      <c r="N25" s="78"/>
      <c r="O25" s="78"/>
      <c r="P25" s="78"/>
      <c r="Q25" s="78"/>
    </row>
    <row r="26" spans="1:19" outlineLevel="1" x14ac:dyDescent="0.2">
      <c r="A26" s="149" t="s">
        <v>126</v>
      </c>
      <c r="B26" s="164">
        <v>2.5357064025299998</v>
      </c>
      <c r="C26" s="164">
        <v>68.948032720750007</v>
      </c>
      <c r="D26" s="148">
        <v>3.5728000000000003E-2</v>
      </c>
      <c r="E26" s="164">
        <v>2.46530701995</v>
      </c>
      <c r="F26" s="164">
        <v>66.504265158069998</v>
      </c>
      <c r="G26" s="148">
        <v>3.4071999999999998E-2</v>
      </c>
      <c r="H26" s="164">
        <v>-1.655E-3</v>
      </c>
      <c r="I26" s="78"/>
      <c r="J26" s="78"/>
      <c r="K26" s="78"/>
      <c r="L26" s="78"/>
      <c r="M26" s="78"/>
      <c r="N26" s="78"/>
      <c r="O26" s="78"/>
      <c r="P26" s="78"/>
      <c r="Q26" s="78"/>
    </row>
    <row r="27" spans="1:19" outlineLevel="1" x14ac:dyDescent="0.2">
      <c r="A27" s="149" t="s">
        <v>52</v>
      </c>
      <c r="B27" s="164">
        <v>6.2423150060000001</v>
      </c>
      <c r="C27" s="164">
        <v>169.73390091951001</v>
      </c>
      <c r="D27" s="148">
        <v>8.7954000000000004E-2</v>
      </c>
      <c r="E27" s="164">
        <v>6.3004353375899997</v>
      </c>
      <c r="F27" s="164">
        <v>169.96090909191</v>
      </c>
      <c r="G27" s="148">
        <v>8.7077000000000002E-2</v>
      </c>
      <c r="H27" s="164">
        <v>-8.7699999999999996E-4</v>
      </c>
      <c r="I27" s="78"/>
      <c r="J27" s="78"/>
      <c r="K27" s="78"/>
      <c r="L27" s="78"/>
      <c r="M27" s="78"/>
      <c r="N27" s="78"/>
      <c r="O27" s="78"/>
      <c r="P27" s="78"/>
      <c r="Q27" s="78"/>
    </row>
    <row r="28" spans="1:19" outlineLevel="1" x14ac:dyDescent="0.2">
      <c r="A28" s="149" t="s">
        <v>94</v>
      </c>
      <c r="B28" s="164">
        <v>1.4818809214899999</v>
      </c>
      <c r="C28" s="164">
        <v>40.293613709260001</v>
      </c>
      <c r="D28" s="148">
        <v>2.0879999999999999E-2</v>
      </c>
      <c r="E28" s="164">
        <v>1.4551221695900001</v>
      </c>
      <c r="F28" s="164">
        <v>39.253460043170001</v>
      </c>
      <c r="G28" s="148">
        <v>2.0111E-2</v>
      </c>
      <c r="H28" s="164">
        <v>-7.6900000000000004E-4</v>
      </c>
      <c r="I28" s="78"/>
      <c r="J28" s="78"/>
      <c r="K28" s="78"/>
      <c r="L28" s="78"/>
      <c r="M28" s="78"/>
      <c r="N28" s="78"/>
      <c r="O28" s="78"/>
      <c r="P28" s="78"/>
      <c r="Q28" s="78"/>
    </row>
    <row r="29" spans="1:19" x14ac:dyDescent="0.2">
      <c r="B29" s="193"/>
      <c r="C29" s="193"/>
      <c r="D29" s="173"/>
      <c r="E29" s="193"/>
      <c r="F29" s="193"/>
      <c r="G29" s="173"/>
      <c r="H29" s="193"/>
      <c r="I29" s="78"/>
      <c r="J29" s="78"/>
      <c r="K29" s="78"/>
      <c r="L29" s="78"/>
      <c r="M29" s="78"/>
      <c r="N29" s="78"/>
      <c r="O29" s="78"/>
      <c r="P29" s="78"/>
      <c r="Q29" s="78"/>
    </row>
    <row r="30" spans="1:19" x14ac:dyDescent="0.2">
      <c r="B30" s="193"/>
      <c r="C30" s="193"/>
      <c r="D30" s="173"/>
      <c r="E30" s="193"/>
      <c r="F30" s="193"/>
      <c r="G30" s="173"/>
      <c r="H30" s="193"/>
      <c r="I30" s="78"/>
      <c r="J30" s="78"/>
      <c r="K30" s="78"/>
      <c r="L30" s="78"/>
      <c r="M30" s="78"/>
      <c r="N30" s="78"/>
      <c r="O30" s="78"/>
      <c r="P30" s="78"/>
      <c r="Q30" s="78"/>
    </row>
    <row r="31" spans="1:19" x14ac:dyDescent="0.2">
      <c r="B31" s="193"/>
      <c r="C31" s="193"/>
      <c r="D31" s="173"/>
      <c r="E31" s="193"/>
      <c r="F31" s="193"/>
      <c r="G31" s="173"/>
      <c r="H31" s="193"/>
      <c r="I31" s="78"/>
      <c r="J31" s="78"/>
      <c r="K31" s="78"/>
      <c r="L31" s="78"/>
      <c r="M31" s="78"/>
      <c r="N31" s="78"/>
      <c r="O31" s="78"/>
      <c r="P31" s="78"/>
      <c r="Q31" s="78"/>
    </row>
    <row r="32" spans="1:19" x14ac:dyDescent="0.2">
      <c r="B32" s="193"/>
      <c r="C32" s="193"/>
      <c r="D32" s="173"/>
      <c r="E32" s="193"/>
      <c r="F32" s="193"/>
      <c r="G32" s="173"/>
      <c r="H32" s="193"/>
      <c r="I32" s="78"/>
      <c r="J32" s="78"/>
      <c r="K32" s="78"/>
      <c r="L32" s="78"/>
      <c r="M32" s="78"/>
      <c r="N32" s="78"/>
      <c r="O32" s="78"/>
      <c r="P32" s="78"/>
      <c r="Q32" s="78"/>
    </row>
    <row r="33" spans="2:17" x14ac:dyDescent="0.2">
      <c r="B33" s="193"/>
      <c r="C33" s="193"/>
      <c r="D33" s="173"/>
      <c r="E33" s="193"/>
      <c r="F33" s="193"/>
      <c r="G33" s="173"/>
      <c r="H33" s="193"/>
      <c r="I33" s="78"/>
      <c r="J33" s="78"/>
      <c r="K33" s="78"/>
      <c r="L33" s="78"/>
      <c r="M33" s="78"/>
      <c r="N33" s="78"/>
      <c r="O33" s="78"/>
      <c r="P33" s="78"/>
      <c r="Q33" s="78"/>
    </row>
    <row r="34" spans="2:17" x14ac:dyDescent="0.2">
      <c r="B34" s="193"/>
      <c r="C34" s="193"/>
      <c r="D34" s="173"/>
      <c r="E34" s="193"/>
      <c r="F34" s="193"/>
      <c r="G34" s="173"/>
      <c r="H34" s="193"/>
      <c r="I34" s="78"/>
      <c r="J34" s="78"/>
      <c r="K34" s="78"/>
      <c r="L34" s="78"/>
      <c r="M34" s="78"/>
      <c r="N34" s="78"/>
      <c r="O34" s="78"/>
      <c r="P34" s="78"/>
      <c r="Q34" s="78"/>
    </row>
    <row r="35" spans="2:17" x14ac:dyDescent="0.2">
      <c r="B35" s="193"/>
      <c r="C35" s="193"/>
      <c r="D35" s="173"/>
      <c r="E35" s="193"/>
      <c r="F35" s="193"/>
      <c r="G35" s="173"/>
      <c r="H35" s="193"/>
      <c r="I35" s="78"/>
      <c r="J35" s="78"/>
      <c r="K35" s="78"/>
      <c r="L35" s="78"/>
      <c r="M35" s="78"/>
      <c r="N35" s="78"/>
      <c r="O35" s="78"/>
      <c r="P35" s="78"/>
      <c r="Q35" s="78"/>
    </row>
    <row r="36" spans="2:17" x14ac:dyDescent="0.2">
      <c r="B36" s="193"/>
      <c r="C36" s="193"/>
      <c r="D36" s="173"/>
      <c r="E36" s="193"/>
      <c r="F36" s="193"/>
      <c r="G36" s="173"/>
      <c r="H36" s="193"/>
      <c r="I36" s="78"/>
      <c r="J36" s="78"/>
      <c r="K36" s="78"/>
      <c r="L36" s="78"/>
      <c r="M36" s="78"/>
      <c r="N36" s="78"/>
      <c r="O36" s="78"/>
      <c r="P36" s="78"/>
      <c r="Q36" s="78"/>
    </row>
    <row r="37" spans="2:17" x14ac:dyDescent="0.2">
      <c r="B37" s="193"/>
      <c r="C37" s="193"/>
      <c r="D37" s="173"/>
      <c r="E37" s="193"/>
      <c r="F37" s="193"/>
      <c r="G37" s="173"/>
      <c r="H37" s="193"/>
      <c r="I37" s="78"/>
      <c r="J37" s="78"/>
      <c r="K37" s="78"/>
      <c r="L37" s="78"/>
      <c r="M37" s="78"/>
      <c r="N37" s="78"/>
      <c r="O37" s="78"/>
      <c r="P37" s="78"/>
      <c r="Q37" s="78"/>
    </row>
    <row r="38" spans="2:17" x14ac:dyDescent="0.2">
      <c r="B38" s="193"/>
      <c r="C38" s="193"/>
      <c r="D38" s="173"/>
      <c r="E38" s="193"/>
      <c r="F38" s="193"/>
      <c r="G38" s="173"/>
      <c r="H38" s="193"/>
      <c r="I38" s="78"/>
      <c r="J38" s="78"/>
      <c r="K38" s="78"/>
      <c r="L38" s="78"/>
      <c r="M38" s="78"/>
      <c r="N38" s="78"/>
      <c r="O38" s="78"/>
      <c r="P38" s="78"/>
      <c r="Q38" s="78"/>
    </row>
    <row r="39" spans="2:17" x14ac:dyDescent="0.2">
      <c r="B39" s="193"/>
      <c r="C39" s="193"/>
      <c r="D39" s="173"/>
      <c r="E39" s="193"/>
      <c r="F39" s="193"/>
      <c r="G39" s="173"/>
      <c r="H39" s="193"/>
      <c r="I39" s="78"/>
      <c r="J39" s="78"/>
      <c r="K39" s="78"/>
      <c r="L39" s="78"/>
      <c r="M39" s="78"/>
      <c r="N39" s="78"/>
      <c r="O39" s="78"/>
      <c r="P39" s="78"/>
      <c r="Q39" s="78"/>
    </row>
    <row r="40" spans="2:17" x14ac:dyDescent="0.2">
      <c r="B40" s="193"/>
      <c r="C40" s="193"/>
      <c r="D40" s="173"/>
      <c r="E40" s="193"/>
      <c r="F40" s="193"/>
      <c r="G40" s="173"/>
      <c r="H40" s="193"/>
      <c r="I40" s="78"/>
      <c r="J40" s="78"/>
      <c r="K40" s="78"/>
      <c r="L40" s="78"/>
      <c r="M40" s="78"/>
      <c r="N40" s="78"/>
      <c r="O40" s="78"/>
      <c r="P40" s="78"/>
      <c r="Q40" s="78"/>
    </row>
    <row r="41" spans="2:17" x14ac:dyDescent="0.2">
      <c r="B41" s="193"/>
      <c r="C41" s="193"/>
      <c r="D41" s="173"/>
      <c r="E41" s="193"/>
      <c r="F41" s="193"/>
      <c r="G41" s="173"/>
      <c r="H41" s="193"/>
      <c r="I41" s="78"/>
      <c r="J41" s="78"/>
      <c r="K41" s="78"/>
      <c r="L41" s="78"/>
      <c r="M41" s="78"/>
      <c r="N41" s="78"/>
      <c r="O41" s="78"/>
      <c r="P41" s="78"/>
      <c r="Q41" s="78"/>
    </row>
    <row r="42" spans="2:17" x14ac:dyDescent="0.2">
      <c r="B42" s="193"/>
      <c r="C42" s="193"/>
      <c r="D42" s="173"/>
      <c r="E42" s="193"/>
      <c r="F42" s="193"/>
      <c r="G42" s="173"/>
      <c r="H42" s="193"/>
      <c r="I42" s="78"/>
      <c r="J42" s="78"/>
      <c r="K42" s="78"/>
      <c r="L42" s="78"/>
      <c r="M42" s="78"/>
      <c r="N42" s="78"/>
      <c r="O42" s="78"/>
      <c r="P42" s="78"/>
      <c r="Q42" s="78"/>
    </row>
    <row r="43" spans="2:17" x14ac:dyDescent="0.2">
      <c r="B43" s="193"/>
      <c r="C43" s="193"/>
      <c r="D43" s="173"/>
      <c r="E43" s="193"/>
      <c r="F43" s="193"/>
      <c r="G43" s="173"/>
      <c r="H43" s="193"/>
      <c r="I43" s="78"/>
      <c r="J43" s="78"/>
      <c r="K43" s="78"/>
      <c r="L43" s="78"/>
      <c r="M43" s="78"/>
      <c r="N43" s="78"/>
      <c r="O43" s="78"/>
      <c r="P43" s="78"/>
      <c r="Q43" s="78"/>
    </row>
    <row r="44" spans="2:17" x14ac:dyDescent="0.2">
      <c r="B44" s="193"/>
      <c r="C44" s="193"/>
      <c r="D44" s="173"/>
      <c r="E44" s="193"/>
      <c r="F44" s="193"/>
      <c r="G44" s="173"/>
      <c r="H44" s="193"/>
      <c r="I44" s="78"/>
      <c r="J44" s="78"/>
      <c r="K44" s="78"/>
      <c r="L44" s="78"/>
      <c r="M44" s="78"/>
      <c r="N44" s="78"/>
      <c r="O44" s="78"/>
      <c r="P44" s="78"/>
      <c r="Q44" s="78"/>
    </row>
    <row r="45" spans="2:17" x14ac:dyDescent="0.2">
      <c r="B45" s="193"/>
      <c r="C45" s="193"/>
      <c r="D45" s="173"/>
      <c r="E45" s="193"/>
      <c r="F45" s="193"/>
      <c r="G45" s="173"/>
      <c r="H45" s="193"/>
      <c r="I45" s="78"/>
      <c r="J45" s="78"/>
      <c r="K45" s="78"/>
      <c r="L45" s="78"/>
      <c r="M45" s="78"/>
      <c r="N45" s="78"/>
      <c r="O45" s="78"/>
      <c r="P45" s="78"/>
      <c r="Q45" s="78"/>
    </row>
    <row r="46" spans="2:17" x14ac:dyDescent="0.2">
      <c r="B46" s="193"/>
      <c r="C46" s="193"/>
      <c r="D46" s="173"/>
      <c r="E46" s="193"/>
      <c r="F46" s="193"/>
      <c r="G46" s="173"/>
      <c r="H46" s="193"/>
      <c r="I46" s="78"/>
      <c r="J46" s="78"/>
      <c r="K46" s="78"/>
      <c r="L46" s="78"/>
      <c r="M46" s="78"/>
      <c r="N46" s="78"/>
      <c r="O46" s="78"/>
      <c r="P46" s="78"/>
      <c r="Q46" s="78"/>
    </row>
    <row r="47" spans="2:17" x14ac:dyDescent="0.2">
      <c r="B47" s="193"/>
      <c r="C47" s="193"/>
      <c r="D47" s="173"/>
      <c r="E47" s="193"/>
      <c r="F47" s="193"/>
      <c r="G47" s="173"/>
      <c r="H47" s="193"/>
      <c r="I47" s="78"/>
      <c r="J47" s="78"/>
      <c r="K47" s="78"/>
      <c r="L47" s="78"/>
      <c r="M47" s="78"/>
      <c r="N47" s="78"/>
      <c r="O47" s="78"/>
      <c r="P47" s="78"/>
      <c r="Q47" s="78"/>
    </row>
    <row r="48" spans="2:17" x14ac:dyDescent="0.2">
      <c r="B48" s="193"/>
      <c r="C48" s="193"/>
      <c r="D48" s="173"/>
      <c r="E48" s="193"/>
      <c r="F48" s="193"/>
      <c r="G48" s="173"/>
      <c r="H48" s="193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193"/>
      <c r="C49" s="193"/>
      <c r="D49" s="173"/>
      <c r="E49" s="193"/>
      <c r="F49" s="193"/>
      <c r="G49" s="173"/>
      <c r="H49" s="193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193"/>
      <c r="C50" s="193"/>
      <c r="D50" s="173"/>
      <c r="E50" s="193"/>
      <c r="F50" s="193"/>
      <c r="G50" s="173"/>
      <c r="H50" s="193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193"/>
      <c r="C51" s="193"/>
      <c r="D51" s="173"/>
      <c r="E51" s="193"/>
      <c r="F51" s="193"/>
      <c r="G51" s="173"/>
      <c r="H51" s="193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193"/>
      <c r="C52" s="193"/>
      <c r="D52" s="173"/>
      <c r="E52" s="193"/>
      <c r="F52" s="193"/>
      <c r="G52" s="173"/>
      <c r="H52" s="193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193"/>
      <c r="C53" s="193"/>
      <c r="D53" s="173"/>
      <c r="E53" s="193"/>
      <c r="F53" s="193"/>
      <c r="G53" s="173"/>
      <c r="H53" s="193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193"/>
      <c r="C54" s="193"/>
      <c r="D54" s="173"/>
      <c r="E54" s="193"/>
      <c r="F54" s="193"/>
      <c r="G54" s="173"/>
      <c r="H54" s="193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193"/>
      <c r="C55" s="193"/>
      <c r="D55" s="173"/>
      <c r="E55" s="193"/>
      <c r="F55" s="193"/>
      <c r="G55" s="173"/>
      <c r="H55" s="193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193"/>
      <c r="C56" s="193"/>
      <c r="D56" s="173"/>
      <c r="E56" s="193"/>
      <c r="F56" s="193"/>
      <c r="G56" s="173"/>
      <c r="H56" s="193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193"/>
      <c r="C57" s="193"/>
      <c r="D57" s="173"/>
      <c r="E57" s="193"/>
      <c r="F57" s="193"/>
      <c r="G57" s="173"/>
      <c r="H57" s="193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193"/>
      <c r="C58" s="193"/>
      <c r="D58" s="173"/>
      <c r="E58" s="193"/>
      <c r="F58" s="193"/>
      <c r="G58" s="173"/>
      <c r="H58" s="193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193"/>
      <c r="C59" s="193"/>
      <c r="D59" s="173"/>
      <c r="E59" s="193"/>
      <c r="F59" s="193"/>
      <c r="G59" s="173"/>
      <c r="H59" s="193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193"/>
      <c r="C60" s="193"/>
      <c r="D60" s="173"/>
      <c r="E60" s="193"/>
      <c r="F60" s="193"/>
      <c r="G60" s="173"/>
      <c r="H60" s="193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193"/>
      <c r="C61" s="193"/>
      <c r="D61" s="173"/>
      <c r="E61" s="193"/>
      <c r="F61" s="193"/>
      <c r="G61" s="173"/>
      <c r="H61" s="193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193"/>
      <c r="C62" s="193"/>
      <c r="D62" s="173"/>
      <c r="E62" s="193"/>
      <c r="F62" s="193"/>
      <c r="G62" s="173"/>
      <c r="H62" s="193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193"/>
      <c r="C63" s="193"/>
      <c r="D63" s="173"/>
      <c r="E63" s="193"/>
      <c r="F63" s="193"/>
      <c r="G63" s="173"/>
      <c r="H63" s="193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193"/>
      <c r="C64" s="193"/>
      <c r="D64" s="173"/>
      <c r="E64" s="193"/>
      <c r="F64" s="193"/>
      <c r="G64" s="173"/>
      <c r="H64" s="193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193"/>
      <c r="C65" s="193"/>
      <c r="D65" s="173"/>
      <c r="E65" s="193"/>
      <c r="F65" s="193"/>
      <c r="G65" s="173"/>
      <c r="H65" s="193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193"/>
      <c r="C66" s="193"/>
      <c r="D66" s="173"/>
      <c r="E66" s="193"/>
      <c r="F66" s="193"/>
      <c r="G66" s="173"/>
      <c r="H66" s="193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193"/>
      <c r="C67" s="193"/>
      <c r="D67" s="173"/>
      <c r="E67" s="193"/>
      <c r="F67" s="193"/>
      <c r="G67" s="173"/>
      <c r="H67" s="193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193"/>
      <c r="C68" s="193"/>
      <c r="D68" s="173"/>
      <c r="E68" s="193"/>
      <c r="F68" s="193"/>
      <c r="G68" s="173"/>
      <c r="H68" s="193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193"/>
      <c r="C69" s="193"/>
      <c r="D69" s="173"/>
      <c r="E69" s="193"/>
      <c r="F69" s="193"/>
      <c r="G69" s="173"/>
      <c r="H69" s="193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193"/>
      <c r="C70" s="193"/>
      <c r="D70" s="173"/>
      <c r="E70" s="193"/>
      <c r="F70" s="193"/>
      <c r="G70" s="173"/>
      <c r="H70" s="193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193"/>
      <c r="C71" s="193"/>
      <c r="D71" s="173"/>
      <c r="E71" s="193"/>
      <c r="F71" s="193"/>
      <c r="G71" s="173"/>
      <c r="H71" s="193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193"/>
      <c r="C72" s="193"/>
      <c r="D72" s="173"/>
      <c r="E72" s="193"/>
      <c r="F72" s="193"/>
      <c r="G72" s="173"/>
      <c r="H72" s="193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193"/>
      <c r="C73" s="193"/>
      <c r="D73" s="173"/>
      <c r="E73" s="193"/>
      <c r="F73" s="193"/>
      <c r="G73" s="173"/>
      <c r="H73" s="193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193"/>
      <c r="C74" s="193"/>
      <c r="D74" s="173"/>
      <c r="E74" s="193"/>
      <c r="F74" s="193"/>
      <c r="G74" s="173"/>
      <c r="H74" s="193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193"/>
      <c r="C75" s="193"/>
      <c r="D75" s="173"/>
      <c r="E75" s="193"/>
      <c r="F75" s="193"/>
      <c r="G75" s="173"/>
      <c r="H75" s="193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193"/>
      <c r="C76" s="193"/>
      <c r="D76" s="173"/>
      <c r="E76" s="193"/>
      <c r="F76" s="193"/>
      <c r="G76" s="173"/>
      <c r="H76" s="193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193"/>
      <c r="C77" s="193"/>
      <c r="D77" s="173"/>
      <c r="E77" s="193"/>
      <c r="F77" s="193"/>
      <c r="G77" s="173"/>
      <c r="H77" s="193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193"/>
      <c r="C78" s="193"/>
      <c r="D78" s="173"/>
      <c r="E78" s="193"/>
      <c r="F78" s="193"/>
      <c r="G78" s="173"/>
      <c r="H78" s="193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193"/>
      <c r="C79" s="193"/>
      <c r="D79" s="173"/>
      <c r="E79" s="193"/>
      <c r="F79" s="193"/>
      <c r="G79" s="173"/>
      <c r="H79" s="193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193"/>
      <c r="C80" s="193"/>
      <c r="D80" s="173"/>
      <c r="E80" s="193"/>
      <c r="F80" s="193"/>
      <c r="G80" s="173"/>
      <c r="H80" s="193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193"/>
      <c r="C81" s="193"/>
      <c r="D81" s="173"/>
      <c r="E81" s="193"/>
      <c r="F81" s="193"/>
      <c r="G81" s="173"/>
      <c r="H81" s="193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193"/>
      <c r="C82" s="193"/>
      <c r="D82" s="173"/>
      <c r="E82" s="193"/>
      <c r="F82" s="193"/>
      <c r="G82" s="173"/>
      <c r="H82" s="193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193"/>
      <c r="C83" s="193"/>
      <c r="D83" s="173"/>
      <c r="E83" s="193"/>
      <c r="F83" s="193"/>
      <c r="G83" s="173"/>
      <c r="H83" s="193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193"/>
      <c r="C84" s="193"/>
      <c r="D84" s="173"/>
      <c r="E84" s="193"/>
      <c r="F84" s="193"/>
      <c r="G84" s="173"/>
      <c r="H84" s="193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193"/>
      <c r="C85" s="193"/>
      <c r="D85" s="173"/>
      <c r="E85" s="193"/>
      <c r="F85" s="193"/>
      <c r="G85" s="173"/>
      <c r="H85" s="193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193"/>
      <c r="C86" s="193"/>
      <c r="D86" s="173"/>
      <c r="E86" s="193"/>
      <c r="F86" s="193"/>
      <c r="G86" s="173"/>
      <c r="H86" s="193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193"/>
      <c r="C87" s="193"/>
      <c r="D87" s="173"/>
      <c r="E87" s="193"/>
      <c r="F87" s="193"/>
      <c r="G87" s="173"/>
      <c r="H87" s="193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193"/>
      <c r="C88" s="193"/>
      <c r="D88" s="173"/>
      <c r="E88" s="193"/>
      <c r="F88" s="193"/>
      <c r="G88" s="173"/>
      <c r="H88" s="193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193"/>
      <c r="C89" s="193"/>
      <c r="D89" s="173"/>
      <c r="E89" s="193"/>
      <c r="F89" s="193"/>
      <c r="G89" s="173"/>
      <c r="H89" s="193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193"/>
      <c r="C90" s="193"/>
      <c r="D90" s="173"/>
      <c r="E90" s="193"/>
      <c r="F90" s="193"/>
      <c r="G90" s="173"/>
      <c r="H90" s="193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193"/>
      <c r="C91" s="193"/>
      <c r="D91" s="173"/>
      <c r="E91" s="193"/>
      <c r="F91" s="193"/>
      <c r="G91" s="173"/>
      <c r="H91" s="193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193"/>
      <c r="C92" s="193"/>
      <c r="D92" s="173"/>
      <c r="E92" s="193"/>
      <c r="F92" s="193"/>
      <c r="G92" s="173"/>
      <c r="H92" s="193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193"/>
      <c r="C93" s="193"/>
      <c r="D93" s="173"/>
      <c r="E93" s="193"/>
      <c r="F93" s="193"/>
      <c r="G93" s="173"/>
      <c r="H93" s="193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193"/>
      <c r="C94" s="193"/>
      <c r="D94" s="173"/>
      <c r="E94" s="193"/>
      <c r="F94" s="193"/>
      <c r="G94" s="173"/>
      <c r="H94" s="193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193"/>
      <c r="C95" s="193"/>
      <c r="D95" s="173"/>
      <c r="E95" s="193"/>
      <c r="F95" s="193"/>
      <c r="G95" s="173"/>
      <c r="H95" s="193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193"/>
      <c r="C96" s="193"/>
      <c r="D96" s="173"/>
      <c r="E96" s="193"/>
      <c r="F96" s="193"/>
      <c r="G96" s="173"/>
      <c r="H96" s="193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193"/>
      <c r="C97" s="193"/>
      <c r="D97" s="173"/>
      <c r="E97" s="193"/>
      <c r="F97" s="193"/>
      <c r="G97" s="173"/>
      <c r="H97" s="193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193"/>
      <c r="C98" s="193"/>
      <c r="D98" s="173"/>
      <c r="E98" s="193"/>
      <c r="F98" s="193"/>
      <c r="G98" s="173"/>
      <c r="H98" s="193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193"/>
      <c r="C99" s="193"/>
      <c r="D99" s="173"/>
      <c r="E99" s="193"/>
      <c r="F99" s="193"/>
      <c r="G99" s="173"/>
      <c r="H99" s="193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193"/>
      <c r="C100" s="193"/>
      <c r="D100" s="173"/>
      <c r="E100" s="193"/>
      <c r="F100" s="193"/>
      <c r="G100" s="173"/>
      <c r="H100" s="193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193"/>
      <c r="C101" s="193"/>
      <c r="D101" s="173"/>
      <c r="E101" s="193"/>
      <c r="F101" s="193"/>
      <c r="G101" s="173"/>
      <c r="H101" s="193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193"/>
      <c r="C102" s="193"/>
      <c r="D102" s="173"/>
      <c r="E102" s="193"/>
      <c r="F102" s="193"/>
      <c r="G102" s="173"/>
      <c r="H102" s="193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193"/>
      <c r="C103" s="193"/>
      <c r="D103" s="173"/>
      <c r="E103" s="193"/>
      <c r="F103" s="193"/>
      <c r="G103" s="173"/>
      <c r="H103" s="193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193"/>
      <c r="C104" s="193"/>
      <c r="D104" s="173"/>
      <c r="E104" s="193"/>
      <c r="F104" s="193"/>
      <c r="G104" s="173"/>
      <c r="H104" s="193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193"/>
      <c r="C105" s="193"/>
      <c r="D105" s="173"/>
      <c r="E105" s="193"/>
      <c r="F105" s="193"/>
      <c r="G105" s="173"/>
      <c r="H105" s="193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193"/>
      <c r="C106" s="193"/>
      <c r="D106" s="173"/>
      <c r="E106" s="193"/>
      <c r="F106" s="193"/>
      <c r="G106" s="173"/>
      <c r="H106" s="193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193"/>
      <c r="C107" s="193"/>
      <c r="D107" s="173"/>
      <c r="E107" s="193"/>
      <c r="F107" s="193"/>
      <c r="G107" s="173"/>
      <c r="H107" s="193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193"/>
      <c r="C108" s="193"/>
      <c r="D108" s="173"/>
      <c r="E108" s="193"/>
      <c r="F108" s="193"/>
      <c r="G108" s="173"/>
      <c r="H108" s="193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193"/>
      <c r="C109" s="193"/>
      <c r="D109" s="173"/>
      <c r="E109" s="193"/>
      <c r="F109" s="193"/>
      <c r="G109" s="173"/>
      <c r="H109" s="193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193"/>
      <c r="C110" s="193"/>
      <c r="D110" s="173"/>
      <c r="E110" s="193"/>
      <c r="F110" s="193"/>
      <c r="G110" s="173"/>
      <c r="H110" s="193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193"/>
      <c r="C111" s="193"/>
      <c r="D111" s="173"/>
      <c r="E111" s="193"/>
      <c r="F111" s="193"/>
      <c r="G111" s="173"/>
      <c r="H111" s="193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193"/>
      <c r="C112" s="193"/>
      <c r="D112" s="173"/>
      <c r="E112" s="193"/>
      <c r="F112" s="193"/>
      <c r="G112" s="173"/>
      <c r="H112" s="193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193"/>
      <c r="C113" s="193"/>
      <c r="D113" s="173"/>
      <c r="E113" s="193"/>
      <c r="F113" s="193"/>
      <c r="G113" s="173"/>
      <c r="H113" s="193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193"/>
      <c r="C114" s="193"/>
      <c r="D114" s="173"/>
      <c r="E114" s="193"/>
      <c r="F114" s="193"/>
      <c r="G114" s="173"/>
      <c r="H114" s="193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193"/>
      <c r="C115" s="193"/>
      <c r="D115" s="173"/>
      <c r="E115" s="193"/>
      <c r="F115" s="193"/>
      <c r="G115" s="173"/>
      <c r="H115" s="193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193"/>
      <c r="C116" s="193"/>
      <c r="D116" s="173"/>
      <c r="E116" s="193"/>
      <c r="F116" s="193"/>
      <c r="G116" s="173"/>
      <c r="H116" s="193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193"/>
      <c r="C117" s="193"/>
      <c r="D117" s="173"/>
      <c r="E117" s="193"/>
      <c r="F117" s="193"/>
      <c r="G117" s="173"/>
      <c r="H117" s="193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193"/>
      <c r="C118" s="193"/>
      <c r="D118" s="173"/>
      <c r="E118" s="193"/>
      <c r="F118" s="193"/>
      <c r="G118" s="173"/>
      <c r="H118" s="193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193"/>
      <c r="C119" s="193"/>
      <c r="D119" s="173"/>
      <c r="E119" s="193"/>
      <c r="F119" s="193"/>
      <c r="G119" s="173"/>
      <c r="H119" s="193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193"/>
      <c r="C120" s="193"/>
      <c r="D120" s="173"/>
      <c r="E120" s="193"/>
      <c r="F120" s="193"/>
      <c r="G120" s="173"/>
      <c r="H120" s="193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193"/>
      <c r="C121" s="193"/>
      <c r="D121" s="173"/>
      <c r="E121" s="193"/>
      <c r="F121" s="193"/>
      <c r="G121" s="173"/>
      <c r="H121" s="193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193"/>
      <c r="C122" s="193"/>
      <c r="D122" s="173"/>
      <c r="E122" s="193"/>
      <c r="F122" s="193"/>
      <c r="G122" s="173"/>
      <c r="H122" s="193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193"/>
      <c r="C123" s="193"/>
      <c r="D123" s="173"/>
      <c r="E123" s="193"/>
      <c r="F123" s="193"/>
      <c r="G123" s="173"/>
      <c r="H123" s="193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193"/>
      <c r="C124" s="193"/>
      <c r="D124" s="173"/>
      <c r="E124" s="193"/>
      <c r="F124" s="193"/>
      <c r="G124" s="173"/>
      <c r="H124" s="193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193"/>
      <c r="C125" s="193"/>
      <c r="D125" s="173"/>
      <c r="E125" s="193"/>
      <c r="F125" s="193"/>
      <c r="G125" s="173"/>
      <c r="H125" s="193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193"/>
      <c r="C126" s="193"/>
      <c r="D126" s="173"/>
      <c r="E126" s="193"/>
      <c r="F126" s="193"/>
      <c r="G126" s="173"/>
      <c r="H126" s="193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193"/>
      <c r="C127" s="193"/>
      <c r="D127" s="173"/>
      <c r="E127" s="193"/>
      <c r="F127" s="193"/>
      <c r="G127" s="173"/>
      <c r="H127" s="193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193"/>
      <c r="C128" s="193"/>
      <c r="D128" s="173"/>
      <c r="E128" s="193"/>
      <c r="F128" s="193"/>
      <c r="G128" s="173"/>
      <c r="H128" s="193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193"/>
      <c r="C129" s="193"/>
      <c r="D129" s="173"/>
      <c r="E129" s="193"/>
      <c r="F129" s="193"/>
      <c r="G129" s="173"/>
      <c r="H129" s="193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193"/>
      <c r="C130" s="193"/>
      <c r="D130" s="173"/>
      <c r="E130" s="193"/>
      <c r="F130" s="193"/>
      <c r="G130" s="173"/>
      <c r="H130" s="193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193"/>
      <c r="C131" s="193"/>
      <c r="D131" s="173"/>
      <c r="E131" s="193"/>
      <c r="F131" s="193"/>
      <c r="G131" s="173"/>
      <c r="H131" s="193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193"/>
      <c r="C132" s="193"/>
      <c r="D132" s="173"/>
      <c r="E132" s="193"/>
      <c r="F132" s="193"/>
      <c r="G132" s="173"/>
      <c r="H132" s="193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193"/>
      <c r="C133" s="193"/>
      <c r="D133" s="173"/>
      <c r="E133" s="193"/>
      <c r="F133" s="193"/>
      <c r="G133" s="173"/>
      <c r="H133" s="193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193"/>
      <c r="C134" s="193"/>
      <c r="D134" s="173"/>
      <c r="E134" s="193"/>
      <c r="F134" s="193"/>
      <c r="G134" s="173"/>
      <c r="H134" s="193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193"/>
      <c r="C135" s="193"/>
      <c r="D135" s="173"/>
      <c r="E135" s="193"/>
      <c r="F135" s="193"/>
      <c r="G135" s="173"/>
      <c r="H135" s="193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193"/>
      <c r="C136" s="193"/>
      <c r="D136" s="173"/>
      <c r="E136" s="193"/>
      <c r="F136" s="193"/>
      <c r="G136" s="173"/>
      <c r="H136" s="193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193"/>
      <c r="C137" s="193"/>
      <c r="D137" s="173"/>
      <c r="E137" s="193"/>
      <c r="F137" s="193"/>
      <c r="G137" s="173"/>
      <c r="H137" s="193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193"/>
      <c r="C138" s="193"/>
      <c r="D138" s="173"/>
      <c r="E138" s="193"/>
      <c r="F138" s="193"/>
      <c r="G138" s="173"/>
      <c r="H138" s="193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193"/>
      <c r="C139" s="193"/>
      <c r="D139" s="173"/>
      <c r="E139" s="193"/>
      <c r="F139" s="193"/>
      <c r="G139" s="173"/>
      <c r="H139" s="193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193"/>
      <c r="C140" s="193"/>
      <c r="D140" s="173"/>
      <c r="E140" s="193"/>
      <c r="F140" s="193"/>
      <c r="G140" s="173"/>
      <c r="H140" s="193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193"/>
      <c r="C141" s="193"/>
      <c r="D141" s="173"/>
      <c r="E141" s="193"/>
      <c r="F141" s="193"/>
      <c r="G141" s="173"/>
      <c r="H141" s="193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193"/>
      <c r="C142" s="193"/>
      <c r="D142" s="173"/>
      <c r="E142" s="193"/>
      <c r="F142" s="193"/>
      <c r="G142" s="173"/>
      <c r="H142" s="193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193"/>
      <c r="C143" s="193"/>
      <c r="D143" s="173"/>
      <c r="E143" s="193"/>
      <c r="F143" s="193"/>
      <c r="G143" s="173"/>
      <c r="H143" s="193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193"/>
      <c r="C144" s="193"/>
      <c r="D144" s="173"/>
      <c r="E144" s="193"/>
      <c r="F144" s="193"/>
      <c r="G144" s="173"/>
      <c r="H144" s="193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193"/>
      <c r="C145" s="193"/>
      <c r="D145" s="173"/>
      <c r="E145" s="193"/>
      <c r="F145" s="193"/>
      <c r="G145" s="173"/>
      <c r="H145" s="193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193"/>
      <c r="C146" s="193"/>
      <c r="D146" s="173"/>
      <c r="E146" s="193"/>
      <c r="F146" s="193"/>
      <c r="G146" s="173"/>
      <c r="H146" s="193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193"/>
      <c r="C147" s="193"/>
      <c r="D147" s="173"/>
      <c r="E147" s="193"/>
      <c r="F147" s="193"/>
      <c r="G147" s="173"/>
      <c r="H147" s="193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193"/>
      <c r="C148" s="193"/>
      <c r="D148" s="173"/>
      <c r="E148" s="193"/>
      <c r="F148" s="193"/>
      <c r="G148" s="173"/>
      <c r="H148" s="193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193"/>
      <c r="C149" s="193"/>
      <c r="D149" s="173"/>
      <c r="E149" s="193"/>
      <c r="F149" s="193"/>
      <c r="G149" s="173"/>
      <c r="H149" s="193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193"/>
      <c r="C150" s="193"/>
      <c r="D150" s="173"/>
      <c r="E150" s="193"/>
      <c r="F150" s="193"/>
      <c r="G150" s="173"/>
      <c r="H150" s="193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193"/>
      <c r="C151" s="193"/>
      <c r="D151" s="173"/>
      <c r="E151" s="193"/>
      <c r="F151" s="193"/>
      <c r="G151" s="173"/>
      <c r="H151" s="193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193"/>
      <c r="C152" s="193"/>
      <c r="D152" s="173"/>
      <c r="E152" s="193"/>
      <c r="F152" s="193"/>
      <c r="G152" s="173"/>
      <c r="H152" s="193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193"/>
      <c r="C153" s="193"/>
      <c r="D153" s="173"/>
      <c r="E153" s="193"/>
      <c r="F153" s="193"/>
      <c r="G153" s="173"/>
      <c r="H153" s="193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193"/>
      <c r="C154" s="193"/>
      <c r="D154" s="173"/>
      <c r="E154" s="193"/>
      <c r="F154" s="193"/>
      <c r="G154" s="173"/>
      <c r="H154" s="193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193"/>
      <c r="C155" s="193"/>
      <c r="D155" s="173"/>
      <c r="E155" s="193"/>
      <c r="F155" s="193"/>
      <c r="G155" s="173"/>
      <c r="H155" s="193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193"/>
      <c r="C156" s="193"/>
      <c r="D156" s="173"/>
      <c r="E156" s="193"/>
      <c r="F156" s="193"/>
      <c r="G156" s="173"/>
      <c r="H156" s="193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193"/>
      <c r="C157" s="193"/>
      <c r="D157" s="173"/>
      <c r="E157" s="193"/>
      <c r="F157" s="193"/>
      <c r="G157" s="173"/>
      <c r="H157" s="193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193"/>
      <c r="C158" s="193"/>
      <c r="D158" s="173"/>
      <c r="E158" s="193"/>
      <c r="F158" s="193"/>
      <c r="G158" s="173"/>
      <c r="H158" s="193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193"/>
      <c r="C159" s="193"/>
      <c r="D159" s="173"/>
      <c r="E159" s="193"/>
      <c r="F159" s="193"/>
      <c r="G159" s="173"/>
      <c r="H159" s="193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193"/>
      <c r="C160" s="193"/>
      <c r="D160" s="173"/>
      <c r="E160" s="193"/>
      <c r="F160" s="193"/>
      <c r="G160" s="173"/>
      <c r="H160" s="193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193"/>
      <c r="C161" s="193"/>
      <c r="D161" s="173"/>
      <c r="E161" s="193"/>
      <c r="F161" s="193"/>
      <c r="G161" s="173"/>
      <c r="H161" s="193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193"/>
      <c r="C162" s="193"/>
      <c r="D162" s="173"/>
      <c r="E162" s="193"/>
      <c r="F162" s="193"/>
      <c r="G162" s="173"/>
      <c r="H162" s="193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193"/>
      <c r="C163" s="193"/>
      <c r="D163" s="173"/>
      <c r="E163" s="193"/>
      <c r="F163" s="193"/>
      <c r="G163" s="173"/>
      <c r="H163" s="193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193"/>
      <c r="C164" s="193"/>
      <c r="D164" s="173"/>
      <c r="E164" s="193"/>
      <c r="F164" s="193"/>
      <c r="G164" s="173"/>
      <c r="H164" s="193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193"/>
      <c r="C165" s="193"/>
      <c r="D165" s="173"/>
      <c r="E165" s="193"/>
      <c r="F165" s="193"/>
      <c r="G165" s="173"/>
      <c r="H165" s="193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193"/>
      <c r="C166" s="193"/>
      <c r="D166" s="173"/>
      <c r="E166" s="193"/>
      <c r="F166" s="193"/>
      <c r="G166" s="173"/>
      <c r="H166" s="193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193"/>
      <c r="C167" s="193"/>
      <c r="D167" s="173"/>
      <c r="E167" s="193"/>
      <c r="F167" s="193"/>
      <c r="G167" s="173"/>
      <c r="H167" s="193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193"/>
      <c r="C168" s="193"/>
      <c r="D168" s="173"/>
      <c r="E168" s="193"/>
      <c r="F168" s="193"/>
      <c r="G168" s="173"/>
      <c r="H168" s="193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193"/>
      <c r="C169" s="193"/>
      <c r="D169" s="173"/>
      <c r="E169" s="193"/>
      <c r="F169" s="193"/>
      <c r="G169" s="173"/>
      <c r="H169" s="193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193"/>
      <c r="C170" s="193"/>
      <c r="D170" s="173"/>
      <c r="E170" s="193"/>
      <c r="F170" s="193"/>
      <c r="G170" s="173"/>
      <c r="H170" s="193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193"/>
      <c r="C171" s="193"/>
      <c r="D171" s="173"/>
      <c r="E171" s="193"/>
      <c r="F171" s="193"/>
      <c r="G171" s="173"/>
      <c r="H171" s="193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193"/>
      <c r="C172" s="193"/>
      <c r="D172" s="173"/>
      <c r="E172" s="193"/>
      <c r="F172" s="193"/>
      <c r="G172" s="173"/>
      <c r="H172" s="193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193"/>
      <c r="C173" s="193"/>
      <c r="D173" s="173"/>
      <c r="E173" s="193"/>
      <c r="F173" s="193"/>
      <c r="G173" s="173"/>
      <c r="H173" s="193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193"/>
      <c r="C174" s="193"/>
      <c r="D174" s="173"/>
      <c r="E174" s="193"/>
      <c r="F174" s="193"/>
      <c r="G174" s="173"/>
      <c r="H174" s="193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193"/>
      <c r="C175" s="193"/>
      <c r="D175" s="173"/>
      <c r="E175" s="193"/>
      <c r="F175" s="193"/>
      <c r="G175" s="173"/>
      <c r="H175" s="193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193"/>
      <c r="C176" s="193"/>
      <c r="D176" s="173"/>
      <c r="E176" s="193"/>
      <c r="F176" s="193"/>
      <c r="G176" s="173"/>
      <c r="H176" s="193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193"/>
      <c r="C177" s="193"/>
      <c r="D177" s="173"/>
      <c r="E177" s="193"/>
      <c r="F177" s="193"/>
      <c r="G177" s="173"/>
      <c r="H177" s="193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193"/>
      <c r="C178" s="193"/>
      <c r="D178" s="173"/>
      <c r="E178" s="193"/>
      <c r="F178" s="193"/>
      <c r="G178" s="173"/>
      <c r="H178" s="193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193"/>
      <c r="C179" s="193"/>
      <c r="D179" s="173"/>
      <c r="E179" s="193"/>
      <c r="F179" s="193"/>
      <c r="G179" s="173"/>
      <c r="H179" s="193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193"/>
      <c r="C180" s="193"/>
      <c r="D180" s="173"/>
      <c r="E180" s="193"/>
      <c r="F180" s="193"/>
      <c r="G180" s="173"/>
      <c r="H180" s="193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193"/>
      <c r="C181" s="193"/>
      <c r="D181" s="173"/>
      <c r="E181" s="193"/>
      <c r="F181" s="193"/>
      <c r="G181" s="173"/>
      <c r="H181" s="193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193"/>
      <c r="C182" s="193"/>
      <c r="D182" s="173"/>
      <c r="E182" s="193"/>
      <c r="F182" s="193"/>
      <c r="G182" s="173"/>
      <c r="H182" s="193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193"/>
      <c r="C183" s="193"/>
      <c r="D183" s="173"/>
      <c r="E183" s="193"/>
      <c r="F183" s="193"/>
      <c r="G183" s="173"/>
      <c r="H183" s="193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2:17" x14ac:dyDescent="0.2">
      <c r="B184" s="193"/>
      <c r="C184" s="193"/>
      <c r="D184" s="173"/>
      <c r="E184" s="193"/>
      <c r="F184" s="193"/>
      <c r="G184" s="173"/>
      <c r="H184" s="193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2:17" x14ac:dyDescent="0.2">
      <c r="B185" s="193"/>
      <c r="C185" s="193"/>
      <c r="D185" s="173"/>
      <c r="E185" s="193"/>
      <c r="F185" s="193"/>
      <c r="G185" s="173"/>
      <c r="H185" s="193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2:17" x14ac:dyDescent="0.2">
      <c r="B186" s="193"/>
      <c r="C186" s="193"/>
      <c r="D186" s="173"/>
      <c r="E186" s="193"/>
      <c r="F186" s="193"/>
      <c r="G186" s="173"/>
      <c r="H186" s="193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2:17" x14ac:dyDescent="0.2">
      <c r="B187" s="193"/>
      <c r="C187" s="193"/>
      <c r="D187" s="173"/>
      <c r="E187" s="193"/>
      <c r="F187" s="193"/>
      <c r="G187" s="173"/>
      <c r="H187" s="193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2:17" x14ac:dyDescent="0.2">
      <c r="B188" s="193"/>
      <c r="C188" s="193"/>
      <c r="D188" s="173"/>
      <c r="E188" s="193"/>
      <c r="F188" s="193"/>
      <c r="G188" s="173"/>
      <c r="H188" s="193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2:17" x14ac:dyDescent="0.2">
      <c r="B189" s="193"/>
      <c r="C189" s="193"/>
      <c r="D189" s="173"/>
      <c r="E189" s="193"/>
      <c r="F189" s="193"/>
      <c r="G189" s="173"/>
      <c r="H189" s="193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2:17" x14ac:dyDescent="0.2">
      <c r="B190" s="193"/>
      <c r="C190" s="193"/>
      <c r="D190" s="173"/>
      <c r="E190" s="193"/>
      <c r="F190" s="193"/>
      <c r="G190" s="173"/>
      <c r="H190" s="193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2:17" x14ac:dyDescent="0.2">
      <c r="B191" s="193"/>
      <c r="C191" s="193"/>
      <c r="D191" s="173"/>
      <c r="E191" s="193"/>
      <c r="F191" s="193"/>
      <c r="G191" s="173"/>
      <c r="H191" s="193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2:17" x14ac:dyDescent="0.2">
      <c r="B192" s="193"/>
      <c r="C192" s="193"/>
      <c r="D192" s="173"/>
      <c r="E192" s="193"/>
      <c r="F192" s="193"/>
      <c r="G192" s="173"/>
      <c r="H192" s="193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2:17" x14ac:dyDescent="0.2">
      <c r="B193" s="193"/>
      <c r="C193" s="193"/>
      <c r="D193" s="173"/>
      <c r="E193" s="193"/>
      <c r="F193" s="193"/>
      <c r="G193" s="173"/>
      <c r="H193" s="193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2:17" x14ac:dyDescent="0.2">
      <c r="B194" s="193"/>
      <c r="C194" s="193"/>
      <c r="D194" s="173"/>
      <c r="E194" s="193"/>
      <c r="F194" s="193"/>
      <c r="G194" s="173"/>
      <c r="H194" s="193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2:17" x14ac:dyDescent="0.2">
      <c r="B195" s="193"/>
      <c r="C195" s="193"/>
      <c r="D195" s="173"/>
      <c r="E195" s="193"/>
      <c r="F195" s="193"/>
      <c r="G195" s="173"/>
      <c r="H195" s="193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2:17" x14ac:dyDescent="0.2">
      <c r="B196" s="193"/>
      <c r="C196" s="193"/>
      <c r="D196" s="173"/>
      <c r="E196" s="193"/>
      <c r="F196" s="193"/>
      <c r="G196" s="173"/>
      <c r="H196" s="193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2:17" x14ac:dyDescent="0.2">
      <c r="B197" s="193"/>
      <c r="C197" s="193"/>
      <c r="D197" s="173"/>
      <c r="E197" s="193"/>
      <c r="F197" s="193"/>
      <c r="G197" s="173"/>
      <c r="H197" s="193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2:17" x14ac:dyDescent="0.2">
      <c r="B198" s="193"/>
      <c r="C198" s="193"/>
      <c r="D198" s="173"/>
      <c r="E198" s="193"/>
      <c r="F198" s="193"/>
      <c r="G198" s="173"/>
      <c r="H198" s="193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2:17" x14ac:dyDescent="0.2">
      <c r="B199" s="193"/>
      <c r="C199" s="193"/>
      <c r="D199" s="173"/>
      <c r="E199" s="193"/>
      <c r="F199" s="193"/>
      <c r="G199" s="173"/>
      <c r="H199" s="193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2:17" x14ac:dyDescent="0.2">
      <c r="B200" s="193"/>
      <c r="C200" s="193"/>
      <c r="D200" s="173"/>
      <c r="E200" s="193"/>
      <c r="F200" s="193"/>
      <c r="G200" s="173"/>
      <c r="H200" s="193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2:17" x14ac:dyDescent="0.2">
      <c r="B201" s="193"/>
      <c r="C201" s="193"/>
      <c r="D201" s="173"/>
      <c r="E201" s="193"/>
      <c r="F201" s="193"/>
      <c r="G201" s="173"/>
      <c r="H201" s="193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2:17" x14ac:dyDescent="0.2">
      <c r="B202" s="193"/>
      <c r="C202" s="193"/>
      <c r="D202" s="173"/>
      <c r="E202" s="193"/>
      <c r="F202" s="193"/>
      <c r="G202" s="173"/>
      <c r="H202" s="193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2:17" x14ac:dyDescent="0.2">
      <c r="B203" s="193"/>
      <c r="C203" s="193"/>
      <c r="D203" s="173"/>
      <c r="E203" s="193"/>
      <c r="F203" s="193"/>
      <c r="G203" s="173"/>
      <c r="H203" s="193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2:17" x14ac:dyDescent="0.2">
      <c r="B204" s="193"/>
      <c r="C204" s="193"/>
      <c r="D204" s="173"/>
      <c r="E204" s="193"/>
      <c r="F204" s="193"/>
      <c r="G204" s="173"/>
      <c r="H204" s="193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2:17" x14ac:dyDescent="0.2">
      <c r="B205" s="193"/>
      <c r="C205" s="193"/>
      <c r="D205" s="173"/>
      <c r="E205" s="193"/>
      <c r="F205" s="193"/>
      <c r="G205" s="173"/>
      <c r="H205" s="193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2:17" x14ac:dyDescent="0.2">
      <c r="B206" s="193"/>
      <c r="C206" s="193"/>
      <c r="D206" s="173"/>
      <c r="E206" s="193"/>
      <c r="F206" s="193"/>
      <c r="G206" s="173"/>
      <c r="H206" s="193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2:17" x14ac:dyDescent="0.2">
      <c r="B207" s="193"/>
      <c r="C207" s="193"/>
      <c r="D207" s="173"/>
      <c r="E207" s="193"/>
      <c r="F207" s="193"/>
      <c r="G207" s="173"/>
      <c r="H207" s="193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2:17" x14ac:dyDescent="0.2">
      <c r="B208" s="193"/>
      <c r="C208" s="193"/>
      <c r="D208" s="173"/>
      <c r="E208" s="193"/>
      <c r="F208" s="193"/>
      <c r="G208" s="173"/>
      <c r="H208" s="193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2:17" x14ac:dyDescent="0.2">
      <c r="B209" s="193"/>
      <c r="C209" s="193"/>
      <c r="D209" s="173"/>
      <c r="E209" s="193"/>
      <c r="F209" s="193"/>
      <c r="G209" s="173"/>
      <c r="H209" s="193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2:17" x14ac:dyDescent="0.2">
      <c r="B210" s="193"/>
      <c r="C210" s="193"/>
      <c r="D210" s="173"/>
      <c r="E210" s="193"/>
      <c r="F210" s="193"/>
      <c r="G210" s="173"/>
      <c r="H210" s="193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2:17" x14ac:dyDescent="0.2">
      <c r="B211" s="193"/>
      <c r="C211" s="193"/>
      <c r="D211" s="173"/>
      <c r="E211" s="193"/>
      <c r="F211" s="193"/>
      <c r="G211" s="173"/>
      <c r="H211" s="193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2:17" x14ac:dyDescent="0.2">
      <c r="B212" s="193"/>
      <c r="C212" s="193"/>
      <c r="D212" s="173"/>
      <c r="E212" s="193"/>
      <c r="F212" s="193"/>
      <c r="G212" s="173"/>
      <c r="H212" s="193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2:17" x14ac:dyDescent="0.2">
      <c r="B213" s="193"/>
      <c r="C213" s="193"/>
      <c r="D213" s="173"/>
      <c r="E213" s="193"/>
      <c r="F213" s="193"/>
      <c r="G213" s="173"/>
      <c r="H213" s="193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2:17" x14ac:dyDescent="0.2">
      <c r="B214" s="193"/>
      <c r="C214" s="193"/>
      <c r="D214" s="173"/>
      <c r="E214" s="193"/>
      <c r="F214" s="193"/>
      <c r="G214" s="173"/>
      <c r="H214" s="193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2:17" x14ac:dyDescent="0.2">
      <c r="B215" s="193"/>
      <c r="C215" s="193"/>
      <c r="D215" s="173"/>
      <c r="E215" s="193"/>
      <c r="F215" s="193"/>
      <c r="G215" s="173"/>
      <c r="H215" s="193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2:17" x14ac:dyDescent="0.2">
      <c r="B216" s="193"/>
      <c r="C216" s="193"/>
      <c r="D216" s="173"/>
      <c r="E216" s="193"/>
      <c r="F216" s="193"/>
      <c r="G216" s="173"/>
      <c r="H216" s="193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2:17" x14ac:dyDescent="0.2">
      <c r="B217" s="193"/>
      <c r="C217" s="193"/>
      <c r="D217" s="173"/>
      <c r="E217" s="193"/>
      <c r="F217" s="193"/>
      <c r="G217" s="173"/>
      <c r="H217" s="193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2:17" x14ac:dyDescent="0.2">
      <c r="B218" s="193"/>
      <c r="C218" s="193"/>
      <c r="D218" s="173"/>
      <c r="E218" s="193"/>
      <c r="F218" s="193"/>
      <c r="G218" s="173"/>
      <c r="H218" s="193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2:17" x14ac:dyDescent="0.2">
      <c r="B219" s="193"/>
      <c r="C219" s="193"/>
      <c r="D219" s="173"/>
      <c r="E219" s="193"/>
      <c r="F219" s="193"/>
      <c r="G219" s="173"/>
      <c r="H219" s="193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2:17" x14ac:dyDescent="0.2">
      <c r="B220" s="193"/>
      <c r="C220" s="193"/>
      <c r="D220" s="173"/>
      <c r="E220" s="193"/>
      <c r="F220" s="193"/>
      <c r="G220" s="173"/>
      <c r="H220" s="193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2:17" x14ac:dyDescent="0.2">
      <c r="B221" s="193"/>
      <c r="C221" s="193"/>
      <c r="D221" s="173"/>
      <c r="E221" s="193"/>
      <c r="F221" s="193"/>
      <c r="G221" s="173"/>
      <c r="H221" s="193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2:17" x14ac:dyDescent="0.2">
      <c r="B222" s="193"/>
      <c r="C222" s="193"/>
      <c r="D222" s="173"/>
      <c r="E222" s="193"/>
      <c r="F222" s="193"/>
      <c r="G222" s="173"/>
      <c r="H222" s="193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2:17" x14ac:dyDescent="0.2">
      <c r="B223" s="193"/>
      <c r="C223" s="193"/>
      <c r="D223" s="173"/>
      <c r="E223" s="193"/>
      <c r="F223" s="193"/>
      <c r="G223" s="173"/>
      <c r="H223" s="193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2:17" x14ac:dyDescent="0.2">
      <c r="B224" s="193"/>
      <c r="C224" s="193"/>
      <c r="D224" s="173"/>
      <c r="E224" s="193"/>
      <c r="F224" s="193"/>
      <c r="G224" s="173"/>
      <c r="H224" s="193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2:17" x14ac:dyDescent="0.2">
      <c r="B225" s="193"/>
      <c r="C225" s="193"/>
      <c r="D225" s="173"/>
      <c r="E225" s="193"/>
      <c r="F225" s="193"/>
      <c r="G225" s="173"/>
      <c r="H225" s="193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2:17" x14ac:dyDescent="0.2">
      <c r="B226" s="193"/>
      <c r="C226" s="193"/>
      <c r="D226" s="173"/>
      <c r="E226" s="193"/>
      <c r="F226" s="193"/>
      <c r="G226" s="173"/>
      <c r="H226" s="193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2:17" x14ac:dyDescent="0.2">
      <c r="B227" s="193"/>
      <c r="C227" s="193"/>
      <c r="D227" s="173"/>
      <c r="E227" s="193"/>
      <c r="F227" s="193"/>
      <c r="G227" s="173"/>
      <c r="H227" s="193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2:17" x14ac:dyDescent="0.2">
      <c r="B228" s="193"/>
      <c r="C228" s="193"/>
      <c r="D228" s="173"/>
      <c r="E228" s="193"/>
      <c r="F228" s="193"/>
      <c r="G228" s="173"/>
      <c r="H228" s="193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2:17" x14ac:dyDescent="0.2">
      <c r="B229" s="193"/>
      <c r="C229" s="193"/>
      <c r="D229" s="173"/>
      <c r="E229" s="193"/>
      <c r="F229" s="193"/>
      <c r="G229" s="173"/>
      <c r="H229" s="193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2:17" x14ac:dyDescent="0.2">
      <c r="B230" s="193"/>
      <c r="C230" s="193"/>
      <c r="D230" s="173"/>
      <c r="E230" s="193"/>
      <c r="F230" s="193"/>
      <c r="G230" s="173"/>
      <c r="H230" s="193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2:17" x14ac:dyDescent="0.2">
      <c r="B231" s="193"/>
      <c r="C231" s="193"/>
      <c r="D231" s="173"/>
      <c r="E231" s="193"/>
      <c r="F231" s="193"/>
      <c r="G231" s="173"/>
      <c r="H231" s="193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2:17" x14ac:dyDescent="0.2">
      <c r="B232" s="193"/>
      <c r="C232" s="193"/>
      <c r="D232" s="173"/>
      <c r="E232" s="193"/>
      <c r="F232" s="193"/>
      <c r="G232" s="173"/>
      <c r="H232" s="193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2:17" x14ac:dyDescent="0.2">
      <c r="B233" s="193"/>
      <c r="C233" s="193"/>
      <c r="D233" s="173"/>
      <c r="E233" s="193"/>
      <c r="F233" s="193"/>
      <c r="G233" s="173"/>
      <c r="H233" s="193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2:17" x14ac:dyDescent="0.2">
      <c r="B234" s="193"/>
      <c r="C234" s="193"/>
      <c r="D234" s="173"/>
      <c r="E234" s="193"/>
      <c r="F234" s="193"/>
      <c r="G234" s="173"/>
      <c r="H234" s="193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2:17" x14ac:dyDescent="0.2">
      <c r="B235" s="193"/>
      <c r="C235" s="193"/>
      <c r="D235" s="173"/>
      <c r="E235" s="193"/>
      <c r="F235" s="193"/>
      <c r="G235" s="173"/>
      <c r="H235" s="193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2:17" x14ac:dyDescent="0.2">
      <c r="B236" s="193"/>
      <c r="C236" s="193"/>
      <c r="D236" s="173"/>
      <c r="E236" s="193"/>
      <c r="F236" s="193"/>
      <c r="G236" s="173"/>
      <c r="H236" s="193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2:17" x14ac:dyDescent="0.2">
      <c r="B237" s="193"/>
      <c r="C237" s="193"/>
      <c r="D237" s="173"/>
      <c r="E237" s="193"/>
      <c r="F237" s="193"/>
      <c r="G237" s="173"/>
      <c r="H237" s="193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2:17" x14ac:dyDescent="0.2">
      <c r="B238" s="193"/>
      <c r="C238" s="193"/>
      <c r="D238" s="173"/>
      <c r="E238" s="193"/>
      <c r="F238" s="193"/>
      <c r="G238" s="173"/>
      <c r="H238" s="193"/>
      <c r="I238" s="78"/>
      <c r="J238" s="78"/>
      <c r="K238" s="78"/>
      <c r="L238" s="78"/>
      <c r="M238" s="78"/>
      <c r="N238" s="78"/>
      <c r="O238" s="78"/>
      <c r="P238" s="78"/>
      <c r="Q238" s="78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D5" sqref="D5"/>
    </sheetView>
  </sheetViews>
  <sheetFormatPr defaultRowHeight="12.75" x14ac:dyDescent="0.2"/>
  <cols>
    <col min="1" max="1" width="66" style="61" bestFit="1" customWidth="1"/>
    <col min="2" max="2" width="17" style="175" customWidth="1"/>
    <col min="3" max="3" width="18.28515625" style="175" customWidth="1"/>
    <col min="4" max="4" width="11.42578125" style="151" bestFit="1" customWidth="1"/>
    <col min="5" max="16384" width="9.140625" style="61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31.03.2017</v>
      </c>
      <c r="B2" s="3"/>
      <c r="C2" s="3"/>
      <c r="D2" s="3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18.75" x14ac:dyDescent="0.3">
      <c r="A3" s="2" t="s">
        <v>85</v>
      </c>
      <c r="B3" s="2"/>
      <c r="C3" s="2"/>
      <c r="D3" s="2"/>
    </row>
    <row r="4" spans="1:19" x14ac:dyDescent="0.2">
      <c r="B4" s="193"/>
      <c r="C4" s="193"/>
      <c r="D4" s="173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9" s="217" customFormat="1" x14ac:dyDescent="0.2">
      <c r="B5" s="88"/>
      <c r="C5" s="88"/>
      <c r="D5" s="217" t="str">
        <f>VALVAL</f>
        <v>млрд. одиниць</v>
      </c>
    </row>
    <row r="6" spans="1:19" s="39" customFormat="1" x14ac:dyDescent="0.2">
      <c r="A6" s="11"/>
      <c r="B6" s="153" t="s">
        <v>172</v>
      </c>
      <c r="C6" s="153" t="s">
        <v>3</v>
      </c>
      <c r="D6" s="136" t="s">
        <v>65</v>
      </c>
    </row>
    <row r="7" spans="1:19" s="207" customFormat="1" ht="15.75" x14ac:dyDescent="0.2">
      <c r="A7" s="119" t="s">
        <v>171</v>
      </c>
      <c r="B7" s="200">
        <f t="shared" ref="B7:D7" si="0">SUM(B8:B26)</f>
        <v>72.35475723318001</v>
      </c>
      <c r="C7" s="200">
        <f t="shared" si="0"/>
        <v>1951.8461276947301</v>
      </c>
      <c r="D7" s="56">
        <f t="shared" si="0"/>
        <v>1.0000010000000001</v>
      </c>
    </row>
    <row r="8" spans="1:19" s="185" customFormat="1" x14ac:dyDescent="0.2">
      <c r="A8" s="161" t="s">
        <v>34</v>
      </c>
      <c r="B8" s="208">
        <v>31.44869044863</v>
      </c>
      <c r="C8" s="208">
        <v>848.36169756627999</v>
      </c>
      <c r="D8" s="197">
        <v>0.43464599999999998</v>
      </c>
    </row>
    <row r="9" spans="1:19" s="185" customFormat="1" x14ac:dyDescent="0.2">
      <c r="A9" s="161" t="s">
        <v>144</v>
      </c>
      <c r="B9" s="208">
        <v>4.0758075269600003</v>
      </c>
      <c r="C9" s="208">
        <v>109.94922024413</v>
      </c>
      <c r="D9" s="197">
        <v>5.6330999999999999E-2</v>
      </c>
    </row>
    <row r="10" spans="1:19" s="185" customFormat="1" x14ac:dyDescent="0.2">
      <c r="A10" s="161" t="s">
        <v>89</v>
      </c>
      <c r="B10" s="208">
        <v>0.29991619976</v>
      </c>
      <c r="C10" s="208">
        <v>8.0905567999999999</v>
      </c>
      <c r="D10" s="197">
        <v>4.1450000000000002E-3</v>
      </c>
    </row>
    <row r="11" spans="1:19" s="185" customFormat="1" x14ac:dyDescent="0.2">
      <c r="A11" s="161" t="s">
        <v>60</v>
      </c>
      <c r="B11" s="208">
        <v>13.197146664330001</v>
      </c>
      <c r="C11" s="208">
        <v>356.00699385148999</v>
      </c>
      <c r="D11" s="197">
        <v>0.182395</v>
      </c>
    </row>
    <row r="12" spans="1:19" s="185" customFormat="1" x14ac:dyDescent="0.2">
      <c r="A12" s="161" t="s">
        <v>156</v>
      </c>
      <c r="B12" s="208">
        <v>22.760034602849998</v>
      </c>
      <c r="C12" s="208">
        <v>613.97601352499998</v>
      </c>
      <c r="D12" s="197">
        <v>0.31456200000000001</v>
      </c>
    </row>
    <row r="13" spans="1:19" x14ac:dyDescent="0.2">
      <c r="A13" s="191" t="s">
        <v>127</v>
      </c>
      <c r="B13" s="164">
        <v>0.57316179064999995</v>
      </c>
      <c r="C13" s="164">
        <v>15.46164570783</v>
      </c>
      <c r="D13" s="148">
        <v>7.9220000000000002E-3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1:19" x14ac:dyDescent="0.2">
      <c r="B14" s="193"/>
      <c r="C14" s="193"/>
      <c r="D14" s="173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9" x14ac:dyDescent="0.2">
      <c r="B15" s="193"/>
      <c r="C15" s="193"/>
      <c r="D15" s="17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x14ac:dyDescent="0.2">
      <c r="B16" s="193"/>
      <c r="C16" s="193"/>
      <c r="D16" s="173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2:17" x14ac:dyDescent="0.2">
      <c r="B17" s="193"/>
      <c r="C17" s="193"/>
      <c r="D17" s="173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2:17" x14ac:dyDescent="0.2">
      <c r="B18" s="193"/>
      <c r="C18" s="193"/>
      <c r="D18" s="17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2:17" x14ac:dyDescent="0.2">
      <c r="B19" s="193"/>
      <c r="C19" s="193"/>
      <c r="D19" s="173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2:17" x14ac:dyDescent="0.2">
      <c r="B20" s="193"/>
      <c r="C20" s="193"/>
      <c r="D20" s="173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2:17" x14ac:dyDescent="0.2">
      <c r="B21" s="193"/>
      <c r="C21" s="193"/>
      <c r="D21" s="17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2:17" x14ac:dyDescent="0.2">
      <c r="B22" s="193"/>
      <c r="C22" s="193"/>
      <c r="D22" s="173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2:17" x14ac:dyDescent="0.2">
      <c r="B23" s="193"/>
      <c r="C23" s="193"/>
      <c r="D23" s="173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2:17" x14ac:dyDescent="0.2">
      <c r="B24" s="193"/>
      <c r="C24" s="193"/>
      <c r="D24" s="17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2:17" x14ac:dyDescent="0.2">
      <c r="B25" s="193"/>
      <c r="C25" s="193"/>
      <c r="D25" s="173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2:17" x14ac:dyDescent="0.2">
      <c r="B26" s="193"/>
      <c r="C26" s="193"/>
      <c r="D26" s="173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x14ac:dyDescent="0.2">
      <c r="B27" s="193"/>
      <c r="C27" s="193"/>
      <c r="D27" s="173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2:17" x14ac:dyDescent="0.2">
      <c r="B28" s="193"/>
      <c r="C28" s="193"/>
      <c r="D28" s="173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2:17" x14ac:dyDescent="0.2">
      <c r="B29" s="193"/>
      <c r="C29" s="193"/>
      <c r="D29" s="173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2:17" x14ac:dyDescent="0.2">
      <c r="B30" s="193"/>
      <c r="C30" s="193"/>
      <c r="D30" s="173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2:17" x14ac:dyDescent="0.2">
      <c r="B31" s="193"/>
      <c r="C31" s="193"/>
      <c r="D31" s="173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2:17" x14ac:dyDescent="0.2">
      <c r="B32" s="193"/>
      <c r="C32" s="193"/>
      <c r="D32" s="173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2:17" x14ac:dyDescent="0.2">
      <c r="B33" s="193"/>
      <c r="C33" s="193"/>
      <c r="D33" s="173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2:17" x14ac:dyDescent="0.2">
      <c r="B34" s="193"/>
      <c r="C34" s="193"/>
      <c r="D34" s="173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2:17" x14ac:dyDescent="0.2">
      <c r="B35" s="193"/>
      <c r="C35" s="193"/>
      <c r="D35" s="173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2:17" x14ac:dyDescent="0.2">
      <c r="B36" s="193"/>
      <c r="C36" s="193"/>
      <c r="D36" s="173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2:17" x14ac:dyDescent="0.2">
      <c r="B37" s="193"/>
      <c r="C37" s="193"/>
      <c r="D37" s="173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2:17" x14ac:dyDescent="0.2">
      <c r="B38" s="193"/>
      <c r="C38" s="193"/>
      <c r="D38" s="173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2:17" x14ac:dyDescent="0.2">
      <c r="B39" s="193"/>
      <c r="C39" s="193"/>
      <c r="D39" s="173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2:17" x14ac:dyDescent="0.2">
      <c r="B40" s="193"/>
      <c r="C40" s="193"/>
      <c r="D40" s="173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2:17" x14ac:dyDescent="0.2">
      <c r="B41" s="193"/>
      <c r="C41" s="193"/>
      <c r="D41" s="173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2:17" x14ac:dyDescent="0.2">
      <c r="B42" s="193"/>
      <c r="C42" s="193"/>
      <c r="D42" s="173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2:17" x14ac:dyDescent="0.2">
      <c r="B43" s="193"/>
      <c r="C43" s="193"/>
      <c r="D43" s="173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2:17" x14ac:dyDescent="0.2">
      <c r="B44" s="193"/>
      <c r="C44" s="193"/>
      <c r="D44" s="173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2:17" x14ac:dyDescent="0.2">
      <c r="B45" s="193"/>
      <c r="C45" s="193"/>
      <c r="D45" s="173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2:17" x14ac:dyDescent="0.2">
      <c r="B46" s="193"/>
      <c r="C46" s="193"/>
      <c r="D46" s="173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2:17" x14ac:dyDescent="0.2">
      <c r="B47" s="193"/>
      <c r="C47" s="193"/>
      <c r="D47" s="173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2:17" x14ac:dyDescent="0.2">
      <c r="B48" s="193"/>
      <c r="C48" s="193"/>
      <c r="D48" s="173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193"/>
      <c r="C49" s="193"/>
      <c r="D49" s="173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193"/>
      <c r="C50" s="193"/>
      <c r="D50" s="173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193"/>
      <c r="C51" s="193"/>
      <c r="D51" s="173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193"/>
      <c r="C52" s="193"/>
      <c r="D52" s="173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193"/>
      <c r="C53" s="193"/>
      <c r="D53" s="173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193"/>
      <c r="C54" s="193"/>
      <c r="D54" s="173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193"/>
      <c r="C55" s="193"/>
      <c r="D55" s="173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193"/>
      <c r="C56" s="193"/>
      <c r="D56" s="173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193"/>
      <c r="C57" s="193"/>
      <c r="D57" s="173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193"/>
      <c r="C58" s="193"/>
      <c r="D58" s="173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193"/>
      <c r="C59" s="193"/>
      <c r="D59" s="173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193"/>
      <c r="C60" s="193"/>
      <c r="D60" s="173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193"/>
      <c r="C61" s="193"/>
      <c r="D61" s="173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193"/>
      <c r="C62" s="193"/>
      <c r="D62" s="173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193"/>
      <c r="C63" s="193"/>
      <c r="D63" s="173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193"/>
      <c r="C64" s="193"/>
      <c r="D64" s="173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193"/>
      <c r="C65" s="193"/>
      <c r="D65" s="173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193"/>
      <c r="C66" s="193"/>
      <c r="D66" s="173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193"/>
      <c r="C67" s="193"/>
      <c r="D67" s="173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193"/>
      <c r="C68" s="193"/>
      <c r="D68" s="173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193"/>
      <c r="C69" s="193"/>
      <c r="D69" s="173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193"/>
      <c r="C70" s="193"/>
      <c r="D70" s="173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193"/>
      <c r="C71" s="193"/>
      <c r="D71" s="173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193"/>
      <c r="C72" s="193"/>
      <c r="D72" s="173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193"/>
      <c r="C73" s="193"/>
      <c r="D73" s="173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193"/>
      <c r="C74" s="193"/>
      <c r="D74" s="173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193"/>
      <c r="C75" s="193"/>
      <c r="D75" s="173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193"/>
      <c r="C76" s="193"/>
      <c r="D76" s="173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193"/>
      <c r="C77" s="193"/>
      <c r="D77" s="173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193"/>
      <c r="C78" s="193"/>
      <c r="D78" s="173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193"/>
      <c r="C79" s="193"/>
      <c r="D79" s="173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193"/>
      <c r="C80" s="193"/>
      <c r="D80" s="173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193"/>
      <c r="C81" s="193"/>
      <c r="D81" s="173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193"/>
      <c r="C82" s="193"/>
      <c r="D82" s="173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193"/>
      <c r="C83" s="193"/>
      <c r="D83" s="173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193"/>
      <c r="C84" s="193"/>
      <c r="D84" s="173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193"/>
      <c r="C85" s="193"/>
      <c r="D85" s="173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193"/>
      <c r="C86" s="193"/>
      <c r="D86" s="173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193"/>
      <c r="C87" s="193"/>
      <c r="D87" s="173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193"/>
      <c r="C88" s="193"/>
      <c r="D88" s="173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193"/>
      <c r="C89" s="193"/>
      <c r="D89" s="173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193"/>
      <c r="C90" s="193"/>
      <c r="D90" s="173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193"/>
      <c r="C91" s="193"/>
      <c r="D91" s="173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193"/>
      <c r="C92" s="193"/>
      <c r="D92" s="173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193"/>
      <c r="C93" s="193"/>
      <c r="D93" s="173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193"/>
      <c r="C94" s="193"/>
      <c r="D94" s="173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193"/>
      <c r="C95" s="193"/>
      <c r="D95" s="173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193"/>
      <c r="C96" s="193"/>
      <c r="D96" s="173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193"/>
      <c r="C97" s="193"/>
      <c r="D97" s="173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193"/>
      <c r="C98" s="193"/>
      <c r="D98" s="173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193"/>
      <c r="C99" s="193"/>
      <c r="D99" s="173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193"/>
      <c r="C100" s="193"/>
      <c r="D100" s="173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193"/>
      <c r="C101" s="193"/>
      <c r="D101" s="173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193"/>
      <c r="C102" s="193"/>
      <c r="D102" s="173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193"/>
      <c r="C103" s="193"/>
      <c r="D103" s="173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193"/>
      <c r="C104" s="193"/>
      <c r="D104" s="173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193"/>
      <c r="C105" s="193"/>
      <c r="D105" s="173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193"/>
      <c r="C106" s="193"/>
      <c r="D106" s="173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193"/>
      <c r="C107" s="193"/>
      <c r="D107" s="173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193"/>
      <c r="C108" s="193"/>
      <c r="D108" s="173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193"/>
      <c r="C109" s="193"/>
      <c r="D109" s="173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193"/>
      <c r="C110" s="193"/>
      <c r="D110" s="173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193"/>
      <c r="C111" s="193"/>
      <c r="D111" s="173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193"/>
      <c r="C112" s="193"/>
      <c r="D112" s="173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193"/>
      <c r="C113" s="193"/>
      <c r="D113" s="173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193"/>
      <c r="C114" s="193"/>
      <c r="D114" s="173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193"/>
      <c r="C115" s="193"/>
      <c r="D115" s="173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193"/>
      <c r="C116" s="193"/>
      <c r="D116" s="173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193"/>
      <c r="C117" s="193"/>
      <c r="D117" s="173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193"/>
      <c r="C118" s="193"/>
      <c r="D118" s="173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193"/>
      <c r="C119" s="193"/>
      <c r="D119" s="173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193"/>
      <c r="C120" s="193"/>
      <c r="D120" s="173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193"/>
      <c r="C121" s="193"/>
      <c r="D121" s="173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193"/>
      <c r="C122" s="193"/>
      <c r="D122" s="173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193"/>
      <c r="C123" s="193"/>
      <c r="D123" s="173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193"/>
      <c r="C124" s="193"/>
      <c r="D124" s="173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193"/>
      <c r="C125" s="193"/>
      <c r="D125" s="173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193"/>
      <c r="C126" s="193"/>
      <c r="D126" s="173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193"/>
      <c r="C127" s="193"/>
      <c r="D127" s="173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193"/>
      <c r="C128" s="193"/>
      <c r="D128" s="173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193"/>
      <c r="C129" s="193"/>
      <c r="D129" s="173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193"/>
      <c r="C130" s="193"/>
      <c r="D130" s="173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193"/>
      <c r="C131" s="193"/>
      <c r="D131" s="173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193"/>
      <c r="C132" s="193"/>
      <c r="D132" s="173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193"/>
      <c r="C133" s="193"/>
      <c r="D133" s="173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193"/>
      <c r="C134" s="193"/>
      <c r="D134" s="173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193"/>
      <c r="C135" s="193"/>
      <c r="D135" s="173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193"/>
      <c r="C136" s="193"/>
      <c r="D136" s="173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193"/>
      <c r="C137" s="193"/>
      <c r="D137" s="173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193"/>
      <c r="C138" s="193"/>
      <c r="D138" s="173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193"/>
      <c r="C139" s="193"/>
      <c r="D139" s="173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193"/>
      <c r="C140" s="193"/>
      <c r="D140" s="173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193"/>
      <c r="C141" s="193"/>
      <c r="D141" s="173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193"/>
      <c r="C142" s="193"/>
      <c r="D142" s="173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193"/>
      <c r="C143" s="193"/>
      <c r="D143" s="173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193"/>
      <c r="C144" s="193"/>
      <c r="D144" s="173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193"/>
      <c r="C145" s="193"/>
      <c r="D145" s="173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193"/>
      <c r="C146" s="193"/>
      <c r="D146" s="173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193"/>
      <c r="C147" s="193"/>
      <c r="D147" s="173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193"/>
      <c r="C148" s="193"/>
      <c r="D148" s="173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193"/>
      <c r="C149" s="193"/>
      <c r="D149" s="173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193"/>
      <c r="C150" s="193"/>
      <c r="D150" s="173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193"/>
      <c r="C151" s="193"/>
      <c r="D151" s="173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193"/>
      <c r="C152" s="193"/>
      <c r="D152" s="173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193"/>
      <c r="C153" s="193"/>
      <c r="D153" s="173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193"/>
      <c r="C154" s="193"/>
      <c r="D154" s="173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193"/>
      <c r="C155" s="193"/>
      <c r="D155" s="173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193"/>
      <c r="C156" s="193"/>
      <c r="D156" s="173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193"/>
      <c r="C157" s="193"/>
      <c r="D157" s="173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193"/>
      <c r="C158" s="193"/>
      <c r="D158" s="173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193"/>
      <c r="C159" s="193"/>
      <c r="D159" s="173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193"/>
      <c r="C160" s="193"/>
      <c r="D160" s="173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193"/>
      <c r="C161" s="193"/>
      <c r="D161" s="173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193"/>
      <c r="C162" s="193"/>
      <c r="D162" s="173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193"/>
      <c r="C163" s="193"/>
      <c r="D163" s="173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193"/>
      <c r="C164" s="193"/>
      <c r="D164" s="173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193"/>
      <c r="C165" s="193"/>
      <c r="D165" s="173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193"/>
      <c r="C166" s="193"/>
      <c r="D166" s="173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193"/>
      <c r="C167" s="193"/>
      <c r="D167" s="173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193"/>
      <c r="C168" s="193"/>
      <c r="D168" s="173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193"/>
      <c r="C169" s="193"/>
      <c r="D169" s="173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193"/>
      <c r="C170" s="193"/>
      <c r="D170" s="173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193"/>
      <c r="C171" s="193"/>
      <c r="D171" s="173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193"/>
      <c r="C172" s="193"/>
      <c r="D172" s="173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193"/>
      <c r="C173" s="193"/>
      <c r="D173" s="173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193"/>
      <c r="C174" s="193"/>
      <c r="D174" s="173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193"/>
      <c r="C175" s="193"/>
      <c r="D175" s="173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193"/>
      <c r="C176" s="193"/>
      <c r="D176" s="173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193"/>
      <c r="C177" s="193"/>
      <c r="D177" s="173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193"/>
      <c r="C178" s="193"/>
      <c r="D178" s="173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193"/>
      <c r="C179" s="193"/>
      <c r="D179" s="173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193"/>
      <c r="C180" s="193"/>
      <c r="D180" s="173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193"/>
      <c r="C181" s="193"/>
      <c r="D181" s="173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193"/>
      <c r="C182" s="193"/>
      <c r="D182" s="173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193"/>
      <c r="C183" s="193"/>
      <c r="D183" s="173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2:17" x14ac:dyDescent="0.2">
      <c r="B184" s="193"/>
      <c r="C184" s="193"/>
      <c r="D184" s="173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2:17" x14ac:dyDescent="0.2">
      <c r="B185" s="193"/>
      <c r="C185" s="193"/>
      <c r="D185" s="173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2:17" x14ac:dyDescent="0.2">
      <c r="B186" s="193"/>
      <c r="C186" s="193"/>
      <c r="D186" s="173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2:17" x14ac:dyDescent="0.2">
      <c r="B187" s="193"/>
      <c r="C187" s="193"/>
      <c r="D187" s="173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2:17" x14ac:dyDescent="0.2">
      <c r="B188" s="193"/>
      <c r="C188" s="193"/>
      <c r="D188" s="173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2:17" x14ac:dyDescent="0.2">
      <c r="B189" s="193"/>
      <c r="C189" s="193"/>
      <c r="D189" s="173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2:17" x14ac:dyDescent="0.2">
      <c r="B190" s="193"/>
      <c r="C190" s="193"/>
      <c r="D190" s="173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2:17" x14ac:dyDescent="0.2">
      <c r="B191" s="193"/>
      <c r="C191" s="193"/>
      <c r="D191" s="173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2:17" x14ac:dyDescent="0.2">
      <c r="B192" s="193"/>
      <c r="C192" s="193"/>
      <c r="D192" s="173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2:17" x14ac:dyDescent="0.2">
      <c r="B193" s="193"/>
      <c r="C193" s="193"/>
      <c r="D193" s="173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2:17" x14ac:dyDescent="0.2">
      <c r="B194" s="193"/>
      <c r="C194" s="193"/>
      <c r="D194" s="173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2:17" x14ac:dyDescent="0.2">
      <c r="B195" s="193"/>
      <c r="C195" s="193"/>
      <c r="D195" s="173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2:17" x14ac:dyDescent="0.2">
      <c r="B196" s="193"/>
      <c r="C196" s="193"/>
      <c r="D196" s="173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2:17" x14ac:dyDescent="0.2">
      <c r="B197" s="193"/>
      <c r="C197" s="193"/>
      <c r="D197" s="173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2:17" x14ac:dyDescent="0.2">
      <c r="B198" s="193"/>
      <c r="C198" s="193"/>
      <c r="D198" s="173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2:17" x14ac:dyDescent="0.2">
      <c r="B199" s="193"/>
      <c r="C199" s="193"/>
      <c r="D199" s="173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2:17" x14ac:dyDescent="0.2">
      <c r="B200" s="193"/>
      <c r="C200" s="193"/>
      <c r="D200" s="173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2:17" x14ac:dyDescent="0.2">
      <c r="B201" s="193"/>
      <c r="C201" s="193"/>
      <c r="D201" s="173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2:17" x14ac:dyDescent="0.2">
      <c r="B202" s="193"/>
      <c r="C202" s="193"/>
      <c r="D202" s="173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2:17" x14ac:dyDescent="0.2">
      <c r="B203" s="193"/>
      <c r="C203" s="193"/>
      <c r="D203" s="173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2:17" x14ac:dyDescent="0.2">
      <c r="B204" s="193"/>
      <c r="C204" s="193"/>
      <c r="D204" s="173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2:17" x14ac:dyDescent="0.2">
      <c r="B205" s="193"/>
      <c r="C205" s="193"/>
      <c r="D205" s="173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2:17" x14ac:dyDescent="0.2">
      <c r="B206" s="193"/>
      <c r="C206" s="193"/>
      <c r="D206" s="173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2:17" x14ac:dyDescent="0.2">
      <c r="B207" s="193"/>
      <c r="C207" s="193"/>
      <c r="D207" s="173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2:17" x14ac:dyDescent="0.2">
      <c r="B208" s="193"/>
      <c r="C208" s="193"/>
      <c r="D208" s="173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2:17" x14ac:dyDescent="0.2">
      <c r="B209" s="193"/>
      <c r="C209" s="193"/>
      <c r="D209" s="173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2:17" x14ac:dyDescent="0.2">
      <c r="B210" s="193"/>
      <c r="C210" s="193"/>
      <c r="D210" s="173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2:17" x14ac:dyDescent="0.2">
      <c r="B211" s="193"/>
      <c r="C211" s="193"/>
      <c r="D211" s="173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2:17" x14ac:dyDescent="0.2">
      <c r="B212" s="193"/>
      <c r="C212" s="193"/>
      <c r="D212" s="173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2:17" x14ac:dyDescent="0.2">
      <c r="B213" s="193"/>
      <c r="C213" s="193"/>
      <c r="D213" s="173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2:17" x14ac:dyDescent="0.2">
      <c r="B214" s="193"/>
      <c r="C214" s="193"/>
      <c r="D214" s="173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2:17" x14ac:dyDescent="0.2">
      <c r="B215" s="193"/>
      <c r="C215" s="193"/>
      <c r="D215" s="173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2:17" x14ac:dyDescent="0.2">
      <c r="B216" s="193"/>
      <c r="C216" s="193"/>
      <c r="D216" s="173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2:17" x14ac:dyDescent="0.2">
      <c r="B217" s="193"/>
      <c r="C217" s="193"/>
      <c r="D217" s="173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2:17" x14ac:dyDescent="0.2">
      <c r="B218" s="193"/>
      <c r="C218" s="193"/>
      <c r="D218" s="173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2:17" x14ac:dyDescent="0.2">
      <c r="B219" s="193"/>
      <c r="C219" s="193"/>
      <c r="D219" s="173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2:17" x14ac:dyDescent="0.2">
      <c r="B220" s="193"/>
      <c r="C220" s="193"/>
      <c r="D220" s="173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2:17" x14ac:dyDescent="0.2">
      <c r="B221" s="193"/>
      <c r="C221" s="193"/>
      <c r="D221" s="173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2:17" x14ac:dyDescent="0.2">
      <c r="B222" s="193"/>
      <c r="C222" s="193"/>
      <c r="D222" s="173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2:17" x14ac:dyDescent="0.2">
      <c r="B223" s="193"/>
      <c r="C223" s="193"/>
      <c r="D223" s="173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2:17" x14ac:dyDescent="0.2">
      <c r="B224" s="193"/>
      <c r="C224" s="193"/>
      <c r="D224" s="173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2:17" x14ac:dyDescent="0.2">
      <c r="B225" s="193"/>
      <c r="C225" s="193"/>
      <c r="D225" s="173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2:17" x14ac:dyDescent="0.2">
      <c r="B226" s="193"/>
      <c r="C226" s="193"/>
      <c r="D226" s="173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2:17" x14ac:dyDescent="0.2">
      <c r="B227" s="193"/>
      <c r="C227" s="193"/>
      <c r="D227" s="173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2:17" x14ac:dyDescent="0.2">
      <c r="B228" s="193"/>
      <c r="C228" s="193"/>
      <c r="D228" s="173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2:17" x14ac:dyDescent="0.2">
      <c r="B229" s="193"/>
      <c r="C229" s="193"/>
      <c r="D229" s="173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2:17" x14ac:dyDescent="0.2">
      <c r="B230" s="193"/>
      <c r="C230" s="193"/>
      <c r="D230" s="173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2:17" x14ac:dyDescent="0.2">
      <c r="B231" s="193"/>
      <c r="C231" s="193"/>
      <c r="D231" s="173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2:17" x14ac:dyDescent="0.2">
      <c r="B232" s="193"/>
      <c r="C232" s="193"/>
      <c r="D232" s="173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2:17" x14ac:dyDescent="0.2">
      <c r="B233" s="193"/>
      <c r="C233" s="193"/>
      <c r="D233" s="173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2:17" x14ac:dyDescent="0.2">
      <c r="B234" s="193"/>
      <c r="C234" s="193"/>
      <c r="D234" s="173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2:17" x14ac:dyDescent="0.2">
      <c r="B235" s="193"/>
      <c r="C235" s="193"/>
      <c r="D235" s="173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2:17" x14ac:dyDescent="0.2">
      <c r="B236" s="193"/>
      <c r="C236" s="193"/>
      <c r="D236" s="173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2:17" x14ac:dyDescent="0.2">
      <c r="B237" s="193"/>
      <c r="C237" s="193"/>
      <c r="D237" s="173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2:17" x14ac:dyDescent="0.2">
      <c r="B238" s="193"/>
      <c r="C238" s="193"/>
      <c r="D238" s="173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</row>
    <row r="239" spans="2:17" x14ac:dyDescent="0.2">
      <c r="B239" s="193"/>
      <c r="C239" s="193"/>
      <c r="D239" s="173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</row>
    <row r="240" spans="2:17" x14ac:dyDescent="0.2">
      <c r="B240" s="193"/>
      <c r="C240" s="193"/>
      <c r="D240" s="173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</row>
    <row r="241" spans="2:17" x14ac:dyDescent="0.2">
      <c r="B241" s="193"/>
      <c r="C241" s="193"/>
      <c r="D241" s="173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</row>
    <row r="242" spans="2:17" x14ac:dyDescent="0.2">
      <c r="B242" s="193"/>
      <c r="C242" s="193"/>
      <c r="D242" s="173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</row>
    <row r="243" spans="2:17" x14ac:dyDescent="0.2">
      <c r="B243" s="193"/>
      <c r="C243" s="193"/>
      <c r="D243" s="173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</row>
    <row r="244" spans="2:17" x14ac:dyDescent="0.2">
      <c r="B244" s="193"/>
      <c r="C244" s="193"/>
      <c r="D244" s="173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</row>
    <row r="245" spans="2:17" x14ac:dyDescent="0.2">
      <c r="B245" s="193"/>
      <c r="C245" s="193"/>
      <c r="D245" s="173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x14ac:dyDescent="0.2">
      <c r="B246" s="193"/>
      <c r="C246" s="193"/>
      <c r="D246" s="173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</row>
    <row r="247" spans="2:17" x14ac:dyDescent="0.2">
      <c r="B247" s="193"/>
      <c r="C247" s="193"/>
      <c r="D247" s="173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</row>
    <row r="248" spans="2:17" x14ac:dyDescent="0.2">
      <c r="B248" s="193"/>
      <c r="C248" s="193"/>
      <c r="D248" s="173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61" bestFit="1" customWidth="1"/>
    <col min="2" max="2" width="14.42578125" style="175" bestFit="1" customWidth="1"/>
    <col min="3" max="3" width="16" style="175" bestFit="1" customWidth="1"/>
    <col min="4" max="4" width="11.42578125" style="151" bestFit="1" customWidth="1"/>
    <col min="5" max="16384" width="9.140625" style="61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31.03.2017</v>
      </c>
      <c r="B2" s="3"/>
      <c r="C2" s="3"/>
      <c r="D2" s="3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18.75" x14ac:dyDescent="0.3">
      <c r="A3" s="2" t="s">
        <v>85</v>
      </c>
      <c r="B3" s="2"/>
      <c r="C3" s="2"/>
      <c r="D3" s="2"/>
    </row>
    <row r="4" spans="1:19" x14ac:dyDescent="0.2">
      <c r="B4" s="193"/>
      <c r="C4" s="193"/>
      <c r="D4" s="173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9" s="217" customFormat="1" x14ac:dyDescent="0.2">
      <c r="B5" s="88"/>
      <c r="C5" s="88"/>
      <c r="D5" s="217" t="str">
        <f>VALVAL</f>
        <v>млрд. одиниць</v>
      </c>
    </row>
    <row r="6" spans="1:19" s="39" customFormat="1" x14ac:dyDescent="0.2">
      <c r="A6" s="11"/>
      <c r="B6" s="153" t="s">
        <v>172</v>
      </c>
      <c r="C6" s="153" t="s">
        <v>3</v>
      </c>
      <c r="D6" s="136" t="s">
        <v>65</v>
      </c>
    </row>
    <row r="7" spans="1:19" s="207" customFormat="1" ht="15.75" x14ac:dyDescent="0.2">
      <c r="A7" s="119" t="s">
        <v>171</v>
      </c>
      <c r="B7" s="200">
        <f t="shared" ref="B7:D7" si="0">SUM(B8:B18)</f>
        <v>72.35475723318001</v>
      </c>
      <c r="C7" s="200">
        <f t="shared" si="0"/>
        <v>1951.8461276947301</v>
      </c>
      <c r="D7" s="56">
        <f t="shared" si="0"/>
        <v>1.0000010000000001</v>
      </c>
    </row>
    <row r="8" spans="1:19" s="185" customFormat="1" x14ac:dyDescent="0.2">
      <c r="A8" s="161" t="s">
        <v>34</v>
      </c>
      <c r="B8" s="208">
        <v>31.44869044863</v>
      </c>
      <c r="C8" s="208">
        <v>848.36169756627999</v>
      </c>
      <c r="D8" s="197">
        <v>0.43464599999999998</v>
      </c>
    </row>
    <row r="9" spans="1:19" s="185" customFormat="1" x14ac:dyDescent="0.2">
      <c r="A9" s="161" t="s">
        <v>144</v>
      </c>
      <c r="B9" s="208">
        <v>4.0758075269600003</v>
      </c>
      <c r="C9" s="208">
        <v>109.94922024413</v>
      </c>
      <c r="D9" s="197">
        <v>5.6330999999999999E-2</v>
      </c>
    </row>
    <row r="10" spans="1:19" s="185" customFormat="1" x14ac:dyDescent="0.2">
      <c r="A10" s="161" t="s">
        <v>89</v>
      </c>
      <c r="B10" s="208">
        <v>0.29991619976</v>
      </c>
      <c r="C10" s="208">
        <v>8.0905567999999999</v>
      </c>
      <c r="D10" s="197">
        <v>4.1450000000000002E-3</v>
      </c>
    </row>
    <row r="11" spans="1:19" s="185" customFormat="1" x14ac:dyDescent="0.2">
      <c r="A11" s="161" t="s">
        <v>60</v>
      </c>
      <c r="B11" s="208">
        <v>13.197146664330001</v>
      </c>
      <c r="C11" s="208">
        <v>356.00699385148999</v>
      </c>
      <c r="D11" s="197">
        <v>0.182395</v>
      </c>
    </row>
    <row r="12" spans="1:19" s="185" customFormat="1" x14ac:dyDescent="0.2">
      <c r="A12" s="161" t="s">
        <v>156</v>
      </c>
      <c r="B12" s="208">
        <v>22.760034602849998</v>
      </c>
      <c r="C12" s="208">
        <v>613.97601352499998</v>
      </c>
      <c r="D12" s="197">
        <v>0.31456200000000001</v>
      </c>
    </row>
    <row r="13" spans="1:19" x14ac:dyDescent="0.2">
      <c r="A13" s="191" t="s">
        <v>127</v>
      </c>
      <c r="B13" s="164">
        <v>0.57316179064999995</v>
      </c>
      <c r="C13" s="164">
        <v>15.46164570783</v>
      </c>
      <c r="D13" s="148">
        <v>7.9220000000000002E-3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1:19" x14ac:dyDescent="0.2">
      <c r="B14" s="193"/>
      <c r="C14" s="193"/>
      <c r="D14" s="173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9" x14ac:dyDescent="0.2">
      <c r="B15" s="193"/>
      <c r="C15" s="193"/>
      <c r="D15" s="17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x14ac:dyDescent="0.2">
      <c r="B16" s="193"/>
      <c r="C16" s="193"/>
      <c r="D16" s="173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1:19" x14ac:dyDescent="0.2">
      <c r="B17" s="193"/>
      <c r="C17" s="193"/>
      <c r="D17" s="173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1:19" x14ac:dyDescent="0.2">
      <c r="B18" s="193"/>
      <c r="C18" s="193"/>
      <c r="D18" s="17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1:19" x14ac:dyDescent="0.2">
      <c r="B19" s="193"/>
      <c r="C19" s="193"/>
      <c r="D19" s="173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19" x14ac:dyDescent="0.2">
      <c r="A20" s="156" t="s">
        <v>100</v>
      </c>
      <c r="B20" s="193"/>
      <c r="C20" s="193"/>
      <c r="D20" s="173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1:19" x14ac:dyDescent="0.2">
      <c r="B21" s="252" t="str">
        <f>"Державний борг України за станом на " &amp; TEXT(DREPORTDATE,"dd.MM.yyyy")</f>
        <v>Державний борг України за станом на 31.03.2017</v>
      </c>
      <c r="C21" s="193"/>
      <c r="D21" s="217" t="str">
        <f>VALVAL</f>
        <v>млрд. одиниць</v>
      </c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19" s="102" customFormat="1" x14ac:dyDescent="0.2">
      <c r="A22" s="11"/>
      <c r="B22" s="153" t="s">
        <v>172</v>
      </c>
      <c r="C22" s="153" t="s">
        <v>3</v>
      </c>
      <c r="D22" s="136" t="s">
        <v>65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</row>
    <row r="23" spans="1:19" s="70" customFormat="1" ht="15" x14ac:dyDescent="0.2">
      <c r="A23" s="103" t="s">
        <v>171</v>
      </c>
      <c r="B23" s="227">
        <f t="shared" ref="B23:C23" si="1">B$31+B$24</f>
        <v>72.354757233179996</v>
      </c>
      <c r="C23" s="227">
        <f t="shared" si="1"/>
        <v>1951.8461276947301</v>
      </c>
      <c r="D23" s="198">
        <v>1</v>
      </c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9" s="23" customFormat="1" ht="15" x14ac:dyDescent="0.25">
      <c r="A24" s="118" t="s">
        <v>72</v>
      </c>
      <c r="B24" s="27">
        <f t="shared" ref="B24:C24" si="2">SUM(B$25:B$30)</f>
        <v>62.133892706049998</v>
      </c>
      <c r="C24" s="27">
        <f t="shared" si="2"/>
        <v>1676.1274934015801</v>
      </c>
      <c r="D24" s="166">
        <v>0.85873999999999995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</row>
    <row r="25" spans="1:19" s="232" customFormat="1" outlineLevel="1" x14ac:dyDescent="0.2">
      <c r="A25" s="251" t="s">
        <v>34</v>
      </c>
      <c r="B25" s="132">
        <v>28.397621765850001</v>
      </c>
      <c r="C25" s="132">
        <v>766.05589181763003</v>
      </c>
      <c r="D25" s="115">
        <v>0.39247799999999999</v>
      </c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</row>
    <row r="26" spans="1:19" outlineLevel="1" x14ac:dyDescent="0.2">
      <c r="A26" s="251" t="s">
        <v>144</v>
      </c>
      <c r="B26" s="164">
        <v>3.9225573514000001</v>
      </c>
      <c r="C26" s="164">
        <v>105.81513461954</v>
      </c>
      <c r="D26" s="148">
        <v>5.4212999999999997E-2</v>
      </c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9" outlineLevel="1" x14ac:dyDescent="0.2">
      <c r="A27" s="149" t="s">
        <v>89</v>
      </c>
      <c r="B27" s="164">
        <v>0.29991619976</v>
      </c>
      <c r="C27" s="164">
        <v>8.0905567999999999</v>
      </c>
      <c r="D27" s="148">
        <v>4.1450000000000002E-3</v>
      </c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9" outlineLevel="1" x14ac:dyDescent="0.2">
      <c r="A28" s="149" t="s">
        <v>60</v>
      </c>
      <c r="B28" s="164">
        <v>6.8967113267400002</v>
      </c>
      <c r="C28" s="164">
        <v>186.04608475958</v>
      </c>
      <c r="D28" s="148">
        <v>9.5318E-2</v>
      </c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9" outlineLevel="1" x14ac:dyDescent="0.2">
      <c r="A29" s="149" t="s">
        <v>156</v>
      </c>
      <c r="B29" s="164">
        <v>22.043924271649999</v>
      </c>
      <c r="C29" s="164">
        <v>594.65817969700004</v>
      </c>
      <c r="D29" s="148">
        <v>0.30466399999999999</v>
      </c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9" outlineLevel="1" x14ac:dyDescent="0.2">
      <c r="A30" s="149" t="s">
        <v>127</v>
      </c>
      <c r="B30" s="164">
        <v>0.57316179064999995</v>
      </c>
      <c r="C30" s="164">
        <v>15.46164570783</v>
      </c>
      <c r="D30" s="148">
        <v>7.9220000000000002E-3</v>
      </c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19" ht="15" x14ac:dyDescent="0.25">
      <c r="A31" s="187" t="s">
        <v>112</v>
      </c>
      <c r="B31" s="155">
        <f t="shared" ref="B31:C31" si="3">SUM(B$32:B$35)</f>
        <v>10.220864527129999</v>
      </c>
      <c r="C31" s="155">
        <f t="shared" si="3"/>
        <v>275.71863429314999</v>
      </c>
      <c r="D31" s="139">
        <v>0.14126</v>
      </c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19" outlineLevel="1" x14ac:dyDescent="0.2">
      <c r="A32" s="149" t="s">
        <v>34</v>
      </c>
      <c r="B32" s="164">
        <v>3.05106868278</v>
      </c>
      <c r="C32" s="164">
        <v>82.305805748650002</v>
      </c>
      <c r="D32" s="148">
        <v>4.2167999999999997E-2</v>
      </c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1:17" outlineLevel="1" x14ac:dyDescent="0.2">
      <c r="A33" s="149" t="s">
        <v>144</v>
      </c>
      <c r="B33" s="164">
        <v>0.15325017556000001</v>
      </c>
      <c r="C33" s="164">
        <v>4.13408562459</v>
      </c>
      <c r="D33" s="148">
        <v>2.1180000000000001E-3</v>
      </c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1:17" outlineLevel="1" x14ac:dyDescent="0.2">
      <c r="A34" s="149" t="s">
        <v>60</v>
      </c>
      <c r="B34" s="164">
        <v>6.3004353375899997</v>
      </c>
      <c r="C34" s="164">
        <v>169.96090909191</v>
      </c>
      <c r="D34" s="148">
        <v>8.7077000000000002E-2</v>
      </c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1:17" outlineLevel="1" x14ac:dyDescent="0.2">
      <c r="A35" s="149" t="s">
        <v>156</v>
      </c>
      <c r="B35" s="164">
        <v>0.71611033120000001</v>
      </c>
      <c r="C35" s="164">
        <v>19.317833828000001</v>
      </c>
      <c r="D35" s="148">
        <v>9.8969999999999995E-3</v>
      </c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1:17" x14ac:dyDescent="0.2">
      <c r="B36" s="193"/>
      <c r="C36" s="193"/>
      <c r="D36" s="173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1:17" x14ac:dyDescent="0.2">
      <c r="B37" s="193"/>
      <c r="C37" s="193"/>
      <c r="D37" s="173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1:17" x14ac:dyDescent="0.2">
      <c r="B38" s="193"/>
      <c r="C38" s="193"/>
      <c r="D38" s="173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1:17" x14ac:dyDescent="0.2">
      <c r="B39" s="193"/>
      <c r="C39" s="193"/>
      <c r="D39" s="173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1:17" x14ac:dyDescent="0.2">
      <c r="B40" s="193"/>
      <c r="C40" s="193"/>
      <c r="D40" s="173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1:17" x14ac:dyDescent="0.2">
      <c r="B41" s="193"/>
      <c r="C41" s="193"/>
      <c r="D41" s="173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1:17" x14ac:dyDescent="0.2">
      <c r="B42" s="193"/>
      <c r="C42" s="193"/>
      <c r="D42" s="173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1:17" x14ac:dyDescent="0.2">
      <c r="B43" s="193"/>
      <c r="C43" s="193"/>
      <c r="D43" s="173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1:17" x14ac:dyDescent="0.2">
      <c r="B44" s="193"/>
      <c r="C44" s="193"/>
      <c r="D44" s="173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1:17" x14ac:dyDescent="0.2">
      <c r="B45" s="193"/>
      <c r="C45" s="193"/>
      <c r="D45" s="173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1:17" x14ac:dyDescent="0.2">
      <c r="B46" s="193"/>
      <c r="C46" s="193"/>
      <c r="D46" s="173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1:17" x14ac:dyDescent="0.2">
      <c r="B47" s="193"/>
      <c r="C47" s="193"/>
      <c r="D47" s="173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1:17" x14ac:dyDescent="0.2">
      <c r="B48" s="193"/>
      <c r="C48" s="193"/>
      <c r="D48" s="173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193"/>
      <c r="C49" s="193"/>
      <c r="D49" s="173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193"/>
      <c r="C50" s="193"/>
      <c r="D50" s="173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193"/>
      <c r="C51" s="193"/>
      <c r="D51" s="173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193"/>
      <c r="C52" s="193"/>
      <c r="D52" s="173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193"/>
      <c r="C53" s="193"/>
      <c r="D53" s="173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193"/>
      <c r="C54" s="193"/>
      <c r="D54" s="173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193"/>
      <c r="C55" s="193"/>
      <c r="D55" s="173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193"/>
      <c r="C56" s="193"/>
      <c r="D56" s="173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193"/>
      <c r="C57" s="193"/>
      <c r="D57" s="173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193"/>
      <c r="C58" s="193"/>
      <c r="D58" s="173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193"/>
      <c r="C59" s="193"/>
      <c r="D59" s="173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193"/>
      <c r="C60" s="193"/>
      <c r="D60" s="173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193"/>
      <c r="C61" s="193"/>
      <c r="D61" s="173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193"/>
      <c r="C62" s="193"/>
      <c r="D62" s="173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193"/>
      <c r="C63" s="193"/>
      <c r="D63" s="173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193"/>
      <c r="C64" s="193"/>
      <c r="D64" s="173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193"/>
      <c r="C65" s="193"/>
      <c r="D65" s="173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193"/>
      <c r="C66" s="193"/>
      <c r="D66" s="173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193"/>
      <c r="C67" s="193"/>
      <c r="D67" s="173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193"/>
      <c r="C68" s="193"/>
      <c r="D68" s="173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193"/>
      <c r="C69" s="193"/>
      <c r="D69" s="173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193"/>
      <c r="C70" s="193"/>
      <c r="D70" s="173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193"/>
      <c r="C71" s="193"/>
      <c r="D71" s="173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193"/>
      <c r="C72" s="193"/>
      <c r="D72" s="173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193"/>
      <c r="C73" s="193"/>
      <c r="D73" s="173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193"/>
      <c r="C74" s="193"/>
      <c r="D74" s="173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193"/>
      <c r="C75" s="193"/>
      <c r="D75" s="173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193"/>
      <c r="C76" s="193"/>
      <c r="D76" s="173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193"/>
      <c r="C77" s="193"/>
      <c r="D77" s="173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193"/>
      <c r="C78" s="193"/>
      <c r="D78" s="173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193"/>
      <c r="C79" s="193"/>
      <c r="D79" s="173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193"/>
      <c r="C80" s="193"/>
      <c r="D80" s="173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193"/>
      <c r="C81" s="193"/>
      <c r="D81" s="173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193"/>
      <c r="C82" s="193"/>
      <c r="D82" s="173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193"/>
      <c r="C83" s="193"/>
      <c r="D83" s="173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193"/>
      <c r="C84" s="193"/>
      <c r="D84" s="173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193"/>
      <c r="C85" s="193"/>
      <c r="D85" s="173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193"/>
      <c r="C86" s="193"/>
      <c r="D86" s="173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193"/>
      <c r="C87" s="193"/>
      <c r="D87" s="173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193"/>
      <c r="C88" s="193"/>
      <c r="D88" s="173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193"/>
      <c r="C89" s="193"/>
      <c r="D89" s="173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193"/>
      <c r="C90" s="193"/>
      <c r="D90" s="173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193"/>
      <c r="C91" s="193"/>
      <c r="D91" s="173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193"/>
      <c r="C92" s="193"/>
      <c r="D92" s="173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193"/>
      <c r="C93" s="193"/>
      <c r="D93" s="173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193"/>
      <c r="C94" s="193"/>
      <c r="D94" s="173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193"/>
      <c r="C95" s="193"/>
      <c r="D95" s="173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193"/>
      <c r="C96" s="193"/>
      <c r="D96" s="173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193"/>
      <c r="C97" s="193"/>
      <c r="D97" s="173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193"/>
      <c r="C98" s="193"/>
      <c r="D98" s="173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193"/>
      <c r="C99" s="193"/>
      <c r="D99" s="173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193"/>
      <c r="C100" s="193"/>
      <c r="D100" s="173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193"/>
      <c r="C101" s="193"/>
      <c r="D101" s="173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193"/>
      <c r="C102" s="193"/>
      <c r="D102" s="173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193"/>
      <c r="C103" s="193"/>
      <c r="D103" s="173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193"/>
      <c r="C104" s="193"/>
      <c r="D104" s="173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193"/>
      <c r="C105" s="193"/>
      <c r="D105" s="173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193"/>
      <c r="C106" s="193"/>
      <c r="D106" s="173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193"/>
      <c r="C107" s="193"/>
      <c r="D107" s="173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193"/>
      <c r="C108" s="193"/>
      <c r="D108" s="173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193"/>
      <c r="C109" s="193"/>
      <c r="D109" s="173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193"/>
      <c r="C110" s="193"/>
      <c r="D110" s="173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193"/>
      <c r="C111" s="193"/>
      <c r="D111" s="173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193"/>
      <c r="C112" s="193"/>
      <c r="D112" s="173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193"/>
      <c r="C113" s="193"/>
      <c r="D113" s="173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193"/>
      <c r="C114" s="193"/>
      <c r="D114" s="173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193"/>
      <c r="C115" s="193"/>
      <c r="D115" s="173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193"/>
      <c r="C116" s="193"/>
      <c r="D116" s="173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193"/>
      <c r="C117" s="193"/>
      <c r="D117" s="173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193"/>
      <c r="C118" s="193"/>
      <c r="D118" s="173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193"/>
      <c r="C119" s="193"/>
      <c r="D119" s="173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193"/>
      <c r="C120" s="193"/>
      <c r="D120" s="173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193"/>
      <c r="C121" s="193"/>
      <c r="D121" s="173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193"/>
      <c r="C122" s="193"/>
      <c r="D122" s="173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193"/>
      <c r="C123" s="193"/>
      <c r="D123" s="173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193"/>
      <c r="C124" s="193"/>
      <c r="D124" s="173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193"/>
      <c r="C125" s="193"/>
      <c r="D125" s="173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193"/>
      <c r="C126" s="193"/>
      <c r="D126" s="173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193"/>
      <c r="C127" s="193"/>
      <c r="D127" s="173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193"/>
      <c r="C128" s="193"/>
      <c r="D128" s="173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193"/>
      <c r="C129" s="193"/>
      <c r="D129" s="173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193"/>
      <c r="C130" s="193"/>
      <c r="D130" s="173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193"/>
      <c r="C131" s="193"/>
      <c r="D131" s="173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193"/>
      <c r="C132" s="193"/>
      <c r="D132" s="173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193"/>
      <c r="C133" s="193"/>
      <c r="D133" s="173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193"/>
      <c r="C134" s="193"/>
      <c r="D134" s="173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193"/>
      <c r="C135" s="193"/>
      <c r="D135" s="173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193"/>
      <c r="C136" s="193"/>
      <c r="D136" s="173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193"/>
      <c r="C137" s="193"/>
      <c r="D137" s="173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193"/>
      <c r="C138" s="193"/>
      <c r="D138" s="173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193"/>
      <c r="C139" s="193"/>
      <c r="D139" s="173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193"/>
      <c r="C140" s="193"/>
      <c r="D140" s="173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193"/>
      <c r="C141" s="193"/>
      <c r="D141" s="173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193"/>
      <c r="C142" s="193"/>
      <c r="D142" s="173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193"/>
      <c r="C143" s="193"/>
      <c r="D143" s="173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193"/>
      <c r="C144" s="193"/>
      <c r="D144" s="173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193"/>
      <c r="C145" s="193"/>
      <c r="D145" s="173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193"/>
      <c r="C146" s="193"/>
      <c r="D146" s="173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193"/>
      <c r="C147" s="193"/>
      <c r="D147" s="173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193"/>
      <c r="C148" s="193"/>
      <c r="D148" s="173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193"/>
      <c r="C149" s="193"/>
      <c r="D149" s="173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193"/>
      <c r="C150" s="193"/>
      <c r="D150" s="173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193"/>
      <c r="C151" s="193"/>
      <c r="D151" s="173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193"/>
      <c r="C152" s="193"/>
      <c r="D152" s="173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193"/>
      <c r="C153" s="193"/>
      <c r="D153" s="173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193"/>
      <c r="C154" s="193"/>
      <c r="D154" s="173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193"/>
      <c r="C155" s="193"/>
      <c r="D155" s="173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193"/>
      <c r="C156" s="193"/>
      <c r="D156" s="173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193"/>
      <c r="C157" s="193"/>
      <c r="D157" s="173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193"/>
      <c r="C158" s="193"/>
      <c r="D158" s="173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193"/>
      <c r="C159" s="193"/>
      <c r="D159" s="173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193"/>
      <c r="C160" s="193"/>
      <c r="D160" s="173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193"/>
      <c r="C161" s="193"/>
      <c r="D161" s="173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193"/>
      <c r="C162" s="193"/>
      <c r="D162" s="173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193"/>
      <c r="C163" s="193"/>
      <c r="D163" s="173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193"/>
      <c r="C164" s="193"/>
      <c r="D164" s="173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193"/>
      <c r="C165" s="193"/>
      <c r="D165" s="173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193"/>
      <c r="C166" s="193"/>
      <c r="D166" s="173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193"/>
      <c r="C167" s="193"/>
      <c r="D167" s="173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193"/>
      <c r="C168" s="193"/>
      <c r="D168" s="173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193"/>
      <c r="C169" s="193"/>
      <c r="D169" s="173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193"/>
      <c r="C170" s="193"/>
      <c r="D170" s="173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193"/>
      <c r="C171" s="193"/>
      <c r="D171" s="173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193"/>
      <c r="C172" s="193"/>
      <c r="D172" s="173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193"/>
      <c r="C173" s="193"/>
      <c r="D173" s="173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193"/>
      <c r="C174" s="193"/>
      <c r="D174" s="173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193"/>
      <c r="C175" s="193"/>
      <c r="D175" s="173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193"/>
      <c r="C176" s="193"/>
      <c r="D176" s="173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193"/>
      <c r="C177" s="193"/>
      <c r="D177" s="173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193"/>
      <c r="C178" s="193"/>
      <c r="D178" s="173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193"/>
      <c r="C179" s="193"/>
      <c r="D179" s="173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193"/>
      <c r="C180" s="193"/>
      <c r="D180" s="173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193"/>
      <c r="C181" s="193"/>
      <c r="D181" s="173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193"/>
      <c r="C182" s="193"/>
      <c r="D182" s="173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193"/>
      <c r="C183" s="193"/>
      <c r="D183" s="173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2:17" x14ac:dyDescent="0.2">
      <c r="B184" s="193"/>
      <c r="C184" s="193"/>
      <c r="D184" s="173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2:17" x14ac:dyDescent="0.2">
      <c r="B185" s="193"/>
      <c r="C185" s="193"/>
      <c r="D185" s="173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2:17" x14ac:dyDescent="0.2">
      <c r="B186" s="193"/>
      <c r="C186" s="193"/>
      <c r="D186" s="173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2:17" x14ac:dyDescent="0.2">
      <c r="B187" s="193"/>
      <c r="C187" s="193"/>
      <c r="D187" s="173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2:17" x14ac:dyDescent="0.2">
      <c r="B188" s="193"/>
      <c r="C188" s="193"/>
      <c r="D188" s="173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2:17" x14ac:dyDescent="0.2">
      <c r="B189" s="193"/>
      <c r="C189" s="193"/>
      <c r="D189" s="173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2:17" x14ac:dyDescent="0.2">
      <c r="B190" s="193"/>
      <c r="C190" s="193"/>
      <c r="D190" s="173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2:17" x14ac:dyDescent="0.2">
      <c r="B191" s="193"/>
      <c r="C191" s="193"/>
      <c r="D191" s="173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2:17" x14ac:dyDescent="0.2">
      <c r="B192" s="193"/>
      <c r="C192" s="193"/>
      <c r="D192" s="173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2:17" x14ac:dyDescent="0.2">
      <c r="B193" s="193"/>
      <c r="C193" s="193"/>
      <c r="D193" s="173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2:17" x14ac:dyDescent="0.2">
      <c r="B194" s="193"/>
      <c r="C194" s="193"/>
      <c r="D194" s="173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2:17" x14ac:dyDescent="0.2">
      <c r="B195" s="193"/>
      <c r="C195" s="193"/>
      <c r="D195" s="173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2:17" x14ac:dyDescent="0.2">
      <c r="B196" s="193"/>
      <c r="C196" s="193"/>
      <c r="D196" s="173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2:17" x14ac:dyDescent="0.2">
      <c r="B197" s="193"/>
      <c r="C197" s="193"/>
      <c r="D197" s="173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2:17" x14ac:dyDescent="0.2">
      <c r="B198" s="193"/>
      <c r="C198" s="193"/>
      <c r="D198" s="173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2:17" x14ac:dyDescent="0.2">
      <c r="B199" s="193"/>
      <c r="C199" s="193"/>
      <c r="D199" s="173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2:17" x14ac:dyDescent="0.2">
      <c r="B200" s="193"/>
      <c r="C200" s="193"/>
      <c r="D200" s="173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2:17" x14ac:dyDescent="0.2">
      <c r="B201" s="193"/>
      <c r="C201" s="193"/>
      <c r="D201" s="173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2:17" x14ac:dyDescent="0.2">
      <c r="B202" s="193"/>
      <c r="C202" s="193"/>
      <c r="D202" s="173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2:17" x14ac:dyDescent="0.2">
      <c r="B203" s="193"/>
      <c r="C203" s="193"/>
      <c r="D203" s="173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2:17" x14ac:dyDescent="0.2">
      <c r="B204" s="193"/>
      <c r="C204" s="193"/>
      <c r="D204" s="173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2:17" x14ac:dyDescent="0.2">
      <c r="B205" s="193"/>
      <c r="C205" s="193"/>
      <c r="D205" s="173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2:17" x14ac:dyDescent="0.2">
      <c r="B206" s="193"/>
      <c r="C206" s="193"/>
      <c r="D206" s="173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2:17" x14ac:dyDescent="0.2">
      <c r="B207" s="193"/>
      <c r="C207" s="193"/>
      <c r="D207" s="173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2:17" x14ac:dyDescent="0.2">
      <c r="B208" s="193"/>
      <c r="C208" s="193"/>
      <c r="D208" s="173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2:17" x14ac:dyDescent="0.2">
      <c r="B209" s="193"/>
      <c r="C209" s="193"/>
      <c r="D209" s="173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2:17" x14ac:dyDescent="0.2">
      <c r="B210" s="193"/>
      <c r="C210" s="193"/>
      <c r="D210" s="173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2:17" x14ac:dyDescent="0.2">
      <c r="B211" s="193"/>
      <c r="C211" s="193"/>
      <c r="D211" s="173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2:17" x14ac:dyDescent="0.2">
      <c r="B212" s="193"/>
      <c r="C212" s="193"/>
      <c r="D212" s="173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2:17" x14ac:dyDescent="0.2">
      <c r="B213" s="193"/>
      <c r="C213" s="193"/>
      <c r="D213" s="173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2:17" x14ac:dyDescent="0.2">
      <c r="B214" s="193"/>
      <c r="C214" s="193"/>
      <c r="D214" s="173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2:17" x14ac:dyDescent="0.2">
      <c r="B215" s="193"/>
      <c r="C215" s="193"/>
      <c r="D215" s="173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2:17" x14ac:dyDescent="0.2">
      <c r="B216" s="193"/>
      <c r="C216" s="193"/>
      <c r="D216" s="173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2:17" x14ac:dyDescent="0.2">
      <c r="B217" s="193"/>
      <c r="C217" s="193"/>
      <c r="D217" s="173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2:17" x14ac:dyDescent="0.2">
      <c r="B218" s="193"/>
      <c r="C218" s="193"/>
      <c r="D218" s="173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2:17" x14ac:dyDescent="0.2">
      <c r="B219" s="193"/>
      <c r="C219" s="193"/>
      <c r="D219" s="173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2:17" x14ac:dyDescent="0.2">
      <c r="B220" s="193"/>
      <c r="C220" s="193"/>
      <c r="D220" s="173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2:17" x14ac:dyDescent="0.2">
      <c r="B221" s="193"/>
      <c r="C221" s="193"/>
      <c r="D221" s="173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2:17" x14ac:dyDescent="0.2">
      <c r="B222" s="193"/>
      <c r="C222" s="193"/>
      <c r="D222" s="173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2:17" x14ac:dyDescent="0.2">
      <c r="B223" s="193"/>
      <c r="C223" s="193"/>
      <c r="D223" s="173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2:17" x14ac:dyDescent="0.2">
      <c r="B224" s="193"/>
      <c r="C224" s="193"/>
      <c r="D224" s="173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2:17" x14ac:dyDescent="0.2">
      <c r="B225" s="193"/>
      <c r="C225" s="193"/>
      <c r="D225" s="173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2:17" x14ac:dyDescent="0.2">
      <c r="B226" s="193"/>
      <c r="C226" s="193"/>
      <c r="D226" s="173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2:17" x14ac:dyDescent="0.2">
      <c r="B227" s="193"/>
      <c r="C227" s="193"/>
      <c r="D227" s="173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2:17" x14ac:dyDescent="0.2">
      <c r="B228" s="193"/>
      <c r="C228" s="193"/>
      <c r="D228" s="173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2:17" x14ac:dyDescent="0.2">
      <c r="B229" s="193"/>
      <c r="C229" s="193"/>
      <c r="D229" s="173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2:17" x14ac:dyDescent="0.2">
      <c r="B230" s="193"/>
      <c r="C230" s="193"/>
      <c r="D230" s="173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2:17" x14ac:dyDescent="0.2">
      <c r="B231" s="193"/>
      <c r="C231" s="193"/>
      <c r="D231" s="173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2:17" x14ac:dyDescent="0.2">
      <c r="B232" s="193"/>
      <c r="C232" s="193"/>
      <c r="D232" s="173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2:17" x14ac:dyDescent="0.2">
      <c r="B233" s="193"/>
      <c r="C233" s="193"/>
      <c r="D233" s="173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2:17" x14ac:dyDescent="0.2">
      <c r="B234" s="193"/>
      <c r="C234" s="193"/>
      <c r="D234" s="173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2:17" x14ac:dyDescent="0.2">
      <c r="B235" s="193"/>
      <c r="C235" s="193"/>
      <c r="D235" s="173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2:17" x14ac:dyDescent="0.2">
      <c r="B236" s="193"/>
      <c r="C236" s="193"/>
      <c r="D236" s="173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2:17" x14ac:dyDescent="0.2">
      <c r="B237" s="193"/>
      <c r="C237" s="193"/>
      <c r="D237" s="173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2:17" x14ac:dyDescent="0.2">
      <c r="B238" s="193"/>
      <c r="C238" s="193"/>
      <c r="D238" s="173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</row>
    <row r="239" spans="2:17" x14ac:dyDescent="0.2">
      <c r="B239" s="193"/>
      <c r="C239" s="193"/>
      <c r="D239" s="173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</row>
    <row r="240" spans="2:17" x14ac:dyDescent="0.2">
      <c r="B240" s="193"/>
      <c r="C240" s="193"/>
      <c r="D240" s="173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</row>
    <row r="241" spans="2:17" x14ac:dyDescent="0.2">
      <c r="B241" s="193"/>
      <c r="C241" s="193"/>
      <c r="D241" s="173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</row>
    <row r="242" spans="2:17" x14ac:dyDescent="0.2">
      <c r="B242" s="193"/>
      <c r="C242" s="193"/>
      <c r="D242" s="173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</row>
    <row r="243" spans="2:17" x14ac:dyDescent="0.2">
      <c r="B243" s="193"/>
      <c r="C243" s="193"/>
      <c r="D243" s="173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</row>
    <row r="244" spans="2:17" x14ac:dyDescent="0.2">
      <c r="B244" s="193"/>
      <c r="C244" s="193"/>
      <c r="D244" s="173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</row>
    <row r="245" spans="2:17" x14ac:dyDescent="0.2">
      <c r="B245" s="193"/>
      <c r="C245" s="193"/>
      <c r="D245" s="173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61" bestFit="1" customWidth="1"/>
    <col min="2" max="2" width="19" style="175" customWidth="1"/>
    <col min="3" max="3" width="19.42578125" style="175" customWidth="1"/>
    <col min="4" max="4" width="9.85546875" style="151" customWidth="1"/>
    <col min="5" max="5" width="18.42578125" style="175" customWidth="1"/>
    <col min="6" max="6" width="17.7109375" style="175" customWidth="1"/>
    <col min="7" max="7" width="9.140625" style="151" customWidth="1"/>
    <col min="8" max="8" width="16" style="175" bestFit="1" customWidth="1"/>
    <col min="9" max="16384" width="9.140625" style="61"/>
  </cols>
  <sheetData>
    <row r="2" spans="1:19" ht="18.75" x14ac:dyDescent="0.3">
      <c r="A2" s="5" t="s">
        <v>134</v>
      </c>
      <c r="B2" s="3"/>
      <c r="C2" s="3"/>
      <c r="D2" s="3"/>
      <c r="E2" s="3"/>
      <c r="F2" s="3"/>
      <c r="G2" s="3"/>
      <c r="H2" s="3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x14ac:dyDescent="0.2">
      <c r="A3" s="97"/>
    </row>
    <row r="4" spans="1:19" x14ac:dyDescent="0.2">
      <c r="B4" s="193"/>
      <c r="C4" s="193"/>
      <c r="D4" s="173"/>
      <c r="E4" s="193"/>
      <c r="F4" s="193"/>
      <c r="G4" s="173"/>
      <c r="H4" s="193"/>
      <c r="I4" s="78"/>
      <c r="J4" s="78"/>
      <c r="K4" s="78"/>
      <c r="L4" s="78"/>
      <c r="M4" s="78"/>
      <c r="N4" s="78"/>
      <c r="O4" s="78"/>
      <c r="P4" s="78"/>
      <c r="Q4" s="78"/>
    </row>
    <row r="5" spans="1:19" s="217" customFormat="1" x14ac:dyDescent="0.2">
      <c r="B5" s="88"/>
      <c r="C5" s="88"/>
      <c r="D5" s="73"/>
      <c r="E5" s="88"/>
      <c r="F5" s="88"/>
      <c r="G5" s="73"/>
      <c r="H5" s="217" t="str">
        <f>VALVAL</f>
        <v>млрд. одиниць</v>
      </c>
    </row>
    <row r="6" spans="1:19" s="244" customFormat="1" x14ac:dyDescent="0.2">
      <c r="A6" s="47"/>
      <c r="B6" s="272">
        <v>42735</v>
      </c>
      <c r="C6" s="273"/>
      <c r="D6" s="274"/>
      <c r="E6" s="272">
        <v>42825</v>
      </c>
      <c r="F6" s="273"/>
      <c r="G6" s="274"/>
      <c r="H6" s="15"/>
    </row>
    <row r="7" spans="1:19" s="215" customFormat="1" x14ac:dyDescent="0.2">
      <c r="A7" s="11"/>
      <c r="B7" s="153" t="s">
        <v>172</v>
      </c>
      <c r="C7" s="153" t="s">
        <v>3</v>
      </c>
      <c r="D7" s="136" t="s">
        <v>65</v>
      </c>
      <c r="E7" s="153" t="s">
        <v>172</v>
      </c>
      <c r="F7" s="153" t="s">
        <v>3</v>
      </c>
      <c r="G7" s="136" t="s">
        <v>65</v>
      </c>
      <c r="H7" s="153" t="s">
        <v>148</v>
      </c>
    </row>
    <row r="8" spans="1:19" s="207" customFormat="1" ht="15.75" x14ac:dyDescent="0.2">
      <c r="A8" s="119" t="s">
        <v>171</v>
      </c>
      <c r="B8" s="200">
        <f t="shared" ref="B8:H8" si="0">SUM(B9:B18)</f>
        <v>70.972708268409988</v>
      </c>
      <c r="C8" s="200">
        <f t="shared" si="0"/>
        <v>1929.8088323996401</v>
      </c>
      <c r="D8" s="56">
        <f t="shared" si="0"/>
        <v>0.99999899999999997</v>
      </c>
      <c r="E8" s="200">
        <f t="shared" si="0"/>
        <v>72.35475723318001</v>
      </c>
      <c r="F8" s="200">
        <f t="shared" si="0"/>
        <v>1951.8461276947301</v>
      </c>
      <c r="G8" s="56">
        <f t="shared" si="0"/>
        <v>1.0000010000000001</v>
      </c>
      <c r="H8" s="129">
        <f t="shared" si="0"/>
        <v>-5.4210108624275222E-19</v>
      </c>
    </row>
    <row r="9" spans="1:19" s="185" customFormat="1" x14ac:dyDescent="0.2">
      <c r="A9" s="161" t="s">
        <v>34</v>
      </c>
      <c r="B9" s="208">
        <v>31.637750017769999</v>
      </c>
      <c r="C9" s="208">
        <v>860.25756817268996</v>
      </c>
      <c r="D9" s="197">
        <v>0.44577299999999997</v>
      </c>
      <c r="E9" s="208">
        <v>31.44869044863</v>
      </c>
      <c r="F9" s="208">
        <v>848.36169756627999</v>
      </c>
      <c r="G9" s="197">
        <v>0.43464599999999998</v>
      </c>
      <c r="H9" s="208">
        <v>-1.1128000000000001E-2</v>
      </c>
    </row>
    <row r="10" spans="1:19" x14ac:dyDescent="0.2">
      <c r="A10" s="191" t="s">
        <v>144</v>
      </c>
      <c r="B10" s="164">
        <v>3.93420521514</v>
      </c>
      <c r="C10" s="164">
        <v>106.97441534788</v>
      </c>
      <c r="D10" s="148">
        <v>5.5433000000000003E-2</v>
      </c>
      <c r="E10" s="164">
        <v>4.0758075269600003</v>
      </c>
      <c r="F10" s="164">
        <v>109.94922024413</v>
      </c>
      <c r="G10" s="148">
        <v>5.6330999999999999E-2</v>
      </c>
      <c r="H10" s="164">
        <v>8.9800000000000004E-4</v>
      </c>
      <c r="I10" s="78"/>
      <c r="J10" s="78"/>
      <c r="K10" s="78"/>
      <c r="L10" s="78"/>
      <c r="M10" s="78"/>
      <c r="N10" s="78"/>
      <c r="O10" s="78"/>
      <c r="P10" s="78"/>
      <c r="Q10" s="78"/>
    </row>
    <row r="11" spans="1:19" x14ac:dyDescent="0.2">
      <c r="A11" s="191" t="s">
        <v>89</v>
      </c>
      <c r="B11" s="164">
        <v>0.29540765501999999</v>
      </c>
      <c r="C11" s="164">
        <v>8.0323875999999998</v>
      </c>
      <c r="D11" s="148">
        <v>4.1619999999999999E-3</v>
      </c>
      <c r="E11" s="164">
        <v>0.29991619976</v>
      </c>
      <c r="F11" s="164">
        <v>8.0905567999999999</v>
      </c>
      <c r="G11" s="148">
        <v>4.1450000000000002E-3</v>
      </c>
      <c r="H11" s="164">
        <v>-1.7E-5</v>
      </c>
      <c r="I11" s="78"/>
      <c r="J11" s="78"/>
      <c r="K11" s="78"/>
      <c r="L11" s="78"/>
      <c r="M11" s="78"/>
      <c r="N11" s="78"/>
      <c r="O11" s="78"/>
      <c r="P11" s="78"/>
      <c r="Q11" s="78"/>
    </row>
    <row r="12" spans="1:19" x14ac:dyDescent="0.2">
      <c r="A12" s="191" t="s">
        <v>60</v>
      </c>
      <c r="B12" s="164">
        <v>13.07540546726</v>
      </c>
      <c r="C12" s="164">
        <v>355.53149335276998</v>
      </c>
      <c r="D12" s="148">
        <v>0.18423100000000001</v>
      </c>
      <c r="E12" s="164">
        <v>13.197146664330001</v>
      </c>
      <c r="F12" s="164">
        <v>356.00699385148999</v>
      </c>
      <c r="G12" s="148">
        <v>0.182395</v>
      </c>
      <c r="H12" s="164">
        <v>-1.836E-3</v>
      </c>
      <c r="I12" s="78"/>
      <c r="J12" s="78"/>
      <c r="K12" s="78"/>
      <c r="L12" s="78"/>
      <c r="M12" s="78"/>
      <c r="N12" s="78"/>
      <c r="O12" s="78"/>
      <c r="P12" s="78"/>
      <c r="Q12" s="78"/>
    </row>
    <row r="13" spans="1:19" x14ac:dyDescent="0.2">
      <c r="A13" s="191" t="s">
        <v>156</v>
      </c>
      <c r="B13" s="164">
        <v>21.480066674570001</v>
      </c>
      <c r="C13" s="164">
        <v>584.06144277595001</v>
      </c>
      <c r="D13" s="148">
        <v>0.30265199999999998</v>
      </c>
      <c r="E13" s="164">
        <v>22.760034602849998</v>
      </c>
      <c r="F13" s="164">
        <v>613.97601352499998</v>
      </c>
      <c r="G13" s="148">
        <v>0.31456200000000001</v>
      </c>
      <c r="H13" s="164">
        <v>1.1908999999999999E-2</v>
      </c>
      <c r="I13" s="78"/>
      <c r="J13" s="78"/>
      <c r="K13" s="78"/>
      <c r="L13" s="78"/>
      <c r="M13" s="78"/>
      <c r="N13" s="78"/>
      <c r="O13" s="78"/>
      <c r="P13" s="78"/>
      <c r="Q13" s="78"/>
    </row>
    <row r="14" spans="1:19" x14ac:dyDescent="0.2">
      <c r="A14" s="191" t="s">
        <v>127</v>
      </c>
      <c r="B14" s="164">
        <v>0.54987323865000004</v>
      </c>
      <c r="C14" s="164">
        <v>14.951525150349999</v>
      </c>
      <c r="D14" s="148">
        <v>7.7479999999999997E-3</v>
      </c>
      <c r="E14" s="164">
        <v>0.57316179064999995</v>
      </c>
      <c r="F14" s="164">
        <v>15.46164570783</v>
      </c>
      <c r="G14" s="148">
        <v>7.9220000000000002E-3</v>
      </c>
      <c r="H14" s="164">
        <v>1.74E-4</v>
      </c>
      <c r="I14" s="78"/>
      <c r="J14" s="78"/>
      <c r="K14" s="78"/>
      <c r="L14" s="78"/>
      <c r="M14" s="78"/>
      <c r="N14" s="78"/>
      <c r="O14" s="78"/>
      <c r="P14" s="78"/>
      <c r="Q14" s="78"/>
    </row>
    <row r="15" spans="1:19" x14ac:dyDescent="0.2">
      <c r="B15" s="193"/>
      <c r="C15" s="193"/>
      <c r="D15" s="173"/>
      <c r="E15" s="193"/>
      <c r="F15" s="193"/>
      <c r="G15" s="173"/>
      <c r="H15" s="193"/>
      <c r="I15" s="78"/>
      <c r="J15" s="78"/>
      <c r="K15" s="78"/>
      <c r="L15" s="78"/>
      <c r="M15" s="78"/>
      <c r="N15" s="78"/>
      <c r="O15" s="78"/>
      <c r="P15" s="78"/>
      <c r="Q15" s="78"/>
    </row>
    <row r="16" spans="1:19" x14ac:dyDescent="0.2">
      <c r="B16" s="193"/>
      <c r="C16" s="193"/>
      <c r="D16" s="173"/>
      <c r="E16" s="193"/>
      <c r="F16" s="193"/>
      <c r="G16" s="173"/>
      <c r="H16" s="193"/>
      <c r="I16" s="78"/>
      <c r="J16" s="78"/>
      <c r="K16" s="78"/>
      <c r="L16" s="78"/>
      <c r="M16" s="78"/>
      <c r="N16" s="78"/>
      <c r="O16" s="78"/>
      <c r="P16" s="78"/>
      <c r="Q16" s="78"/>
    </row>
    <row r="17" spans="1:19" x14ac:dyDescent="0.2">
      <c r="B17" s="193"/>
      <c r="C17" s="193"/>
      <c r="D17" s="173"/>
      <c r="E17" s="193"/>
      <c r="F17" s="193"/>
      <c r="G17" s="173"/>
      <c r="H17" s="193"/>
      <c r="I17" s="78"/>
      <c r="J17" s="78"/>
      <c r="K17" s="78"/>
      <c r="L17" s="78"/>
      <c r="M17" s="78"/>
      <c r="N17" s="78"/>
      <c r="O17" s="78"/>
      <c r="P17" s="78"/>
      <c r="Q17" s="78"/>
    </row>
    <row r="18" spans="1:19" x14ac:dyDescent="0.2">
      <c r="B18" s="193"/>
      <c r="C18" s="193"/>
      <c r="D18" s="173"/>
      <c r="E18" s="193"/>
      <c r="F18" s="193"/>
      <c r="G18" s="173"/>
      <c r="H18" s="193"/>
      <c r="I18" s="78"/>
      <c r="J18" s="78"/>
      <c r="K18" s="78"/>
      <c r="L18" s="78"/>
      <c r="M18" s="78"/>
      <c r="N18" s="78"/>
      <c r="O18" s="78"/>
      <c r="P18" s="78"/>
      <c r="Q18" s="78"/>
    </row>
    <row r="19" spans="1:19" x14ac:dyDescent="0.2">
      <c r="B19" s="193"/>
      <c r="C19" s="193"/>
      <c r="D19" s="173"/>
      <c r="E19" s="193"/>
      <c r="F19" s="193"/>
      <c r="G19" s="173"/>
      <c r="H19" s="193"/>
      <c r="I19" s="78"/>
      <c r="J19" s="78"/>
      <c r="K19" s="78"/>
      <c r="L19" s="78"/>
      <c r="M19" s="78"/>
      <c r="N19" s="78"/>
      <c r="O19" s="78"/>
      <c r="P19" s="78"/>
      <c r="Q19" s="78"/>
    </row>
    <row r="20" spans="1:19" x14ac:dyDescent="0.2">
      <c r="B20" s="193"/>
      <c r="C20" s="193"/>
      <c r="D20" s="173"/>
      <c r="E20" s="193"/>
      <c r="F20" s="193"/>
      <c r="G20" s="173"/>
      <c r="H20" s="193"/>
      <c r="I20" s="78"/>
      <c r="J20" s="78"/>
      <c r="K20" s="78"/>
      <c r="L20" s="78"/>
      <c r="M20" s="78"/>
      <c r="N20" s="78"/>
      <c r="O20" s="78"/>
      <c r="P20" s="78"/>
      <c r="Q20" s="78"/>
    </row>
    <row r="21" spans="1:19" x14ac:dyDescent="0.2">
      <c r="B21" s="193"/>
      <c r="C21" s="193"/>
      <c r="D21" s="173"/>
      <c r="E21" s="193"/>
      <c r="F21" s="193"/>
      <c r="G21" s="173"/>
      <c r="H21" s="217" t="str">
        <f>VALVAL</f>
        <v>млрд. одиниць</v>
      </c>
      <c r="I21" s="78"/>
      <c r="J21" s="78"/>
      <c r="K21" s="78"/>
      <c r="L21" s="78"/>
      <c r="M21" s="78"/>
      <c r="N21" s="78"/>
      <c r="O21" s="78"/>
      <c r="P21" s="78"/>
      <c r="Q21" s="78"/>
    </row>
    <row r="22" spans="1:19" x14ac:dyDescent="0.2">
      <c r="A22" s="47"/>
      <c r="B22" s="272">
        <v>42735</v>
      </c>
      <c r="C22" s="273"/>
      <c r="D22" s="274"/>
      <c r="E22" s="272">
        <v>42825</v>
      </c>
      <c r="F22" s="273"/>
      <c r="G22" s="274"/>
      <c r="H22" s="15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</row>
    <row r="23" spans="1:19" s="29" customFormat="1" x14ac:dyDescent="0.2">
      <c r="A23" s="134"/>
      <c r="B23" s="28" t="s">
        <v>172</v>
      </c>
      <c r="C23" s="28" t="s">
        <v>3</v>
      </c>
      <c r="D23" s="14" t="s">
        <v>65</v>
      </c>
      <c r="E23" s="28" t="s">
        <v>172</v>
      </c>
      <c r="F23" s="28" t="s">
        <v>3</v>
      </c>
      <c r="G23" s="14" t="s">
        <v>65</v>
      </c>
      <c r="H23" s="28" t="s">
        <v>148</v>
      </c>
      <c r="I23" s="46"/>
      <c r="J23" s="46"/>
      <c r="K23" s="46"/>
      <c r="L23" s="46"/>
      <c r="M23" s="46"/>
      <c r="N23" s="46"/>
      <c r="O23" s="46"/>
      <c r="P23" s="46"/>
      <c r="Q23" s="46"/>
    </row>
    <row r="24" spans="1:19" s="70" customFormat="1" ht="15" x14ac:dyDescent="0.25">
      <c r="A24" s="103" t="s">
        <v>171</v>
      </c>
      <c r="B24" s="227">
        <f t="shared" ref="B24:G24" si="1">B$32+B$25</f>
        <v>70.972708268410003</v>
      </c>
      <c r="C24" s="227">
        <f t="shared" si="1"/>
        <v>1929.8088323996403</v>
      </c>
      <c r="D24" s="198">
        <f t="shared" si="1"/>
        <v>1</v>
      </c>
      <c r="E24" s="227">
        <f t="shared" si="1"/>
        <v>72.354757233179996</v>
      </c>
      <c r="F24" s="227">
        <f t="shared" si="1"/>
        <v>1951.8461276947301</v>
      </c>
      <c r="G24" s="198">
        <f t="shared" si="1"/>
        <v>1</v>
      </c>
      <c r="H24" s="35">
        <v>-9.9999999999999995E-7</v>
      </c>
      <c r="I24" s="85"/>
      <c r="J24" s="85"/>
      <c r="K24" s="85"/>
      <c r="L24" s="85"/>
      <c r="M24" s="85"/>
      <c r="N24" s="85"/>
      <c r="O24" s="85"/>
      <c r="P24" s="85"/>
      <c r="Q24" s="85"/>
    </row>
    <row r="25" spans="1:19" s="23" customFormat="1" ht="15" x14ac:dyDescent="0.25">
      <c r="A25" s="118" t="s">
        <v>72</v>
      </c>
      <c r="B25" s="27">
        <f t="shared" ref="B25:G25" si="2">SUM(B$26:B$31)</f>
        <v>60.712805938390005</v>
      </c>
      <c r="C25" s="27">
        <f t="shared" si="2"/>
        <v>1650.8332850501201</v>
      </c>
      <c r="D25" s="166">
        <f t="shared" si="2"/>
        <v>0.85543899999999995</v>
      </c>
      <c r="E25" s="27">
        <f t="shared" si="2"/>
        <v>62.133892706049998</v>
      </c>
      <c r="F25" s="27">
        <f t="shared" si="2"/>
        <v>1676.1274934015801</v>
      </c>
      <c r="G25" s="166">
        <f t="shared" si="2"/>
        <v>0.85874000000000006</v>
      </c>
      <c r="H25" s="163">
        <v>3.3E-3</v>
      </c>
      <c r="I25" s="43"/>
      <c r="J25" s="43"/>
      <c r="K25" s="43"/>
      <c r="L25" s="43"/>
      <c r="M25" s="43"/>
      <c r="N25" s="43"/>
      <c r="O25" s="43"/>
      <c r="P25" s="43"/>
      <c r="Q25" s="43"/>
    </row>
    <row r="26" spans="1:19" s="232" customFormat="1" outlineLevel="1" x14ac:dyDescent="0.2">
      <c r="A26" s="251" t="s">
        <v>34</v>
      </c>
      <c r="B26" s="132">
        <v>28.4531203859</v>
      </c>
      <c r="C26" s="132">
        <v>773.66475606993004</v>
      </c>
      <c r="D26" s="115">
        <v>0.40090199999999998</v>
      </c>
      <c r="E26" s="132">
        <v>28.397621765850001</v>
      </c>
      <c r="F26" s="132">
        <v>766.05589181763003</v>
      </c>
      <c r="G26" s="115">
        <v>0.39247799999999999</v>
      </c>
      <c r="H26" s="132">
        <v>-8.4250000000000002E-3</v>
      </c>
      <c r="I26" s="254"/>
      <c r="J26" s="254"/>
      <c r="K26" s="254"/>
      <c r="L26" s="254"/>
      <c r="M26" s="254"/>
      <c r="N26" s="254"/>
      <c r="O26" s="254"/>
      <c r="P26" s="254"/>
      <c r="Q26" s="254"/>
    </row>
    <row r="27" spans="1:19" outlineLevel="1" x14ac:dyDescent="0.2">
      <c r="A27" s="149" t="s">
        <v>144</v>
      </c>
      <c r="B27" s="164">
        <v>3.8031185433200001</v>
      </c>
      <c r="C27" s="164">
        <v>103.41005626896001</v>
      </c>
      <c r="D27" s="148">
        <v>5.3586000000000002E-2</v>
      </c>
      <c r="E27" s="164">
        <v>3.9225573514000001</v>
      </c>
      <c r="F27" s="164">
        <v>105.81513461954</v>
      </c>
      <c r="G27" s="148">
        <v>5.4212999999999997E-2</v>
      </c>
      <c r="H27" s="164">
        <v>6.2699999999999995E-4</v>
      </c>
      <c r="I27" s="78"/>
      <c r="J27" s="78"/>
      <c r="K27" s="78"/>
      <c r="L27" s="78"/>
      <c r="M27" s="78"/>
      <c r="N27" s="78"/>
      <c r="O27" s="78"/>
      <c r="P27" s="78"/>
      <c r="Q27" s="78"/>
    </row>
    <row r="28" spans="1:19" outlineLevel="1" x14ac:dyDescent="0.2">
      <c r="A28" s="149" t="s">
        <v>89</v>
      </c>
      <c r="B28" s="164">
        <v>0.29540765501999999</v>
      </c>
      <c r="C28" s="164">
        <v>8.0323875999999998</v>
      </c>
      <c r="D28" s="148">
        <v>4.1619999999999999E-3</v>
      </c>
      <c r="E28" s="164">
        <v>0.29991619976</v>
      </c>
      <c r="F28" s="164">
        <v>8.0905567999999999</v>
      </c>
      <c r="G28" s="148">
        <v>4.1450000000000002E-3</v>
      </c>
      <c r="H28" s="164">
        <v>-1.7E-5</v>
      </c>
      <c r="I28" s="78"/>
      <c r="J28" s="78"/>
      <c r="K28" s="78"/>
      <c r="L28" s="78"/>
      <c r="M28" s="78"/>
      <c r="N28" s="78"/>
      <c r="O28" s="78"/>
      <c r="P28" s="78"/>
      <c r="Q28" s="78"/>
    </row>
    <row r="29" spans="1:19" outlineLevel="1" x14ac:dyDescent="0.2">
      <c r="A29" s="149" t="s">
        <v>60</v>
      </c>
      <c r="B29" s="164">
        <v>6.8330904612600003</v>
      </c>
      <c r="C29" s="164">
        <v>185.79759243326001</v>
      </c>
      <c r="D29" s="148">
        <v>9.6278000000000002E-2</v>
      </c>
      <c r="E29" s="164">
        <v>6.8967113267400002</v>
      </c>
      <c r="F29" s="164">
        <v>186.04608475958</v>
      </c>
      <c r="G29" s="148">
        <v>9.5318E-2</v>
      </c>
      <c r="H29" s="164">
        <v>-9.6000000000000002E-4</v>
      </c>
      <c r="I29" s="78"/>
      <c r="J29" s="78"/>
      <c r="K29" s="78"/>
      <c r="L29" s="78"/>
      <c r="M29" s="78"/>
      <c r="N29" s="78"/>
      <c r="O29" s="78"/>
      <c r="P29" s="78"/>
      <c r="Q29" s="78"/>
    </row>
    <row r="30" spans="1:19" outlineLevel="1" x14ac:dyDescent="0.2">
      <c r="A30" s="149" t="s">
        <v>156</v>
      </c>
      <c r="B30" s="164">
        <v>20.778195654240001</v>
      </c>
      <c r="C30" s="164">
        <v>564.97696752761999</v>
      </c>
      <c r="D30" s="148">
        <v>0.292763</v>
      </c>
      <c r="E30" s="164">
        <v>22.043924271649999</v>
      </c>
      <c r="F30" s="164">
        <v>594.65817969700004</v>
      </c>
      <c r="G30" s="148">
        <v>0.30466399999999999</v>
      </c>
      <c r="H30" s="164">
        <v>1.1901E-2</v>
      </c>
      <c r="I30" s="78"/>
      <c r="J30" s="78"/>
      <c r="K30" s="78"/>
      <c r="L30" s="78"/>
      <c r="M30" s="78"/>
      <c r="N30" s="78"/>
      <c r="O30" s="78"/>
      <c r="P30" s="78"/>
      <c r="Q30" s="78"/>
    </row>
    <row r="31" spans="1:19" outlineLevel="1" x14ac:dyDescent="0.2">
      <c r="A31" s="149" t="s">
        <v>127</v>
      </c>
      <c r="B31" s="164">
        <v>0.54987323865000004</v>
      </c>
      <c r="C31" s="164">
        <v>14.951525150349999</v>
      </c>
      <c r="D31" s="148">
        <v>7.7479999999999997E-3</v>
      </c>
      <c r="E31" s="164">
        <v>0.57316179064999995</v>
      </c>
      <c r="F31" s="164">
        <v>15.46164570783</v>
      </c>
      <c r="G31" s="148">
        <v>7.9220000000000002E-3</v>
      </c>
      <c r="H31" s="164">
        <v>1.74E-4</v>
      </c>
      <c r="I31" s="78"/>
      <c r="J31" s="78"/>
      <c r="K31" s="78"/>
      <c r="L31" s="78"/>
      <c r="M31" s="78"/>
      <c r="N31" s="78"/>
      <c r="O31" s="78"/>
      <c r="P31" s="78"/>
      <c r="Q31" s="78"/>
    </row>
    <row r="32" spans="1:19" s="217" customFormat="1" ht="15" x14ac:dyDescent="0.25">
      <c r="A32" s="225" t="s">
        <v>112</v>
      </c>
      <c r="B32" s="126">
        <f t="shared" ref="B32:G32" si="3">SUM(B$33:B$36)</f>
        <v>10.259902330019999</v>
      </c>
      <c r="C32" s="126">
        <f t="shared" si="3"/>
        <v>278.97554734952007</v>
      </c>
      <c r="D32" s="111">
        <f t="shared" si="3"/>
        <v>0.14456100000000002</v>
      </c>
      <c r="E32" s="126">
        <f t="shared" si="3"/>
        <v>10.220864527129999</v>
      </c>
      <c r="F32" s="126">
        <f t="shared" si="3"/>
        <v>275.71863429314999</v>
      </c>
      <c r="G32" s="111">
        <f t="shared" si="3"/>
        <v>0.14126</v>
      </c>
      <c r="H32" s="126">
        <v>-3.3010000000000001E-3</v>
      </c>
    </row>
    <row r="33" spans="1:17" outlineLevel="1" x14ac:dyDescent="0.2">
      <c r="A33" s="149" t="s">
        <v>34</v>
      </c>
      <c r="B33" s="164">
        <v>3.18462963187</v>
      </c>
      <c r="C33" s="164">
        <v>86.592812102760007</v>
      </c>
      <c r="D33" s="148">
        <v>4.4871000000000001E-2</v>
      </c>
      <c r="E33" s="164">
        <v>3.05106868278</v>
      </c>
      <c r="F33" s="164">
        <v>82.305805748650002</v>
      </c>
      <c r="G33" s="148">
        <v>4.2167999999999997E-2</v>
      </c>
      <c r="H33" s="164">
        <v>-2.7030000000000001E-3</v>
      </c>
      <c r="I33" s="78"/>
      <c r="J33" s="78"/>
      <c r="K33" s="78"/>
      <c r="L33" s="78"/>
      <c r="M33" s="78"/>
      <c r="N33" s="78"/>
      <c r="O33" s="78"/>
      <c r="P33" s="78"/>
      <c r="Q33" s="78"/>
    </row>
    <row r="34" spans="1:17" outlineLevel="1" x14ac:dyDescent="0.2">
      <c r="A34" s="149" t="s">
        <v>144</v>
      </c>
      <c r="B34" s="164">
        <v>0.13108667182</v>
      </c>
      <c r="C34" s="164">
        <v>3.5643590789199999</v>
      </c>
      <c r="D34" s="148">
        <v>1.8469999999999999E-3</v>
      </c>
      <c r="E34" s="164">
        <v>0.15325017556000001</v>
      </c>
      <c r="F34" s="164">
        <v>4.13408562459</v>
      </c>
      <c r="G34" s="148">
        <v>2.1180000000000001E-3</v>
      </c>
      <c r="H34" s="164">
        <v>2.7099999999999997E-4</v>
      </c>
      <c r="I34" s="78"/>
      <c r="J34" s="78"/>
      <c r="K34" s="78"/>
      <c r="L34" s="78"/>
      <c r="M34" s="78"/>
      <c r="N34" s="78"/>
      <c r="O34" s="78"/>
      <c r="P34" s="78"/>
      <c r="Q34" s="78"/>
    </row>
    <row r="35" spans="1:17" outlineLevel="1" x14ac:dyDescent="0.2">
      <c r="A35" s="149" t="s">
        <v>60</v>
      </c>
      <c r="B35" s="164">
        <v>6.2423150060000001</v>
      </c>
      <c r="C35" s="164">
        <v>169.73390091951001</v>
      </c>
      <c r="D35" s="148">
        <v>8.7954000000000004E-2</v>
      </c>
      <c r="E35" s="164">
        <v>6.3004353375899997</v>
      </c>
      <c r="F35" s="164">
        <v>169.96090909191</v>
      </c>
      <c r="G35" s="148">
        <v>8.7077000000000002E-2</v>
      </c>
      <c r="H35" s="164">
        <v>-8.7699999999999996E-4</v>
      </c>
      <c r="I35" s="78"/>
      <c r="J35" s="78"/>
      <c r="K35" s="78"/>
      <c r="L35" s="78"/>
      <c r="M35" s="78"/>
      <c r="N35" s="78"/>
      <c r="O35" s="78"/>
      <c r="P35" s="78"/>
      <c r="Q35" s="78"/>
    </row>
    <row r="36" spans="1:17" outlineLevel="1" x14ac:dyDescent="0.2">
      <c r="A36" s="149" t="s">
        <v>156</v>
      </c>
      <c r="B36" s="164">
        <v>0.70187102033000004</v>
      </c>
      <c r="C36" s="164">
        <v>19.084475248330001</v>
      </c>
      <c r="D36" s="148">
        <v>9.8890000000000002E-3</v>
      </c>
      <c r="E36" s="164">
        <v>0.71611033120000001</v>
      </c>
      <c r="F36" s="164">
        <v>19.317833828000001</v>
      </c>
      <c r="G36" s="148">
        <v>9.8969999999999995E-3</v>
      </c>
      <c r="H36" s="164">
        <v>7.9999999999999996E-6</v>
      </c>
      <c r="I36" s="78"/>
      <c r="J36" s="78"/>
      <c r="K36" s="78"/>
      <c r="L36" s="78"/>
      <c r="M36" s="78"/>
      <c r="N36" s="78"/>
      <c r="O36" s="78"/>
      <c r="P36" s="78"/>
      <c r="Q36" s="78"/>
    </row>
    <row r="37" spans="1:17" x14ac:dyDescent="0.2">
      <c r="B37" s="193"/>
      <c r="C37" s="193"/>
      <c r="D37" s="173"/>
      <c r="E37" s="193"/>
      <c r="F37" s="193"/>
      <c r="G37" s="173"/>
      <c r="H37" s="193"/>
      <c r="I37" s="78"/>
      <c r="J37" s="78"/>
      <c r="K37" s="78"/>
      <c r="L37" s="78"/>
      <c r="M37" s="78"/>
      <c r="N37" s="78"/>
      <c r="O37" s="78"/>
      <c r="P37" s="78"/>
      <c r="Q37" s="78"/>
    </row>
    <row r="38" spans="1:17" x14ac:dyDescent="0.2">
      <c r="B38" s="193"/>
      <c r="C38" s="193"/>
      <c r="D38" s="173"/>
      <c r="E38" s="193"/>
      <c r="F38" s="193"/>
      <c r="G38" s="173"/>
      <c r="H38" s="193"/>
      <c r="I38" s="78"/>
      <c r="J38" s="78"/>
      <c r="K38" s="78"/>
      <c r="L38" s="78"/>
      <c r="M38" s="78"/>
      <c r="N38" s="78"/>
      <c r="O38" s="78"/>
      <c r="P38" s="78"/>
      <c r="Q38" s="78"/>
    </row>
    <row r="39" spans="1:17" x14ac:dyDescent="0.2">
      <c r="B39" s="193"/>
      <c r="C39" s="193"/>
      <c r="D39" s="173"/>
      <c r="E39" s="193"/>
      <c r="F39" s="193"/>
      <c r="G39" s="173"/>
      <c r="H39" s="193"/>
      <c r="I39" s="78"/>
      <c r="J39" s="78"/>
      <c r="K39" s="78"/>
      <c r="L39" s="78"/>
      <c r="M39" s="78"/>
      <c r="N39" s="78"/>
      <c r="O39" s="78"/>
      <c r="P39" s="78"/>
      <c r="Q39" s="78"/>
    </row>
    <row r="40" spans="1:17" x14ac:dyDescent="0.2">
      <c r="B40" s="193"/>
      <c r="C40" s="193"/>
      <c r="D40" s="173"/>
      <c r="E40" s="193"/>
      <c r="F40" s="193"/>
      <c r="G40" s="173"/>
      <c r="H40" s="193"/>
      <c r="I40" s="78"/>
      <c r="J40" s="78"/>
      <c r="K40" s="78"/>
      <c r="L40" s="78"/>
      <c r="M40" s="78"/>
      <c r="N40" s="78"/>
      <c r="O40" s="78"/>
      <c r="P40" s="78"/>
      <c r="Q40" s="78"/>
    </row>
    <row r="41" spans="1:17" x14ac:dyDescent="0.2">
      <c r="B41" s="193"/>
      <c r="C41" s="193"/>
      <c r="D41" s="173"/>
      <c r="E41" s="193"/>
      <c r="F41" s="193"/>
      <c r="G41" s="173"/>
      <c r="H41" s="193"/>
      <c r="I41" s="78"/>
      <c r="J41" s="78"/>
      <c r="K41" s="78"/>
      <c r="L41" s="78"/>
      <c r="M41" s="78"/>
      <c r="N41" s="78"/>
      <c r="O41" s="78"/>
      <c r="P41" s="78"/>
      <c r="Q41" s="78"/>
    </row>
    <row r="42" spans="1:17" x14ac:dyDescent="0.2">
      <c r="B42" s="193"/>
      <c r="C42" s="193"/>
      <c r="D42" s="173"/>
      <c r="E42" s="193"/>
      <c r="F42" s="193"/>
      <c r="G42" s="173"/>
      <c r="H42" s="193"/>
      <c r="I42" s="78"/>
      <c r="J42" s="78"/>
      <c r="K42" s="78"/>
      <c r="L42" s="78"/>
      <c r="M42" s="78"/>
      <c r="N42" s="78"/>
      <c r="O42" s="78"/>
      <c r="P42" s="78"/>
      <c r="Q42" s="78"/>
    </row>
    <row r="43" spans="1:17" x14ac:dyDescent="0.2">
      <c r="B43" s="193"/>
      <c r="C43" s="193"/>
      <c r="D43" s="173"/>
      <c r="E43" s="193"/>
      <c r="F43" s="193"/>
      <c r="G43" s="173"/>
      <c r="H43" s="193"/>
      <c r="I43" s="78"/>
      <c r="J43" s="78"/>
      <c r="K43" s="78"/>
      <c r="L43" s="78"/>
      <c r="M43" s="78"/>
      <c r="N43" s="78"/>
      <c r="O43" s="78"/>
      <c r="P43" s="78"/>
      <c r="Q43" s="78"/>
    </row>
    <row r="44" spans="1:17" x14ac:dyDescent="0.2">
      <c r="B44" s="193"/>
      <c r="C44" s="193"/>
      <c r="D44" s="173"/>
      <c r="E44" s="193"/>
      <c r="F44" s="193"/>
      <c r="G44" s="173"/>
      <c r="H44" s="193"/>
      <c r="I44" s="78"/>
      <c r="J44" s="78"/>
      <c r="K44" s="78"/>
      <c r="L44" s="78"/>
      <c r="M44" s="78"/>
      <c r="N44" s="78"/>
      <c r="O44" s="78"/>
      <c r="P44" s="78"/>
      <c r="Q44" s="78"/>
    </row>
    <row r="45" spans="1:17" x14ac:dyDescent="0.2">
      <c r="B45" s="193"/>
      <c r="C45" s="193"/>
      <c r="D45" s="173"/>
      <c r="E45" s="193"/>
      <c r="F45" s="193"/>
      <c r="G45" s="173"/>
      <c r="H45" s="193"/>
      <c r="I45" s="78"/>
      <c r="J45" s="78"/>
      <c r="K45" s="78"/>
      <c r="L45" s="78"/>
      <c r="M45" s="78"/>
      <c r="N45" s="78"/>
      <c r="O45" s="78"/>
      <c r="P45" s="78"/>
      <c r="Q45" s="78"/>
    </row>
    <row r="46" spans="1:17" x14ac:dyDescent="0.2">
      <c r="B46" s="193"/>
      <c r="C46" s="193"/>
      <c r="D46" s="173"/>
      <c r="E46" s="193"/>
      <c r="F46" s="193"/>
      <c r="G46" s="173"/>
      <c r="H46" s="193"/>
      <c r="I46" s="78"/>
      <c r="J46" s="78"/>
      <c r="K46" s="78"/>
      <c r="L46" s="78"/>
      <c r="M46" s="78"/>
      <c r="N46" s="78"/>
      <c r="O46" s="78"/>
      <c r="P46" s="78"/>
      <c r="Q46" s="78"/>
    </row>
    <row r="47" spans="1:17" x14ac:dyDescent="0.2">
      <c r="B47" s="193"/>
      <c r="C47" s="193"/>
      <c r="D47" s="173"/>
      <c r="E47" s="193"/>
      <c r="F47" s="193"/>
      <c r="G47" s="173"/>
      <c r="H47" s="193"/>
      <c r="I47" s="78"/>
      <c r="J47" s="78"/>
      <c r="K47" s="78"/>
      <c r="L47" s="78"/>
      <c r="M47" s="78"/>
      <c r="N47" s="78"/>
      <c r="O47" s="78"/>
      <c r="P47" s="78"/>
      <c r="Q47" s="78"/>
    </row>
    <row r="48" spans="1:17" x14ac:dyDescent="0.2">
      <c r="B48" s="193"/>
      <c r="C48" s="193"/>
      <c r="D48" s="173"/>
      <c r="E48" s="193"/>
      <c r="F48" s="193"/>
      <c r="G48" s="173"/>
      <c r="H48" s="193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193"/>
      <c r="C49" s="193"/>
      <c r="D49" s="173"/>
      <c r="E49" s="193"/>
      <c r="F49" s="193"/>
      <c r="G49" s="173"/>
      <c r="H49" s="193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193"/>
      <c r="C50" s="193"/>
      <c r="D50" s="173"/>
      <c r="E50" s="193"/>
      <c r="F50" s="193"/>
      <c r="G50" s="173"/>
      <c r="H50" s="193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193"/>
      <c r="C51" s="193"/>
      <c r="D51" s="173"/>
      <c r="E51" s="193"/>
      <c r="F51" s="193"/>
      <c r="G51" s="173"/>
      <c r="H51" s="193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193"/>
      <c r="C52" s="193"/>
      <c r="D52" s="173"/>
      <c r="E52" s="193"/>
      <c r="F52" s="193"/>
      <c r="G52" s="173"/>
      <c r="H52" s="193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193"/>
      <c r="C53" s="193"/>
      <c r="D53" s="173"/>
      <c r="E53" s="193"/>
      <c r="F53" s="193"/>
      <c r="G53" s="173"/>
      <c r="H53" s="193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193"/>
      <c r="C54" s="193"/>
      <c r="D54" s="173"/>
      <c r="E54" s="193"/>
      <c r="F54" s="193"/>
      <c r="G54" s="173"/>
      <c r="H54" s="193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193"/>
      <c r="C55" s="193"/>
      <c r="D55" s="173"/>
      <c r="E55" s="193"/>
      <c r="F55" s="193"/>
      <c r="G55" s="173"/>
      <c r="H55" s="193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193"/>
      <c r="C56" s="193"/>
      <c r="D56" s="173"/>
      <c r="E56" s="193"/>
      <c r="F56" s="193"/>
      <c r="G56" s="173"/>
      <c r="H56" s="193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193"/>
      <c r="C57" s="193"/>
      <c r="D57" s="173"/>
      <c r="E57" s="193"/>
      <c r="F57" s="193"/>
      <c r="G57" s="173"/>
      <c r="H57" s="193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193"/>
      <c r="C58" s="193"/>
      <c r="D58" s="173"/>
      <c r="E58" s="193"/>
      <c r="F58" s="193"/>
      <c r="G58" s="173"/>
      <c r="H58" s="193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193"/>
      <c r="C59" s="193"/>
      <c r="D59" s="173"/>
      <c r="E59" s="193"/>
      <c r="F59" s="193"/>
      <c r="G59" s="173"/>
      <c r="H59" s="193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193"/>
      <c r="C60" s="193"/>
      <c r="D60" s="173"/>
      <c r="E60" s="193"/>
      <c r="F60" s="193"/>
      <c r="G60" s="173"/>
      <c r="H60" s="193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193"/>
      <c r="C61" s="193"/>
      <c r="D61" s="173"/>
      <c r="E61" s="193"/>
      <c r="F61" s="193"/>
      <c r="G61" s="173"/>
      <c r="H61" s="193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193"/>
      <c r="C62" s="193"/>
      <c r="D62" s="173"/>
      <c r="E62" s="193"/>
      <c r="F62" s="193"/>
      <c r="G62" s="173"/>
      <c r="H62" s="193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193"/>
      <c r="C63" s="193"/>
      <c r="D63" s="173"/>
      <c r="E63" s="193"/>
      <c r="F63" s="193"/>
      <c r="G63" s="173"/>
      <c r="H63" s="193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193"/>
      <c r="C64" s="193"/>
      <c r="D64" s="173"/>
      <c r="E64" s="193"/>
      <c r="F64" s="193"/>
      <c r="G64" s="173"/>
      <c r="H64" s="193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193"/>
      <c r="C65" s="193"/>
      <c r="D65" s="173"/>
      <c r="E65" s="193"/>
      <c r="F65" s="193"/>
      <c r="G65" s="173"/>
      <c r="H65" s="193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193"/>
      <c r="C66" s="193"/>
      <c r="D66" s="173"/>
      <c r="E66" s="193"/>
      <c r="F66" s="193"/>
      <c r="G66" s="173"/>
      <c r="H66" s="193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193"/>
      <c r="C67" s="193"/>
      <c r="D67" s="173"/>
      <c r="E67" s="193"/>
      <c r="F67" s="193"/>
      <c r="G67" s="173"/>
      <c r="H67" s="193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193"/>
      <c r="C68" s="193"/>
      <c r="D68" s="173"/>
      <c r="E68" s="193"/>
      <c r="F68" s="193"/>
      <c r="G68" s="173"/>
      <c r="H68" s="193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193"/>
      <c r="C69" s="193"/>
      <c r="D69" s="173"/>
      <c r="E69" s="193"/>
      <c r="F69" s="193"/>
      <c r="G69" s="173"/>
      <c r="H69" s="193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193"/>
      <c r="C70" s="193"/>
      <c r="D70" s="173"/>
      <c r="E70" s="193"/>
      <c r="F70" s="193"/>
      <c r="G70" s="173"/>
      <c r="H70" s="193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193"/>
      <c r="C71" s="193"/>
      <c r="D71" s="173"/>
      <c r="E71" s="193"/>
      <c r="F71" s="193"/>
      <c r="G71" s="173"/>
      <c r="H71" s="193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193"/>
      <c r="C72" s="193"/>
      <c r="D72" s="173"/>
      <c r="E72" s="193"/>
      <c r="F72" s="193"/>
      <c r="G72" s="173"/>
      <c r="H72" s="193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193"/>
      <c r="C73" s="193"/>
      <c r="D73" s="173"/>
      <c r="E73" s="193"/>
      <c r="F73" s="193"/>
      <c r="G73" s="173"/>
      <c r="H73" s="193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193"/>
      <c r="C74" s="193"/>
      <c r="D74" s="173"/>
      <c r="E74" s="193"/>
      <c r="F74" s="193"/>
      <c r="G74" s="173"/>
      <c r="H74" s="193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193"/>
      <c r="C75" s="193"/>
      <c r="D75" s="173"/>
      <c r="E75" s="193"/>
      <c r="F75" s="193"/>
      <c r="G75" s="173"/>
      <c r="H75" s="193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193"/>
      <c r="C76" s="193"/>
      <c r="D76" s="173"/>
      <c r="E76" s="193"/>
      <c r="F76" s="193"/>
      <c r="G76" s="173"/>
      <c r="H76" s="193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193"/>
      <c r="C77" s="193"/>
      <c r="D77" s="173"/>
      <c r="E77" s="193"/>
      <c r="F77" s="193"/>
      <c r="G77" s="173"/>
      <c r="H77" s="193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193"/>
      <c r="C78" s="193"/>
      <c r="D78" s="173"/>
      <c r="E78" s="193"/>
      <c r="F78" s="193"/>
      <c r="G78" s="173"/>
      <c r="H78" s="193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193"/>
      <c r="C79" s="193"/>
      <c r="D79" s="173"/>
      <c r="E79" s="193"/>
      <c r="F79" s="193"/>
      <c r="G79" s="173"/>
      <c r="H79" s="193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193"/>
      <c r="C80" s="193"/>
      <c r="D80" s="173"/>
      <c r="E80" s="193"/>
      <c r="F80" s="193"/>
      <c r="G80" s="173"/>
      <c r="H80" s="193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193"/>
      <c r="C81" s="193"/>
      <c r="D81" s="173"/>
      <c r="E81" s="193"/>
      <c r="F81" s="193"/>
      <c r="G81" s="173"/>
      <c r="H81" s="193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193"/>
      <c r="C82" s="193"/>
      <c r="D82" s="173"/>
      <c r="E82" s="193"/>
      <c r="F82" s="193"/>
      <c r="G82" s="173"/>
      <c r="H82" s="193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193"/>
      <c r="C83" s="193"/>
      <c r="D83" s="173"/>
      <c r="E83" s="193"/>
      <c r="F83" s="193"/>
      <c r="G83" s="173"/>
      <c r="H83" s="193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193"/>
      <c r="C84" s="193"/>
      <c r="D84" s="173"/>
      <c r="E84" s="193"/>
      <c r="F84" s="193"/>
      <c r="G84" s="173"/>
      <c r="H84" s="193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193"/>
      <c r="C85" s="193"/>
      <c r="D85" s="173"/>
      <c r="E85" s="193"/>
      <c r="F85" s="193"/>
      <c r="G85" s="173"/>
      <c r="H85" s="193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193"/>
      <c r="C86" s="193"/>
      <c r="D86" s="173"/>
      <c r="E86" s="193"/>
      <c r="F86" s="193"/>
      <c r="G86" s="173"/>
      <c r="H86" s="193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193"/>
      <c r="C87" s="193"/>
      <c r="D87" s="173"/>
      <c r="E87" s="193"/>
      <c r="F87" s="193"/>
      <c r="G87" s="173"/>
      <c r="H87" s="193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193"/>
      <c r="C88" s="193"/>
      <c r="D88" s="173"/>
      <c r="E88" s="193"/>
      <c r="F88" s="193"/>
      <c r="G88" s="173"/>
      <c r="H88" s="193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193"/>
      <c r="C89" s="193"/>
      <c r="D89" s="173"/>
      <c r="E89" s="193"/>
      <c r="F89" s="193"/>
      <c r="G89" s="173"/>
      <c r="H89" s="193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193"/>
      <c r="C90" s="193"/>
      <c r="D90" s="173"/>
      <c r="E90" s="193"/>
      <c r="F90" s="193"/>
      <c r="G90" s="173"/>
      <c r="H90" s="193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193"/>
      <c r="C91" s="193"/>
      <c r="D91" s="173"/>
      <c r="E91" s="193"/>
      <c r="F91" s="193"/>
      <c r="G91" s="173"/>
      <c r="H91" s="193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193"/>
      <c r="C92" s="193"/>
      <c r="D92" s="173"/>
      <c r="E92" s="193"/>
      <c r="F92" s="193"/>
      <c r="G92" s="173"/>
      <c r="H92" s="193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193"/>
      <c r="C93" s="193"/>
      <c r="D93" s="173"/>
      <c r="E93" s="193"/>
      <c r="F93" s="193"/>
      <c r="G93" s="173"/>
      <c r="H93" s="193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193"/>
      <c r="C94" s="193"/>
      <c r="D94" s="173"/>
      <c r="E94" s="193"/>
      <c r="F94" s="193"/>
      <c r="G94" s="173"/>
      <c r="H94" s="193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193"/>
      <c r="C95" s="193"/>
      <c r="D95" s="173"/>
      <c r="E95" s="193"/>
      <c r="F95" s="193"/>
      <c r="G95" s="173"/>
      <c r="H95" s="193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193"/>
      <c r="C96" s="193"/>
      <c r="D96" s="173"/>
      <c r="E96" s="193"/>
      <c r="F96" s="193"/>
      <c r="G96" s="173"/>
      <c r="H96" s="193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193"/>
      <c r="C97" s="193"/>
      <c r="D97" s="173"/>
      <c r="E97" s="193"/>
      <c r="F97" s="193"/>
      <c r="G97" s="173"/>
      <c r="H97" s="193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193"/>
      <c r="C98" s="193"/>
      <c r="D98" s="173"/>
      <c r="E98" s="193"/>
      <c r="F98" s="193"/>
      <c r="G98" s="173"/>
      <c r="H98" s="193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193"/>
      <c r="C99" s="193"/>
      <c r="D99" s="173"/>
      <c r="E99" s="193"/>
      <c r="F99" s="193"/>
      <c r="G99" s="173"/>
      <c r="H99" s="193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193"/>
      <c r="C100" s="193"/>
      <c r="D100" s="173"/>
      <c r="E100" s="193"/>
      <c r="F100" s="193"/>
      <c r="G100" s="173"/>
      <c r="H100" s="193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193"/>
      <c r="C101" s="193"/>
      <c r="D101" s="173"/>
      <c r="E101" s="193"/>
      <c r="F101" s="193"/>
      <c r="G101" s="173"/>
      <c r="H101" s="193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193"/>
      <c r="C102" s="193"/>
      <c r="D102" s="173"/>
      <c r="E102" s="193"/>
      <c r="F102" s="193"/>
      <c r="G102" s="173"/>
      <c r="H102" s="193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193"/>
      <c r="C103" s="193"/>
      <c r="D103" s="173"/>
      <c r="E103" s="193"/>
      <c r="F103" s="193"/>
      <c r="G103" s="173"/>
      <c r="H103" s="193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193"/>
      <c r="C104" s="193"/>
      <c r="D104" s="173"/>
      <c r="E104" s="193"/>
      <c r="F104" s="193"/>
      <c r="G104" s="173"/>
      <c r="H104" s="193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193"/>
      <c r="C105" s="193"/>
      <c r="D105" s="173"/>
      <c r="E105" s="193"/>
      <c r="F105" s="193"/>
      <c r="G105" s="173"/>
      <c r="H105" s="193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193"/>
      <c r="C106" s="193"/>
      <c r="D106" s="173"/>
      <c r="E106" s="193"/>
      <c r="F106" s="193"/>
      <c r="G106" s="173"/>
      <c r="H106" s="193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193"/>
      <c r="C107" s="193"/>
      <c r="D107" s="173"/>
      <c r="E107" s="193"/>
      <c r="F107" s="193"/>
      <c r="G107" s="173"/>
      <c r="H107" s="193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193"/>
      <c r="C108" s="193"/>
      <c r="D108" s="173"/>
      <c r="E108" s="193"/>
      <c r="F108" s="193"/>
      <c r="G108" s="173"/>
      <c r="H108" s="193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193"/>
      <c r="C109" s="193"/>
      <c r="D109" s="173"/>
      <c r="E109" s="193"/>
      <c r="F109" s="193"/>
      <c r="G109" s="173"/>
      <c r="H109" s="193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193"/>
      <c r="C110" s="193"/>
      <c r="D110" s="173"/>
      <c r="E110" s="193"/>
      <c r="F110" s="193"/>
      <c r="G110" s="173"/>
      <c r="H110" s="193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193"/>
      <c r="C111" s="193"/>
      <c r="D111" s="173"/>
      <c r="E111" s="193"/>
      <c r="F111" s="193"/>
      <c r="G111" s="173"/>
      <c r="H111" s="193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193"/>
      <c r="C112" s="193"/>
      <c r="D112" s="173"/>
      <c r="E112" s="193"/>
      <c r="F112" s="193"/>
      <c r="G112" s="173"/>
      <c r="H112" s="193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193"/>
      <c r="C113" s="193"/>
      <c r="D113" s="173"/>
      <c r="E113" s="193"/>
      <c r="F113" s="193"/>
      <c r="G113" s="173"/>
      <c r="H113" s="193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193"/>
      <c r="C114" s="193"/>
      <c r="D114" s="173"/>
      <c r="E114" s="193"/>
      <c r="F114" s="193"/>
      <c r="G114" s="173"/>
      <c r="H114" s="193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193"/>
      <c r="C115" s="193"/>
      <c r="D115" s="173"/>
      <c r="E115" s="193"/>
      <c r="F115" s="193"/>
      <c r="G115" s="173"/>
      <c r="H115" s="193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193"/>
      <c r="C116" s="193"/>
      <c r="D116" s="173"/>
      <c r="E116" s="193"/>
      <c r="F116" s="193"/>
      <c r="G116" s="173"/>
      <c r="H116" s="193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193"/>
      <c r="C117" s="193"/>
      <c r="D117" s="173"/>
      <c r="E117" s="193"/>
      <c r="F117" s="193"/>
      <c r="G117" s="173"/>
      <c r="H117" s="193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193"/>
      <c r="C118" s="193"/>
      <c r="D118" s="173"/>
      <c r="E118" s="193"/>
      <c r="F118" s="193"/>
      <c r="G118" s="173"/>
      <c r="H118" s="193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193"/>
      <c r="C119" s="193"/>
      <c r="D119" s="173"/>
      <c r="E119" s="193"/>
      <c r="F119" s="193"/>
      <c r="G119" s="173"/>
      <c r="H119" s="193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193"/>
      <c r="C120" s="193"/>
      <c r="D120" s="173"/>
      <c r="E120" s="193"/>
      <c r="F120" s="193"/>
      <c r="G120" s="173"/>
      <c r="H120" s="193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193"/>
      <c r="C121" s="193"/>
      <c r="D121" s="173"/>
      <c r="E121" s="193"/>
      <c r="F121" s="193"/>
      <c r="G121" s="173"/>
      <c r="H121" s="193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193"/>
      <c r="C122" s="193"/>
      <c r="D122" s="173"/>
      <c r="E122" s="193"/>
      <c r="F122" s="193"/>
      <c r="G122" s="173"/>
      <c r="H122" s="193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193"/>
      <c r="C123" s="193"/>
      <c r="D123" s="173"/>
      <c r="E123" s="193"/>
      <c r="F123" s="193"/>
      <c r="G123" s="173"/>
      <c r="H123" s="193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193"/>
      <c r="C124" s="193"/>
      <c r="D124" s="173"/>
      <c r="E124" s="193"/>
      <c r="F124" s="193"/>
      <c r="G124" s="173"/>
      <c r="H124" s="193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193"/>
      <c r="C125" s="193"/>
      <c r="D125" s="173"/>
      <c r="E125" s="193"/>
      <c r="F125" s="193"/>
      <c r="G125" s="173"/>
      <c r="H125" s="193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193"/>
      <c r="C126" s="193"/>
      <c r="D126" s="173"/>
      <c r="E126" s="193"/>
      <c r="F126" s="193"/>
      <c r="G126" s="173"/>
      <c r="H126" s="193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193"/>
      <c r="C127" s="193"/>
      <c r="D127" s="173"/>
      <c r="E127" s="193"/>
      <c r="F127" s="193"/>
      <c r="G127" s="173"/>
      <c r="H127" s="193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193"/>
      <c r="C128" s="193"/>
      <c r="D128" s="173"/>
      <c r="E128" s="193"/>
      <c r="F128" s="193"/>
      <c r="G128" s="173"/>
      <c r="H128" s="193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193"/>
      <c r="C129" s="193"/>
      <c r="D129" s="173"/>
      <c r="E129" s="193"/>
      <c r="F129" s="193"/>
      <c r="G129" s="173"/>
      <c r="H129" s="193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193"/>
      <c r="C130" s="193"/>
      <c r="D130" s="173"/>
      <c r="E130" s="193"/>
      <c r="F130" s="193"/>
      <c r="G130" s="173"/>
      <c r="H130" s="193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193"/>
      <c r="C131" s="193"/>
      <c r="D131" s="173"/>
      <c r="E131" s="193"/>
      <c r="F131" s="193"/>
      <c r="G131" s="173"/>
      <c r="H131" s="193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193"/>
      <c r="C132" s="193"/>
      <c r="D132" s="173"/>
      <c r="E132" s="193"/>
      <c r="F132" s="193"/>
      <c r="G132" s="173"/>
      <c r="H132" s="193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193"/>
      <c r="C133" s="193"/>
      <c r="D133" s="173"/>
      <c r="E133" s="193"/>
      <c r="F133" s="193"/>
      <c r="G133" s="173"/>
      <c r="H133" s="193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193"/>
      <c r="C134" s="193"/>
      <c r="D134" s="173"/>
      <c r="E134" s="193"/>
      <c r="F134" s="193"/>
      <c r="G134" s="173"/>
      <c r="H134" s="193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193"/>
      <c r="C135" s="193"/>
      <c r="D135" s="173"/>
      <c r="E135" s="193"/>
      <c r="F135" s="193"/>
      <c r="G135" s="173"/>
      <c r="H135" s="193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193"/>
      <c r="C136" s="193"/>
      <c r="D136" s="173"/>
      <c r="E136" s="193"/>
      <c r="F136" s="193"/>
      <c r="G136" s="173"/>
      <c r="H136" s="193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193"/>
      <c r="C137" s="193"/>
      <c r="D137" s="173"/>
      <c r="E137" s="193"/>
      <c r="F137" s="193"/>
      <c r="G137" s="173"/>
      <c r="H137" s="193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193"/>
      <c r="C138" s="193"/>
      <c r="D138" s="173"/>
      <c r="E138" s="193"/>
      <c r="F138" s="193"/>
      <c r="G138" s="173"/>
      <c r="H138" s="193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193"/>
      <c r="C139" s="193"/>
      <c r="D139" s="173"/>
      <c r="E139" s="193"/>
      <c r="F139" s="193"/>
      <c r="G139" s="173"/>
      <c r="H139" s="193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193"/>
      <c r="C140" s="193"/>
      <c r="D140" s="173"/>
      <c r="E140" s="193"/>
      <c r="F140" s="193"/>
      <c r="G140" s="173"/>
      <c r="H140" s="193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193"/>
      <c r="C141" s="193"/>
      <c r="D141" s="173"/>
      <c r="E141" s="193"/>
      <c r="F141" s="193"/>
      <c r="G141" s="173"/>
      <c r="H141" s="193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193"/>
      <c r="C142" s="193"/>
      <c r="D142" s="173"/>
      <c r="E142" s="193"/>
      <c r="F142" s="193"/>
      <c r="G142" s="173"/>
      <c r="H142" s="193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193"/>
      <c r="C143" s="193"/>
      <c r="D143" s="173"/>
      <c r="E143" s="193"/>
      <c r="F143" s="193"/>
      <c r="G143" s="173"/>
      <c r="H143" s="193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193"/>
      <c r="C144" s="193"/>
      <c r="D144" s="173"/>
      <c r="E144" s="193"/>
      <c r="F144" s="193"/>
      <c r="G144" s="173"/>
      <c r="H144" s="193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193"/>
      <c r="C145" s="193"/>
      <c r="D145" s="173"/>
      <c r="E145" s="193"/>
      <c r="F145" s="193"/>
      <c r="G145" s="173"/>
      <c r="H145" s="193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193"/>
      <c r="C146" s="193"/>
      <c r="D146" s="173"/>
      <c r="E146" s="193"/>
      <c r="F146" s="193"/>
      <c r="G146" s="173"/>
      <c r="H146" s="193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193"/>
      <c r="C147" s="193"/>
      <c r="D147" s="173"/>
      <c r="E147" s="193"/>
      <c r="F147" s="193"/>
      <c r="G147" s="173"/>
      <c r="H147" s="193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193"/>
      <c r="C148" s="193"/>
      <c r="D148" s="173"/>
      <c r="E148" s="193"/>
      <c r="F148" s="193"/>
      <c r="G148" s="173"/>
      <c r="H148" s="193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193"/>
      <c r="C149" s="193"/>
      <c r="D149" s="173"/>
      <c r="E149" s="193"/>
      <c r="F149" s="193"/>
      <c r="G149" s="173"/>
      <c r="H149" s="193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193"/>
      <c r="C150" s="193"/>
      <c r="D150" s="173"/>
      <c r="E150" s="193"/>
      <c r="F150" s="193"/>
      <c r="G150" s="173"/>
      <c r="H150" s="193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193"/>
      <c r="C151" s="193"/>
      <c r="D151" s="173"/>
      <c r="E151" s="193"/>
      <c r="F151" s="193"/>
      <c r="G151" s="173"/>
      <c r="H151" s="193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193"/>
      <c r="C152" s="193"/>
      <c r="D152" s="173"/>
      <c r="E152" s="193"/>
      <c r="F152" s="193"/>
      <c r="G152" s="173"/>
      <c r="H152" s="193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193"/>
      <c r="C153" s="193"/>
      <c r="D153" s="173"/>
      <c r="E153" s="193"/>
      <c r="F153" s="193"/>
      <c r="G153" s="173"/>
      <c r="H153" s="193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193"/>
      <c r="C154" s="193"/>
      <c r="D154" s="173"/>
      <c r="E154" s="193"/>
      <c r="F154" s="193"/>
      <c r="G154" s="173"/>
      <c r="H154" s="193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193"/>
      <c r="C155" s="193"/>
      <c r="D155" s="173"/>
      <c r="E155" s="193"/>
      <c r="F155" s="193"/>
      <c r="G155" s="173"/>
      <c r="H155" s="193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193"/>
      <c r="C156" s="193"/>
      <c r="D156" s="173"/>
      <c r="E156" s="193"/>
      <c r="F156" s="193"/>
      <c r="G156" s="173"/>
      <c r="H156" s="193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193"/>
      <c r="C157" s="193"/>
      <c r="D157" s="173"/>
      <c r="E157" s="193"/>
      <c r="F157" s="193"/>
      <c r="G157" s="173"/>
      <c r="H157" s="193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193"/>
      <c r="C158" s="193"/>
      <c r="D158" s="173"/>
      <c r="E158" s="193"/>
      <c r="F158" s="193"/>
      <c r="G158" s="173"/>
      <c r="H158" s="193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193"/>
      <c r="C159" s="193"/>
      <c r="D159" s="173"/>
      <c r="E159" s="193"/>
      <c r="F159" s="193"/>
      <c r="G159" s="173"/>
      <c r="H159" s="193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193"/>
      <c r="C160" s="193"/>
      <c r="D160" s="173"/>
      <c r="E160" s="193"/>
      <c r="F160" s="193"/>
      <c r="G160" s="173"/>
      <c r="H160" s="193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193"/>
      <c r="C161" s="193"/>
      <c r="D161" s="173"/>
      <c r="E161" s="193"/>
      <c r="F161" s="193"/>
      <c r="G161" s="173"/>
      <c r="H161" s="193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193"/>
      <c r="C162" s="193"/>
      <c r="D162" s="173"/>
      <c r="E162" s="193"/>
      <c r="F162" s="193"/>
      <c r="G162" s="173"/>
      <c r="H162" s="193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193"/>
      <c r="C163" s="193"/>
      <c r="D163" s="173"/>
      <c r="E163" s="193"/>
      <c r="F163" s="193"/>
      <c r="G163" s="173"/>
      <c r="H163" s="193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193"/>
      <c r="C164" s="193"/>
      <c r="D164" s="173"/>
      <c r="E164" s="193"/>
      <c r="F164" s="193"/>
      <c r="G164" s="173"/>
      <c r="H164" s="193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193"/>
      <c r="C165" s="193"/>
      <c r="D165" s="173"/>
      <c r="E165" s="193"/>
      <c r="F165" s="193"/>
      <c r="G165" s="173"/>
      <c r="H165" s="193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193"/>
      <c r="C166" s="193"/>
      <c r="D166" s="173"/>
      <c r="E166" s="193"/>
      <c r="F166" s="193"/>
      <c r="G166" s="173"/>
      <c r="H166" s="193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193"/>
      <c r="C167" s="193"/>
      <c r="D167" s="173"/>
      <c r="E167" s="193"/>
      <c r="F167" s="193"/>
      <c r="G167" s="173"/>
      <c r="H167" s="193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193"/>
      <c r="C168" s="193"/>
      <c r="D168" s="173"/>
      <c r="E168" s="193"/>
      <c r="F168" s="193"/>
      <c r="G168" s="173"/>
      <c r="H168" s="193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193"/>
      <c r="C169" s="193"/>
      <c r="D169" s="173"/>
      <c r="E169" s="193"/>
      <c r="F169" s="193"/>
      <c r="G169" s="173"/>
      <c r="H169" s="193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193"/>
      <c r="C170" s="193"/>
      <c r="D170" s="173"/>
      <c r="E170" s="193"/>
      <c r="F170" s="193"/>
      <c r="G170" s="173"/>
      <c r="H170" s="193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193"/>
      <c r="C171" s="193"/>
      <c r="D171" s="173"/>
      <c r="E171" s="193"/>
      <c r="F171" s="193"/>
      <c r="G171" s="173"/>
      <c r="H171" s="193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193"/>
      <c r="C172" s="193"/>
      <c r="D172" s="173"/>
      <c r="E172" s="193"/>
      <c r="F172" s="193"/>
      <c r="G172" s="173"/>
      <c r="H172" s="193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193"/>
      <c r="C173" s="193"/>
      <c r="D173" s="173"/>
      <c r="E173" s="193"/>
      <c r="F173" s="193"/>
      <c r="G173" s="173"/>
      <c r="H173" s="193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193"/>
      <c r="C174" s="193"/>
      <c r="D174" s="173"/>
      <c r="E174" s="193"/>
      <c r="F174" s="193"/>
      <c r="G174" s="173"/>
      <c r="H174" s="193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193"/>
      <c r="C175" s="193"/>
      <c r="D175" s="173"/>
      <c r="E175" s="193"/>
      <c r="F175" s="193"/>
      <c r="G175" s="173"/>
      <c r="H175" s="193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193"/>
      <c r="C176" s="193"/>
      <c r="D176" s="173"/>
      <c r="E176" s="193"/>
      <c r="F176" s="193"/>
      <c r="G176" s="173"/>
      <c r="H176" s="193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193"/>
      <c r="C177" s="193"/>
      <c r="D177" s="173"/>
      <c r="E177" s="193"/>
      <c r="F177" s="193"/>
      <c r="G177" s="173"/>
      <c r="H177" s="193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193"/>
      <c r="C178" s="193"/>
      <c r="D178" s="173"/>
      <c r="E178" s="193"/>
      <c r="F178" s="193"/>
      <c r="G178" s="173"/>
      <c r="H178" s="193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193"/>
      <c r="C179" s="193"/>
      <c r="D179" s="173"/>
      <c r="E179" s="193"/>
      <c r="F179" s="193"/>
      <c r="G179" s="173"/>
      <c r="H179" s="193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193"/>
      <c r="C180" s="193"/>
      <c r="D180" s="173"/>
      <c r="E180" s="193"/>
      <c r="F180" s="193"/>
      <c r="G180" s="173"/>
      <c r="H180" s="193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193"/>
      <c r="C181" s="193"/>
      <c r="D181" s="173"/>
      <c r="E181" s="193"/>
      <c r="F181" s="193"/>
      <c r="G181" s="173"/>
      <c r="H181" s="193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193"/>
      <c r="C182" s="193"/>
      <c r="D182" s="173"/>
      <c r="E182" s="193"/>
      <c r="F182" s="193"/>
      <c r="G182" s="173"/>
      <c r="H182" s="193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193"/>
      <c r="C183" s="193"/>
      <c r="D183" s="173"/>
      <c r="E183" s="193"/>
      <c r="F183" s="193"/>
      <c r="G183" s="173"/>
      <c r="H183" s="193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2:17" x14ac:dyDescent="0.2">
      <c r="B184" s="193"/>
      <c r="C184" s="193"/>
      <c r="D184" s="173"/>
      <c r="E184" s="193"/>
      <c r="F184" s="193"/>
      <c r="G184" s="173"/>
      <c r="H184" s="193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2:17" x14ac:dyDescent="0.2">
      <c r="B185" s="193"/>
      <c r="C185" s="193"/>
      <c r="D185" s="173"/>
      <c r="E185" s="193"/>
      <c r="F185" s="193"/>
      <c r="G185" s="173"/>
      <c r="H185" s="193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2:17" x14ac:dyDescent="0.2">
      <c r="B186" s="193"/>
      <c r="C186" s="193"/>
      <c r="D186" s="173"/>
      <c r="E186" s="193"/>
      <c r="F186" s="193"/>
      <c r="G186" s="173"/>
      <c r="H186" s="193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2:17" x14ac:dyDescent="0.2">
      <c r="B187" s="193"/>
      <c r="C187" s="193"/>
      <c r="D187" s="173"/>
      <c r="E187" s="193"/>
      <c r="F187" s="193"/>
      <c r="G187" s="173"/>
      <c r="H187" s="193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2:17" x14ac:dyDescent="0.2">
      <c r="B188" s="193"/>
      <c r="C188" s="193"/>
      <c r="D188" s="173"/>
      <c r="E188" s="193"/>
      <c r="F188" s="193"/>
      <c r="G188" s="173"/>
      <c r="H188" s="193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2:17" x14ac:dyDescent="0.2">
      <c r="B189" s="193"/>
      <c r="C189" s="193"/>
      <c r="D189" s="173"/>
      <c r="E189" s="193"/>
      <c r="F189" s="193"/>
      <c r="G189" s="173"/>
      <c r="H189" s="193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2:17" x14ac:dyDescent="0.2">
      <c r="B190" s="193"/>
      <c r="C190" s="193"/>
      <c r="D190" s="173"/>
      <c r="E190" s="193"/>
      <c r="F190" s="193"/>
      <c r="G190" s="173"/>
      <c r="H190" s="193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2:17" x14ac:dyDescent="0.2">
      <c r="B191" s="193"/>
      <c r="C191" s="193"/>
      <c r="D191" s="173"/>
      <c r="E191" s="193"/>
      <c r="F191" s="193"/>
      <c r="G191" s="173"/>
      <c r="H191" s="193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2:17" x14ac:dyDescent="0.2">
      <c r="B192" s="193"/>
      <c r="C192" s="193"/>
      <c r="D192" s="173"/>
      <c r="E192" s="193"/>
      <c r="F192" s="193"/>
      <c r="G192" s="173"/>
      <c r="H192" s="193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2:17" x14ac:dyDescent="0.2">
      <c r="B193" s="193"/>
      <c r="C193" s="193"/>
      <c r="D193" s="173"/>
      <c r="E193" s="193"/>
      <c r="F193" s="193"/>
      <c r="G193" s="173"/>
      <c r="H193" s="193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2:17" x14ac:dyDescent="0.2">
      <c r="B194" s="193"/>
      <c r="C194" s="193"/>
      <c r="D194" s="173"/>
      <c r="E194" s="193"/>
      <c r="F194" s="193"/>
      <c r="G194" s="173"/>
      <c r="H194" s="193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2:17" x14ac:dyDescent="0.2">
      <c r="B195" s="193"/>
      <c r="C195" s="193"/>
      <c r="D195" s="173"/>
      <c r="E195" s="193"/>
      <c r="F195" s="193"/>
      <c r="G195" s="173"/>
      <c r="H195" s="193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2:17" x14ac:dyDescent="0.2">
      <c r="B196" s="193"/>
      <c r="C196" s="193"/>
      <c r="D196" s="173"/>
      <c r="E196" s="193"/>
      <c r="F196" s="193"/>
      <c r="G196" s="173"/>
      <c r="H196" s="193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2:17" x14ac:dyDescent="0.2">
      <c r="B197" s="193"/>
      <c r="C197" s="193"/>
      <c r="D197" s="173"/>
      <c r="E197" s="193"/>
      <c r="F197" s="193"/>
      <c r="G197" s="173"/>
      <c r="H197" s="193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2:17" x14ac:dyDescent="0.2">
      <c r="B198" s="193"/>
      <c r="C198" s="193"/>
      <c r="D198" s="173"/>
      <c r="E198" s="193"/>
      <c r="F198" s="193"/>
      <c r="G198" s="173"/>
      <c r="H198" s="193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2:17" x14ac:dyDescent="0.2">
      <c r="B199" s="193"/>
      <c r="C199" s="193"/>
      <c r="D199" s="173"/>
      <c r="E199" s="193"/>
      <c r="F199" s="193"/>
      <c r="G199" s="173"/>
      <c r="H199" s="193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2:17" x14ac:dyDescent="0.2">
      <c r="B200" s="193"/>
      <c r="C200" s="193"/>
      <c r="D200" s="173"/>
      <c r="E200" s="193"/>
      <c r="F200" s="193"/>
      <c r="G200" s="173"/>
      <c r="H200" s="193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2:17" x14ac:dyDescent="0.2">
      <c r="B201" s="193"/>
      <c r="C201" s="193"/>
      <c r="D201" s="173"/>
      <c r="E201" s="193"/>
      <c r="F201" s="193"/>
      <c r="G201" s="173"/>
      <c r="H201" s="193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2:17" x14ac:dyDescent="0.2">
      <c r="B202" s="193"/>
      <c r="C202" s="193"/>
      <c r="D202" s="173"/>
      <c r="E202" s="193"/>
      <c r="F202" s="193"/>
      <c r="G202" s="173"/>
      <c r="H202" s="193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2:17" x14ac:dyDescent="0.2">
      <c r="B203" s="193"/>
      <c r="C203" s="193"/>
      <c r="D203" s="173"/>
      <c r="E203" s="193"/>
      <c r="F203" s="193"/>
      <c r="G203" s="173"/>
      <c r="H203" s="193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2:17" x14ac:dyDescent="0.2">
      <c r="B204" s="193"/>
      <c r="C204" s="193"/>
      <c r="D204" s="173"/>
      <c r="E204" s="193"/>
      <c r="F204" s="193"/>
      <c r="G204" s="173"/>
      <c r="H204" s="193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2:17" x14ac:dyDescent="0.2">
      <c r="B205" s="193"/>
      <c r="C205" s="193"/>
      <c r="D205" s="173"/>
      <c r="E205" s="193"/>
      <c r="F205" s="193"/>
      <c r="G205" s="173"/>
      <c r="H205" s="193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2:17" x14ac:dyDescent="0.2">
      <c r="B206" s="193"/>
      <c r="C206" s="193"/>
      <c r="D206" s="173"/>
      <c r="E206" s="193"/>
      <c r="F206" s="193"/>
      <c r="G206" s="173"/>
      <c r="H206" s="193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2:17" x14ac:dyDescent="0.2">
      <c r="B207" s="193"/>
      <c r="C207" s="193"/>
      <c r="D207" s="173"/>
      <c r="E207" s="193"/>
      <c r="F207" s="193"/>
      <c r="G207" s="173"/>
      <c r="H207" s="193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2:17" x14ac:dyDescent="0.2">
      <c r="B208" s="193"/>
      <c r="C208" s="193"/>
      <c r="D208" s="173"/>
      <c r="E208" s="193"/>
      <c r="F208" s="193"/>
      <c r="G208" s="173"/>
      <c r="H208" s="193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2:17" x14ac:dyDescent="0.2">
      <c r="B209" s="193"/>
      <c r="C209" s="193"/>
      <c r="D209" s="173"/>
      <c r="E209" s="193"/>
      <c r="F209" s="193"/>
      <c r="G209" s="173"/>
      <c r="H209" s="193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2:17" x14ac:dyDescent="0.2">
      <c r="B210" s="193"/>
      <c r="C210" s="193"/>
      <c r="D210" s="173"/>
      <c r="E210" s="193"/>
      <c r="F210" s="193"/>
      <c r="G210" s="173"/>
      <c r="H210" s="193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2:17" x14ac:dyDescent="0.2">
      <c r="B211" s="193"/>
      <c r="C211" s="193"/>
      <c r="D211" s="173"/>
      <c r="E211" s="193"/>
      <c r="F211" s="193"/>
      <c r="G211" s="173"/>
      <c r="H211" s="193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2:17" x14ac:dyDescent="0.2">
      <c r="B212" s="193"/>
      <c r="C212" s="193"/>
      <c r="D212" s="173"/>
      <c r="E212" s="193"/>
      <c r="F212" s="193"/>
      <c r="G212" s="173"/>
      <c r="H212" s="193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2:17" x14ac:dyDescent="0.2">
      <c r="B213" s="193"/>
      <c r="C213" s="193"/>
      <c r="D213" s="173"/>
      <c r="E213" s="193"/>
      <c r="F213" s="193"/>
      <c r="G213" s="173"/>
      <c r="H213" s="193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2:17" x14ac:dyDescent="0.2">
      <c r="B214" s="193"/>
      <c r="C214" s="193"/>
      <c r="D214" s="173"/>
      <c r="E214" s="193"/>
      <c r="F214" s="193"/>
      <c r="G214" s="173"/>
      <c r="H214" s="193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2:17" x14ac:dyDescent="0.2">
      <c r="B215" s="193"/>
      <c r="C215" s="193"/>
      <c r="D215" s="173"/>
      <c r="E215" s="193"/>
      <c r="F215" s="193"/>
      <c r="G215" s="173"/>
      <c r="H215" s="193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2:17" x14ac:dyDescent="0.2">
      <c r="B216" s="193"/>
      <c r="C216" s="193"/>
      <c r="D216" s="173"/>
      <c r="E216" s="193"/>
      <c r="F216" s="193"/>
      <c r="G216" s="173"/>
      <c r="H216" s="193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2:17" x14ac:dyDescent="0.2">
      <c r="B217" s="193"/>
      <c r="C217" s="193"/>
      <c r="D217" s="173"/>
      <c r="E217" s="193"/>
      <c r="F217" s="193"/>
      <c r="G217" s="173"/>
      <c r="H217" s="193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2:17" x14ac:dyDescent="0.2">
      <c r="B218" s="193"/>
      <c r="C218" s="193"/>
      <c r="D218" s="173"/>
      <c r="E218" s="193"/>
      <c r="F218" s="193"/>
      <c r="G218" s="173"/>
      <c r="H218" s="193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2:17" x14ac:dyDescent="0.2">
      <c r="B219" s="193"/>
      <c r="C219" s="193"/>
      <c r="D219" s="173"/>
      <c r="E219" s="193"/>
      <c r="F219" s="193"/>
      <c r="G219" s="173"/>
      <c r="H219" s="193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2:17" x14ac:dyDescent="0.2">
      <c r="B220" s="193"/>
      <c r="C220" s="193"/>
      <c r="D220" s="173"/>
      <c r="E220" s="193"/>
      <c r="F220" s="193"/>
      <c r="G220" s="173"/>
      <c r="H220" s="193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2:17" x14ac:dyDescent="0.2">
      <c r="B221" s="193"/>
      <c r="C221" s="193"/>
      <c r="D221" s="173"/>
      <c r="E221" s="193"/>
      <c r="F221" s="193"/>
      <c r="G221" s="173"/>
      <c r="H221" s="193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2:17" x14ac:dyDescent="0.2">
      <c r="B222" s="193"/>
      <c r="C222" s="193"/>
      <c r="D222" s="173"/>
      <c r="E222" s="193"/>
      <c r="F222" s="193"/>
      <c r="G222" s="173"/>
      <c r="H222" s="193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2:17" x14ac:dyDescent="0.2">
      <c r="B223" s="193"/>
      <c r="C223" s="193"/>
      <c r="D223" s="173"/>
      <c r="E223" s="193"/>
      <c r="F223" s="193"/>
      <c r="G223" s="173"/>
      <c r="H223" s="193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2:17" x14ac:dyDescent="0.2">
      <c r="B224" s="193"/>
      <c r="C224" s="193"/>
      <c r="D224" s="173"/>
      <c r="E224" s="193"/>
      <c r="F224" s="193"/>
      <c r="G224" s="173"/>
      <c r="H224" s="193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2:17" x14ac:dyDescent="0.2">
      <c r="B225" s="193"/>
      <c r="C225" s="193"/>
      <c r="D225" s="173"/>
      <c r="E225" s="193"/>
      <c r="F225" s="193"/>
      <c r="G225" s="173"/>
      <c r="H225" s="193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2:17" x14ac:dyDescent="0.2">
      <c r="B226" s="193"/>
      <c r="C226" s="193"/>
      <c r="D226" s="173"/>
      <c r="E226" s="193"/>
      <c r="F226" s="193"/>
      <c r="G226" s="173"/>
      <c r="H226" s="193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2:17" x14ac:dyDescent="0.2">
      <c r="B227" s="193"/>
      <c r="C227" s="193"/>
      <c r="D227" s="173"/>
      <c r="E227" s="193"/>
      <c r="F227" s="193"/>
      <c r="G227" s="173"/>
      <c r="H227" s="193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2:17" x14ac:dyDescent="0.2">
      <c r="B228" s="193"/>
      <c r="C228" s="193"/>
      <c r="D228" s="173"/>
      <c r="E228" s="193"/>
      <c r="F228" s="193"/>
      <c r="G228" s="173"/>
      <c r="H228" s="193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2:17" x14ac:dyDescent="0.2">
      <c r="B229" s="193"/>
      <c r="C229" s="193"/>
      <c r="D229" s="173"/>
      <c r="E229" s="193"/>
      <c r="F229" s="193"/>
      <c r="G229" s="173"/>
      <c r="H229" s="193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2:17" x14ac:dyDescent="0.2">
      <c r="B230" s="193"/>
      <c r="C230" s="193"/>
      <c r="D230" s="173"/>
      <c r="E230" s="193"/>
      <c r="F230" s="193"/>
      <c r="G230" s="173"/>
      <c r="H230" s="193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2:17" x14ac:dyDescent="0.2">
      <c r="B231" s="193"/>
      <c r="C231" s="193"/>
      <c r="D231" s="173"/>
      <c r="E231" s="193"/>
      <c r="F231" s="193"/>
      <c r="G231" s="173"/>
      <c r="H231" s="193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2:17" x14ac:dyDescent="0.2">
      <c r="B232" s="193"/>
      <c r="C232" s="193"/>
      <c r="D232" s="173"/>
      <c r="E232" s="193"/>
      <c r="F232" s="193"/>
      <c r="G232" s="173"/>
      <c r="H232" s="193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2:17" x14ac:dyDescent="0.2">
      <c r="B233" s="193"/>
      <c r="C233" s="193"/>
      <c r="D233" s="173"/>
      <c r="E233" s="193"/>
      <c r="F233" s="193"/>
      <c r="G233" s="173"/>
      <c r="H233" s="193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2:17" x14ac:dyDescent="0.2">
      <c r="B234" s="193"/>
      <c r="C234" s="193"/>
      <c r="D234" s="173"/>
      <c r="E234" s="193"/>
      <c r="F234" s="193"/>
      <c r="G234" s="173"/>
      <c r="H234" s="193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2:17" x14ac:dyDescent="0.2">
      <c r="B235" s="193"/>
      <c r="C235" s="193"/>
      <c r="D235" s="173"/>
      <c r="E235" s="193"/>
      <c r="F235" s="193"/>
      <c r="G235" s="173"/>
      <c r="H235" s="193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2:17" x14ac:dyDescent="0.2">
      <c r="B236" s="193"/>
      <c r="C236" s="193"/>
      <c r="D236" s="173"/>
      <c r="E236" s="193"/>
      <c r="F236" s="193"/>
      <c r="G236" s="173"/>
      <c r="H236" s="193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2:17" x14ac:dyDescent="0.2">
      <c r="B237" s="193"/>
      <c r="C237" s="193"/>
      <c r="D237" s="173"/>
      <c r="E237" s="193"/>
      <c r="F237" s="193"/>
      <c r="G237" s="173"/>
      <c r="H237" s="193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2:17" x14ac:dyDescent="0.2">
      <c r="B238" s="193"/>
      <c r="C238" s="193"/>
      <c r="D238" s="173"/>
      <c r="E238" s="193"/>
      <c r="F238" s="193"/>
      <c r="G238" s="173"/>
      <c r="H238" s="193"/>
      <c r="I238" s="78"/>
      <c r="J238" s="78"/>
      <c r="K238" s="78"/>
      <c r="L238" s="78"/>
      <c r="M238" s="78"/>
      <c r="N238" s="78"/>
      <c r="O238" s="78"/>
      <c r="P238" s="78"/>
      <c r="Q238" s="78"/>
    </row>
    <row r="239" spans="2:17" x14ac:dyDescent="0.2">
      <c r="B239" s="193"/>
      <c r="C239" s="193"/>
      <c r="D239" s="173"/>
      <c r="E239" s="193"/>
      <c r="F239" s="193"/>
      <c r="G239" s="173"/>
      <c r="H239" s="193"/>
      <c r="I239" s="78"/>
      <c r="J239" s="78"/>
      <c r="K239" s="78"/>
      <c r="L239" s="78"/>
      <c r="M239" s="78"/>
      <c r="N239" s="78"/>
      <c r="O239" s="78"/>
      <c r="P239" s="78"/>
      <c r="Q239" s="78"/>
    </row>
    <row r="240" spans="2:17" x14ac:dyDescent="0.2">
      <c r="B240" s="193"/>
      <c r="C240" s="193"/>
      <c r="D240" s="173"/>
      <c r="E240" s="193"/>
      <c r="F240" s="193"/>
      <c r="G240" s="173"/>
      <c r="H240" s="193"/>
      <c r="I240" s="78"/>
      <c r="J240" s="78"/>
      <c r="K240" s="78"/>
      <c r="L240" s="78"/>
      <c r="M240" s="78"/>
      <c r="N240" s="78"/>
      <c r="O240" s="78"/>
      <c r="P240" s="78"/>
      <c r="Q240" s="78"/>
    </row>
    <row r="241" spans="2:17" x14ac:dyDescent="0.2">
      <c r="B241" s="193"/>
      <c r="C241" s="193"/>
      <c r="D241" s="173"/>
      <c r="E241" s="193"/>
      <c r="F241" s="193"/>
      <c r="G241" s="173"/>
      <c r="H241" s="193"/>
      <c r="I241" s="78"/>
      <c r="J241" s="78"/>
      <c r="K241" s="78"/>
      <c r="L241" s="78"/>
      <c r="M241" s="78"/>
      <c r="N241" s="78"/>
      <c r="O241" s="78"/>
      <c r="P241" s="78"/>
      <c r="Q241" s="78"/>
    </row>
    <row r="242" spans="2:17" x14ac:dyDescent="0.2">
      <c r="B242" s="193"/>
      <c r="C242" s="193"/>
      <c r="D242" s="173"/>
      <c r="E242" s="193"/>
      <c r="F242" s="193"/>
      <c r="G242" s="173"/>
      <c r="H242" s="193"/>
      <c r="I242" s="78"/>
      <c r="J242" s="78"/>
      <c r="K242" s="78"/>
      <c r="L242" s="78"/>
      <c r="M242" s="78"/>
      <c r="N242" s="78"/>
      <c r="O242" s="78"/>
      <c r="P242" s="78"/>
      <c r="Q242" s="78"/>
    </row>
    <row r="243" spans="2:17" x14ac:dyDescent="0.2">
      <c r="B243" s="193"/>
      <c r="C243" s="193"/>
      <c r="D243" s="173"/>
      <c r="E243" s="193"/>
      <c r="F243" s="193"/>
      <c r="G243" s="173"/>
      <c r="H243" s="193"/>
      <c r="I243" s="78"/>
      <c r="J243" s="78"/>
      <c r="K243" s="78"/>
      <c r="L243" s="78"/>
      <c r="M243" s="78"/>
      <c r="N243" s="78"/>
      <c r="O243" s="78"/>
      <c r="P243" s="78"/>
      <c r="Q243" s="78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61" bestFit="1" customWidth="1"/>
    <col min="2" max="2" width="14.42578125" style="175" bestFit="1" customWidth="1"/>
    <col min="3" max="4" width="12.85546875" style="231" bestFit="1" customWidth="1"/>
    <col min="5" max="5" width="14.85546875" style="175" bestFit="1" customWidth="1"/>
    <col min="6" max="6" width="16" style="175" bestFit="1" customWidth="1"/>
    <col min="7" max="7" width="10.7109375" style="151" bestFit="1" customWidth="1"/>
    <col min="8" max="8" width="14.42578125" style="175" bestFit="1" customWidth="1"/>
    <col min="9" max="10" width="12.85546875" style="231" bestFit="1" customWidth="1"/>
    <col min="11" max="12" width="16" style="175" bestFit="1" customWidth="1"/>
    <col min="13" max="13" width="10.7109375" style="151" bestFit="1" customWidth="1"/>
    <col min="14" max="14" width="16.140625" style="175" bestFit="1" customWidth="1"/>
    <col min="15" max="16384" width="16.28515625" style="61"/>
  </cols>
  <sheetData>
    <row r="2" spans="1:19" s="45" customFormat="1" ht="18.75" x14ac:dyDescent="0.3">
      <c r="A2" s="5" t="s">
        <v>164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6"/>
      <c r="P2" s="66"/>
      <c r="Q2" s="66"/>
      <c r="R2" s="66"/>
      <c r="S2" s="66"/>
    </row>
    <row r="3" spans="1:19" x14ac:dyDescent="0.2">
      <c r="A3" s="97"/>
    </row>
    <row r="4" spans="1:19" s="217" customFormat="1" x14ac:dyDescent="0.2">
      <c r="B4" s="88"/>
      <c r="C4" s="201"/>
      <c r="D4" s="201"/>
      <c r="E4" s="88"/>
      <c r="F4" s="88"/>
      <c r="G4" s="73"/>
      <c r="H4" s="88"/>
      <c r="I4" s="201"/>
      <c r="J4" s="201"/>
      <c r="K4" s="88"/>
      <c r="L4" s="88"/>
      <c r="M4" s="73"/>
      <c r="N4" s="217" t="str">
        <f>VALVAL</f>
        <v>млрд. одиниць</v>
      </c>
    </row>
    <row r="5" spans="1:19" s="244" customFormat="1" x14ac:dyDescent="0.2">
      <c r="A5" s="47"/>
      <c r="B5" s="272">
        <v>42735</v>
      </c>
      <c r="C5" s="273"/>
      <c r="D5" s="273"/>
      <c r="E5" s="273"/>
      <c r="F5" s="273"/>
      <c r="G5" s="274"/>
      <c r="H5" s="272">
        <v>42825</v>
      </c>
      <c r="I5" s="273"/>
      <c r="J5" s="273"/>
      <c r="K5" s="273"/>
      <c r="L5" s="273"/>
      <c r="M5" s="274"/>
      <c r="N5" s="15"/>
    </row>
    <row r="6" spans="1:19" s="215" customFormat="1" x14ac:dyDescent="0.2">
      <c r="A6" s="11"/>
      <c r="B6" s="153" t="s">
        <v>62</v>
      </c>
      <c r="C6" s="216" t="s">
        <v>108</v>
      </c>
      <c r="D6" s="216" t="s">
        <v>41</v>
      </c>
      <c r="E6" s="153" t="s">
        <v>172</v>
      </c>
      <c r="F6" s="153" t="s">
        <v>3</v>
      </c>
      <c r="G6" s="136" t="s">
        <v>65</v>
      </c>
      <c r="H6" s="153" t="s">
        <v>62</v>
      </c>
      <c r="I6" s="216" t="s">
        <v>108</v>
      </c>
      <c r="J6" s="216" t="s">
        <v>41</v>
      </c>
      <c r="K6" s="153" t="s">
        <v>172</v>
      </c>
      <c r="L6" s="153" t="s">
        <v>3</v>
      </c>
      <c r="M6" s="136" t="s">
        <v>65</v>
      </c>
      <c r="N6" s="153" t="s">
        <v>148</v>
      </c>
    </row>
    <row r="7" spans="1:19" s="207" customFormat="1" ht="15" x14ac:dyDescent="0.2">
      <c r="A7" s="103" t="s">
        <v>171</v>
      </c>
      <c r="B7" s="113"/>
      <c r="C7" s="224"/>
      <c r="D7" s="224"/>
      <c r="E7" s="113">
        <f t="shared" ref="E7:G7" si="0">SUM(E8:E23)</f>
        <v>70.972708268409988</v>
      </c>
      <c r="F7" s="113">
        <f t="shared" si="0"/>
        <v>1929.8088323996401</v>
      </c>
      <c r="G7" s="96">
        <f t="shared" si="0"/>
        <v>0.99999899999999997</v>
      </c>
      <c r="H7" s="113"/>
      <c r="I7" s="224"/>
      <c r="J7" s="224"/>
      <c r="K7" s="113">
        <f t="shared" ref="K7:N7" si="1">SUM(K8:K23)</f>
        <v>72.35475723318001</v>
      </c>
      <c r="L7" s="113">
        <f t="shared" si="1"/>
        <v>1951.8461276947301</v>
      </c>
      <c r="M7" s="96">
        <f t="shared" si="1"/>
        <v>1.0000010000000001</v>
      </c>
      <c r="N7" s="113">
        <f t="shared" si="1"/>
        <v>-5.4210108624275222E-19</v>
      </c>
    </row>
    <row r="8" spans="1:19" s="185" customFormat="1" x14ac:dyDescent="0.2">
      <c r="A8" s="161" t="s">
        <v>34</v>
      </c>
      <c r="B8" s="208">
        <v>31.637750017769999</v>
      </c>
      <c r="C8" s="77">
        <v>1</v>
      </c>
      <c r="D8" s="77">
        <v>27.190857999999999</v>
      </c>
      <c r="E8" s="208">
        <v>31.637750017769999</v>
      </c>
      <c r="F8" s="208">
        <v>860.25756817268996</v>
      </c>
      <c r="G8" s="197">
        <v>0.44577299999999997</v>
      </c>
      <c r="H8" s="208">
        <v>31.44869044863</v>
      </c>
      <c r="I8" s="77">
        <v>1</v>
      </c>
      <c r="J8" s="77">
        <v>26.976057999999998</v>
      </c>
      <c r="K8" s="208">
        <v>31.44869044863</v>
      </c>
      <c r="L8" s="208">
        <v>848.36169756627999</v>
      </c>
      <c r="M8" s="197">
        <v>0.43464599999999998</v>
      </c>
      <c r="N8" s="208">
        <v>-1.1128000000000001E-2</v>
      </c>
    </row>
    <row r="9" spans="1:19" x14ac:dyDescent="0.2">
      <c r="A9" s="191" t="s">
        <v>144</v>
      </c>
      <c r="B9" s="164">
        <v>3.7637091713299999</v>
      </c>
      <c r="C9" s="25">
        <v>1.0452999999999999</v>
      </c>
      <c r="D9" s="25">
        <v>28.422604</v>
      </c>
      <c r="E9" s="164">
        <v>3.93420521514</v>
      </c>
      <c r="F9" s="164">
        <v>106.97441534788</v>
      </c>
      <c r="G9" s="148">
        <v>5.5433000000000003E-2</v>
      </c>
      <c r="H9" s="164">
        <v>3.79603948379</v>
      </c>
      <c r="I9" s="25">
        <v>1.0737000000000001</v>
      </c>
      <c r="J9" s="25">
        <v>28.964193000000002</v>
      </c>
      <c r="K9" s="164">
        <v>4.0758075269600003</v>
      </c>
      <c r="L9" s="164">
        <v>109.94922024413</v>
      </c>
      <c r="M9" s="148">
        <v>5.6330999999999999E-2</v>
      </c>
      <c r="N9" s="164">
        <v>8.9800000000000004E-4</v>
      </c>
      <c r="O9" s="78"/>
      <c r="P9" s="78"/>
      <c r="Q9" s="78"/>
    </row>
    <row r="10" spans="1:19" x14ac:dyDescent="0.2">
      <c r="A10" s="191" t="s">
        <v>89</v>
      </c>
      <c r="B10" s="164">
        <v>0.4</v>
      </c>
      <c r="C10" s="25">
        <v>0.73851900000000004</v>
      </c>
      <c r="D10" s="25">
        <v>20.080969</v>
      </c>
      <c r="E10" s="164">
        <v>0.29540765501999999</v>
      </c>
      <c r="F10" s="164">
        <v>8.0323875999999998</v>
      </c>
      <c r="G10" s="148">
        <v>4.1619999999999999E-3</v>
      </c>
      <c r="H10" s="164">
        <v>0.4</v>
      </c>
      <c r="I10" s="25">
        <v>0.74978999999999996</v>
      </c>
      <c r="J10" s="25">
        <v>20.226392000000001</v>
      </c>
      <c r="K10" s="164">
        <v>0.29991619976</v>
      </c>
      <c r="L10" s="164">
        <v>8.0905567999999999</v>
      </c>
      <c r="M10" s="148">
        <v>4.1450000000000002E-3</v>
      </c>
      <c r="N10" s="164">
        <v>-1.7E-5</v>
      </c>
      <c r="O10" s="78"/>
      <c r="P10" s="78"/>
      <c r="Q10" s="78"/>
    </row>
    <row r="11" spans="1:19" x14ac:dyDescent="0.2">
      <c r="A11" s="191" t="s">
        <v>60</v>
      </c>
      <c r="B11" s="164">
        <v>9.7263234070000006</v>
      </c>
      <c r="C11" s="25">
        <v>1.3443320000000001</v>
      </c>
      <c r="D11" s="25">
        <v>36.553533999999999</v>
      </c>
      <c r="E11" s="164">
        <v>13.07540546726</v>
      </c>
      <c r="F11" s="164">
        <v>355.53149335276998</v>
      </c>
      <c r="G11" s="148">
        <v>0.18423100000000001</v>
      </c>
      <c r="H11" s="164">
        <v>9.7263234070000006</v>
      </c>
      <c r="I11" s="25">
        <v>1.3568480000000001</v>
      </c>
      <c r="J11" s="25">
        <v>36.602421999999997</v>
      </c>
      <c r="K11" s="164">
        <v>13.197146664330001</v>
      </c>
      <c r="L11" s="164">
        <v>356.00699385148999</v>
      </c>
      <c r="M11" s="148">
        <v>0.182395</v>
      </c>
      <c r="N11" s="164">
        <v>-1.836E-3</v>
      </c>
      <c r="O11" s="78"/>
      <c r="P11" s="78"/>
      <c r="Q11" s="78"/>
    </row>
    <row r="12" spans="1:19" x14ac:dyDescent="0.2">
      <c r="A12" s="191" t="s">
        <v>156</v>
      </c>
      <c r="B12" s="164">
        <v>584.06144277595001</v>
      </c>
      <c r="C12" s="25">
        <v>3.6776999999999997E-2</v>
      </c>
      <c r="D12" s="25">
        <v>1</v>
      </c>
      <c r="E12" s="164">
        <v>21.480066674570001</v>
      </c>
      <c r="F12" s="164">
        <v>584.06144277595001</v>
      </c>
      <c r="G12" s="148">
        <v>0.30265199999999998</v>
      </c>
      <c r="H12" s="164">
        <v>613.97601352499998</v>
      </c>
      <c r="I12" s="25">
        <v>3.7069999999999999E-2</v>
      </c>
      <c r="J12" s="25">
        <v>1</v>
      </c>
      <c r="K12" s="164">
        <v>22.760034602849998</v>
      </c>
      <c r="L12" s="164">
        <v>613.97601352499998</v>
      </c>
      <c r="M12" s="148">
        <v>0.31456200000000001</v>
      </c>
      <c r="N12" s="164">
        <v>1.1908999999999999E-2</v>
      </c>
      <c r="O12" s="78"/>
      <c r="P12" s="78"/>
      <c r="Q12" s="78"/>
    </row>
    <row r="13" spans="1:19" x14ac:dyDescent="0.2">
      <c r="A13" s="191" t="s">
        <v>127</v>
      </c>
      <c r="B13" s="164">
        <v>64.198346000000001</v>
      </c>
      <c r="C13" s="25">
        <v>8.5649999999999997E-3</v>
      </c>
      <c r="D13" s="25">
        <v>0.23289599999999999</v>
      </c>
      <c r="E13" s="164">
        <v>0.54987323865000004</v>
      </c>
      <c r="F13" s="164">
        <v>14.951525150349999</v>
      </c>
      <c r="G13" s="148">
        <v>7.7479999999999997E-3</v>
      </c>
      <c r="H13" s="164">
        <v>63.732688000000003</v>
      </c>
      <c r="I13" s="25">
        <v>8.9929999999999993E-3</v>
      </c>
      <c r="J13" s="25">
        <v>0.24260200000000001</v>
      </c>
      <c r="K13" s="164">
        <v>0.57316179064999995</v>
      </c>
      <c r="L13" s="164">
        <v>15.46164570783</v>
      </c>
      <c r="M13" s="148">
        <v>7.9220000000000002E-3</v>
      </c>
      <c r="N13" s="164">
        <v>1.74E-4</v>
      </c>
      <c r="O13" s="78"/>
      <c r="P13" s="78"/>
      <c r="Q13" s="78"/>
    </row>
    <row r="14" spans="1:19" x14ac:dyDescent="0.2">
      <c r="B14" s="193"/>
      <c r="C14" s="253"/>
      <c r="D14" s="253"/>
      <c r="E14" s="193"/>
      <c r="F14" s="193"/>
      <c r="G14" s="173"/>
      <c r="H14" s="193"/>
      <c r="I14" s="253"/>
      <c r="J14" s="253"/>
      <c r="K14" s="193"/>
      <c r="L14" s="193"/>
      <c r="M14" s="173"/>
      <c r="N14" s="193"/>
      <c r="O14" s="78"/>
      <c r="P14" s="78"/>
      <c r="Q14" s="78"/>
    </row>
    <row r="15" spans="1:19" x14ac:dyDescent="0.2">
      <c r="B15" s="193"/>
      <c r="C15" s="253"/>
      <c r="D15" s="253"/>
      <c r="E15" s="193"/>
      <c r="F15" s="193"/>
      <c r="G15" s="173"/>
      <c r="H15" s="193"/>
      <c r="I15" s="253"/>
      <c r="J15" s="253"/>
      <c r="K15" s="193"/>
      <c r="L15" s="193"/>
      <c r="M15" s="173"/>
      <c r="N15" s="193"/>
      <c r="O15" s="78"/>
      <c r="P15" s="78"/>
      <c r="Q15" s="78"/>
    </row>
    <row r="16" spans="1:19" x14ac:dyDescent="0.2">
      <c r="B16" s="193"/>
      <c r="C16" s="253"/>
      <c r="D16" s="253"/>
      <c r="E16" s="193"/>
      <c r="F16" s="193"/>
      <c r="G16" s="173"/>
      <c r="H16" s="193"/>
      <c r="I16" s="253"/>
      <c r="J16" s="253"/>
      <c r="K16" s="193"/>
      <c r="L16" s="193"/>
      <c r="M16" s="173"/>
      <c r="N16" s="193"/>
      <c r="O16" s="78"/>
      <c r="P16" s="78"/>
      <c r="Q16" s="78"/>
    </row>
    <row r="17" spans="2:17" x14ac:dyDescent="0.2">
      <c r="B17" s="193"/>
      <c r="C17" s="253"/>
      <c r="D17" s="253"/>
      <c r="E17" s="193"/>
      <c r="F17" s="193"/>
      <c r="G17" s="173"/>
      <c r="H17" s="193"/>
      <c r="I17" s="253"/>
      <c r="J17" s="253"/>
      <c r="K17" s="193"/>
      <c r="L17" s="193"/>
      <c r="M17" s="173"/>
      <c r="N17" s="193"/>
      <c r="O17" s="78"/>
      <c r="P17" s="78"/>
      <c r="Q17" s="78"/>
    </row>
    <row r="18" spans="2:17" x14ac:dyDescent="0.2">
      <c r="B18" s="193"/>
      <c r="C18" s="253"/>
      <c r="D18" s="253"/>
      <c r="E18" s="193"/>
      <c r="F18" s="193"/>
      <c r="G18" s="173"/>
      <c r="H18" s="193"/>
      <c r="I18" s="253"/>
      <c r="J18" s="253"/>
      <c r="K18" s="193"/>
      <c r="L18" s="193"/>
      <c r="M18" s="173"/>
      <c r="N18" s="193"/>
      <c r="O18" s="78"/>
      <c r="P18" s="78"/>
      <c r="Q18" s="78"/>
    </row>
    <row r="19" spans="2:17" x14ac:dyDescent="0.2">
      <c r="B19" s="193"/>
      <c r="C19" s="253"/>
      <c r="D19" s="253"/>
      <c r="E19" s="193"/>
      <c r="F19" s="193"/>
      <c r="G19" s="173"/>
      <c r="H19" s="193"/>
      <c r="I19" s="253"/>
      <c r="J19" s="253"/>
      <c r="K19" s="193"/>
      <c r="L19" s="193"/>
      <c r="M19" s="173"/>
      <c r="N19" s="193"/>
      <c r="O19" s="78"/>
      <c r="P19" s="78"/>
      <c r="Q19" s="78"/>
    </row>
    <row r="20" spans="2:17" x14ac:dyDescent="0.2">
      <c r="B20" s="193"/>
      <c r="C20" s="253"/>
      <c r="D20" s="253"/>
      <c r="E20" s="193"/>
      <c r="F20" s="193"/>
      <c r="G20" s="173"/>
      <c r="H20" s="193"/>
      <c r="I20" s="253"/>
      <c r="J20" s="253"/>
      <c r="K20" s="193"/>
      <c r="L20" s="193"/>
      <c r="M20" s="173"/>
      <c r="N20" s="193"/>
      <c r="O20" s="78"/>
      <c r="P20" s="78"/>
      <c r="Q20" s="78"/>
    </row>
    <row r="21" spans="2:17" x14ac:dyDescent="0.2">
      <c r="B21" s="193"/>
      <c r="C21" s="253"/>
      <c r="D21" s="253"/>
      <c r="E21" s="193"/>
      <c r="F21" s="193"/>
      <c r="G21" s="173"/>
      <c r="H21" s="193"/>
      <c r="I21" s="253"/>
      <c r="J21" s="253"/>
      <c r="K21" s="193"/>
      <c r="L21" s="193"/>
      <c r="M21" s="173"/>
      <c r="N21" s="193"/>
      <c r="O21" s="78"/>
      <c r="P21" s="78"/>
      <c r="Q21" s="78"/>
    </row>
    <row r="22" spans="2:17" x14ac:dyDescent="0.2">
      <c r="B22" s="193"/>
      <c r="C22" s="253"/>
      <c r="D22" s="253"/>
      <c r="E22" s="193"/>
      <c r="F22" s="193"/>
      <c r="G22" s="173"/>
      <c r="H22" s="193"/>
      <c r="I22" s="253"/>
      <c r="J22" s="253"/>
      <c r="K22" s="193"/>
      <c r="L22" s="193"/>
      <c r="M22" s="173"/>
      <c r="N22" s="193"/>
      <c r="O22" s="78"/>
      <c r="P22" s="78"/>
      <c r="Q22" s="78"/>
    </row>
    <row r="23" spans="2:17" x14ac:dyDescent="0.2">
      <c r="B23" s="193"/>
      <c r="C23" s="253"/>
      <c r="D23" s="253"/>
      <c r="E23" s="193"/>
      <c r="F23" s="193"/>
      <c r="G23" s="173"/>
      <c r="H23" s="193"/>
      <c r="I23" s="253"/>
      <c r="J23" s="253"/>
      <c r="K23" s="193"/>
      <c r="L23" s="193"/>
      <c r="M23" s="173"/>
      <c r="N23" s="193"/>
      <c r="O23" s="78"/>
      <c r="P23" s="78"/>
      <c r="Q23" s="78"/>
    </row>
    <row r="24" spans="2:17" x14ac:dyDescent="0.2">
      <c r="B24" s="193"/>
      <c r="C24" s="253"/>
      <c r="D24" s="253"/>
      <c r="E24" s="193"/>
      <c r="F24" s="193"/>
      <c r="G24" s="173"/>
      <c r="H24" s="193"/>
      <c r="I24" s="253"/>
      <c r="J24" s="253"/>
      <c r="K24" s="193"/>
      <c r="L24" s="193"/>
      <c r="M24" s="173"/>
      <c r="N24" s="193"/>
      <c r="O24" s="78"/>
      <c r="P24" s="78"/>
      <c r="Q24" s="78"/>
    </row>
    <row r="25" spans="2:17" x14ac:dyDescent="0.2">
      <c r="B25" s="193"/>
      <c r="C25" s="253"/>
      <c r="D25" s="253"/>
      <c r="E25" s="193"/>
      <c r="F25" s="193"/>
      <c r="G25" s="173"/>
      <c r="H25" s="193"/>
      <c r="I25" s="253"/>
      <c r="J25" s="253"/>
      <c r="K25" s="193"/>
      <c r="L25" s="193"/>
      <c r="M25" s="173"/>
      <c r="N25" s="193"/>
      <c r="O25" s="78"/>
      <c r="P25" s="78"/>
      <c r="Q25" s="78"/>
    </row>
    <row r="26" spans="2:17" x14ac:dyDescent="0.2">
      <c r="B26" s="193"/>
      <c r="C26" s="253"/>
      <c r="D26" s="253"/>
      <c r="E26" s="193"/>
      <c r="F26" s="193"/>
      <c r="G26" s="173"/>
      <c r="H26" s="193"/>
      <c r="I26" s="253"/>
      <c r="J26" s="253"/>
      <c r="K26" s="193"/>
      <c r="L26" s="193"/>
      <c r="M26" s="173"/>
      <c r="N26" s="193"/>
      <c r="O26" s="78"/>
      <c r="P26" s="78"/>
      <c r="Q26" s="78"/>
    </row>
    <row r="27" spans="2:17" x14ac:dyDescent="0.2">
      <c r="B27" s="193"/>
      <c r="C27" s="253"/>
      <c r="D27" s="253"/>
      <c r="E27" s="193"/>
      <c r="F27" s="193"/>
      <c r="G27" s="173"/>
      <c r="H27" s="193"/>
      <c r="I27" s="253"/>
      <c r="J27" s="253"/>
      <c r="K27" s="193"/>
      <c r="L27" s="193"/>
      <c r="M27" s="173"/>
      <c r="N27" s="193"/>
      <c r="O27" s="78"/>
      <c r="P27" s="78"/>
      <c r="Q27" s="78"/>
    </row>
    <row r="28" spans="2:17" x14ac:dyDescent="0.2">
      <c r="B28" s="193"/>
      <c r="C28" s="253"/>
      <c r="D28" s="253"/>
      <c r="E28" s="193"/>
      <c r="F28" s="193"/>
      <c r="G28" s="173"/>
      <c r="H28" s="193"/>
      <c r="I28" s="253"/>
      <c r="J28" s="253"/>
      <c r="K28" s="193"/>
      <c r="L28" s="193"/>
      <c r="M28" s="173"/>
      <c r="N28" s="193"/>
      <c r="O28" s="78"/>
      <c r="P28" s="78"/>
      <c r="Q28" s="78"/>
    </row>
    <row r="29" spans="2:17" x14ac:dyDescent="0.2">
      <c r="B29" s="193"/>
      <c r="C29" s="253"/>
      <c r="D29" s="253"/>
      <c r="E29" s="193"/>
      <c r="F29" s="193"/>
      <c r="G29" s="173"/>
      <c r="H29" s="193"/>
      <c r="I29" s="253"/>
      <c r="J29" s="253"/>
      <c r="K29" s="193"/>
      <c r="L29" s="193"/>
      <c r="M29" s="173"/>
      <c r="N29" s="193"/>
      <c r="O29" s="78"/>
      <c r="P29" s="78"/>
      <c r="Q29" s="78"/>
    </row>
    <row r="30" spans="2:17" x14ac:dyDescent="0.2">
      <c r="B30" s="193"/>
      <c r="C30" s="253"/>
      <c r="D30" s="253"/>
      <c r="E30" s="193"/>
      <c r="F30" s="193"/>
      <c r="G30" s="173"/>
      <c r="H30" s="193"/>
      <c r="I30" s="253"/>
      <c r="J30" s="253"/>
      <c r="K30" s="193"/>
      <c r="L30" s="193"/>
      <c r="M30" s="173"/>
      <c r="N30" s="193"/>
      <c r="O30" s="78"/>
      <c r="P30" s="78"/>
      <c r="Q30" s="78"/>
    </row>
    <row r="31" spans="2:17" x14ac:dyDescent="0.2">
      <c r="B31" s="193"/>
      <c r="C31" s="253"/>
      <c r="D31" s="253"/>
      <c r="E31" s="193"/>
      <c r="F31" s="193"/>
      <c r="G31" s="173"/>
      <c r="H31" s="193"/>
      <c r="I31" s="253"/>
      <c r="J31" s="253"/>
      <c r="K31" s="193"/>
      <c r="L31" s="193"/>
      <c r="M31" s="173"/>
      <c r="N31" s="193"/>
      <c r="O31" s="78"/>
      <c r="P31" s="78"/>
      <c r="Q31" s="78"/>
    </row>
    <row r="32" spans="2:17" x14ac:dyDescent="0.2">
      <c r="B32" s="193"/>
      <c r="C32" s="253"/>
      <c r="D32" s="253"/>
      <c r="E32" s="193"/>
      <c r="F32" s="193"/>
      <c r="G32" s="173"/>
      <c r="H32" s="193"/>
      <c r="I32" s="253"/>
      <c r="J32" s="253"/>
      <c r="K32" s="193"/>
      <c r="L32" s="193"/>
      <c r="M32" s="173"/>
      <c r="N32" s="193"/>
      <c r="O32" s="78"/>
      <c r="P32" s="78"/>
      <c r="Q32" s="78"/>
    </row>
    <row r="33" spans="2:17" x14ac:dyDescent="0.2">
      <c r="B33" s="193"/>
      <c r="C33" s="253"/>
      <c r="D33" s="253"/>
      <c r="E33" s="193"/>
      <c r="F33" s="193"/>
      <c r="G33" s="173"/>
      <c r="H33" s="193"/>
      <c r="I33" s="253"/>
      <c r="J33" s="253"/>
      <c r="K33" s="193"/>
      <c r="L33" s="193"/>
      <c r="M33" s="173"/>
      <c r="N33" s="193"/>
      <c r="O33" s="78"/>
      <c r="P33" s="78"/>
      <c r="Q33" s="78"/>
    </row>
    <row r="34" spans="2:17" x14ac:dyDescent="0.2">
      <c r="B34" s="193"/>
      <c r="C34" s="253"/>
      <c r="D34" s="253"/>
      <c r="E34" s="193"/>
      <c r="F34" s="193"/>
      <c r="G34" s="173"/>
      <c r="H34" s="193"/>
      <c r="I34" s="253"/>
      <c r="J34" s="253"/>
      <c r="K34" s="193"/>
      <c r="L34" s="193"/>
      <c r="M34" s="173"/>
      <c r="N34" s="193"/>
      <c r="O34" s="78"/>
      <c r="P34" s="78"/>
      <c r="Q34" s="78"/>
    </row>
    <row r="35" spans="2:17" x14ac:dyDescent="0.2">
      <c r="B35" s="193"/>
      <c r="C35" s="253"/>
      <c r="D35" s="253"/>
      <c r="E35" s="193"/>
      <c r="F35" s="193"/>
      <c r="G35" s="173"/>
      <c r="H35" s="193"/>
      <c r="I35" s="253"/>
      <c r="J35" s="253"/>
      <c r="K35" s="193"/>
      <c r="L35" s="193"/>
      <c r="M35" s="173"/>
      <c r="N35" s="193"/>
      <c r="O35" s="78"/>
      <c r="P35" s="78"/>
      <c r="Q35" s="78"/>
    </row>
    <row r="36" spans="2:17" x14ac:dyDescent="0.2">
      <c r="B36" s="193"/>
      <c r="C36" s="253"/>
      <c r="D36" s="253"/>
      <c r="E36" s="193"/>
      <c r="F36" s="193"/>
      <c r="G36" s="173"/>
      <c r="H36" s="193"/>
      <c r="I36" s="253"/>
      <c r="J36" s="253"/>
      <c r="K36" s="193"/>
      <c r="L36" s="193"/>
      <c r="M36" s="173"/>
      <c r="N36" s="193"/>
      <c r="O36" s="78"/>
      <c r="P36" s="78"/>
      <c r="Q36" s="78"/>
    </row>
    <row r="37" spans="2:17" x14ac:dyDescent="0.2">
      <c r="B37" s="193"/>
      <c r="C37" s="253"/>
      <c r="D37" s="253"/>
      <c r="E37" s="193"/>
      <c r="F37" s="193"/>
      <c r="G37" s="173"/>
      <c r="H37" s="193"/>
      <c r="I37" s="253"/>
      <c r="J37" s="253"/>
      <c r="K37" s="193"/>
      <c r="L37" s="193"/>
      <c r="M37" s="173"/>
      <c r="N37" s="193"/>
      <c r="O37" s="78"/>
      <c r="P37" s="78"/>
      <c r="Q37" s="78"/>
    </row>
    <row r="38" spans="2:17" x14ac:dyDescent="0.2">
      <c r="B38" s="193"/>
      <c r="C38" s="253"/>
      <c r="D38" s="253"/>
      <c r="E38" s="193"/>
      <c r="F38" s="193"/>
      <c r="G38" s="173"/>
      <c r="H38" s="193"/>
      <c r="I38" s="253"/>
      <c r="J38" s="253"/>
      <c r="K38" s="193"/>
      <c r="L38" s="193"/>
      <c r="M38" s="173"/>
      <c r="N38" s="193"/>
      <c r="O38" s="78"/>
      <c r="P38" s="78"/>
      <c r="Q38" s="78"/>
    </row>
    <row r="39" spans="2:17" x14ac:dyDescent="0.2">
      <c r="B39" s="193"/>
      <c r="C39" s="253"/>
      <c r="D39" s="253"/>
      <c r="E39" s="193"/>
      <c r="F39" s="193"/>
      <c r="G39" s="173"/>
      <c r="H39" s="193"/>
      <c r="I39" s="253"/>
      <c r="J39" s="253"/>
      <c r="K39" s="193"/>
      <c r="L39" s="193"/>
      <c r="M39" s="173"/>
      <c r="N39" s="193"/>
      <c r="O39" s="78"/>
      <c r="P39" s="78"/>
      <c r="Q39" s="78"/>
    </row>
    <row r="40" spans="2:17" x14ac:dyDescent="0.2">
      <c r="B40" s="193"/>
      <c r="C40" s="253"/>
      <c r="D40" s="253"/>
      <c r="E40" s="193"/>
      <c r="F40" s="193"/>
      <c r="G40" s="173"/>
      <c r="H40" s="193"/>
      <c r="I40" s="253"/>
      <c r="J40" s="253"/>
      <c r="K40" s="193"/>
      <c r="L40" s="193"/>
      <c r="M40" s="173"/>
      <c r="N40" s="193"/>
      <c r="O40" s="78"/>
      <c r="P40" s="78"/>
      <c r="Q40" s="78"/>
    </row>
    <row r="41" spans="2:17" x14ac:dyDescent="0.2">
      <c r="B41" s="193"/>
      <c r="C41" s="253"/>
      <c r="D41" s="253"/>
      <c r="E41" s="193"/>
      <c r="F41" s="193"/>
      <c r="G41" s="173"/>
      <c r="H41" s="193"/>
      <c r="I41" s="253"/>
      <c r="J41" s="253"/>
      <c r="K41" s="193"/>
      <c r="L41" s="193"/>
      <c r="M41" s="173"/>
      <c r="N41" s="193"/>
      <c r="O41" s="78"/>
      <c r="P41" s="78"/>
      <c r="Q41" s="78"/>
    </row>
    <row r="42" spans="2:17" x14ac:dyDescent="0.2">
      <c r="B42" s="193"/>
      <c r="C42" s="253"/>
      <c r="D42" s="253"/>
      <c r="E42" s="193"/>
      <c r="F42" s="193"/>
      <c r="G42" s="173"/>
      <c r="H42" s="193"/>
      <c r="I42" s="253"/>
      <c r="J42" s="253"/>
      <c r="K42" s="193"/>
      <c r="L42" s="193"/>
      <c r="M42" s="173"/>
      <c r="N42" s="193"/>
      <c r="O42" s="78"/>
      <c r="P42" s="78"/>
      <c r="Q42" s="78"/>
    </row>
    <row r="43" spans="2:17" x14ac:dyDescent="0.2">
      <c r="B43" s="193"/>
      <c r="C43" s="253"/>
      <c r="D43" s="253"/>
      <c r="E43" s="193"/>
      <c r="F43" s="193"/>
      <c r="G43" s="173"/>
      <c r="H43" s="193"/>
      <c r="I43" s="253"/>
      <c r="J43" s="253"/>
      <c r="K43" s="193"/>
      <c r="L43" s="193"/>
      <c r="M43" s="173"/>
      <c r="N43" s="193"/>
      <c r="O43" s="78"/>
      <c r="P43" s="78"/>
      <c r="Q43" s="78"/>
    </row>
    <row r="44" spans="2:17" x14ac:dyDescent="0.2">
      <c r="B44" s="193"/>
      <c r="C44" s="253"/>
      <c r="D44" s="253"/>
      <c r="E44" s="193"/>
      <c r="F44" s="193"/>
      <c r="G44" s="173"/>
      <c r="H44" s="193"/>
      <c r="I44" s="253"/>
      <c r="J44" s="253"/>
      <c r="K44" s="193"/>
      <c r="L44" s="193"/>
      <c r="M44" s="173"/>
      <c r="N44" s="193"/>
      <c r="O44" s="78"/>
      <c r="P44" s="78"/>
      <c r="Q44" s="78"/>
    </row>
    <row r="45" spans="2:17" x14ac:dyDescent="0.2">
      <c r="B45" s="193"/>
      <c r="C45" s="253"/>
      <c r="D45" s="253"/>
      <c r="E45" s="193"/>
      <c r="F45" s="193"/>
      <c r="G45" s="173"/>
      <c r="H45" s="193"/>
      <c r="I45" s="253"/>
      <c r="J45" s="253"/>
      <c r="K45" s="193"/>
      <c r="L45" s="193"/>
      <c r="M45" s="173"/>
      <c r="N45" s="193"/>
      <c r="O45" s="78"/>
      <c r="P45" s="78"/>
      <c r="Q45" s="78"/>
    </row>
    <row r="46" spans="2:17" x14ac:dyDescent="0.2">
      <c r="B46" s="193"/>
      <c r="C46" s="253"/>
      <c r="D46" s="253"/>
      <c r="E46" s="193"/>
      <c r="F46" s="193"/>
      <c r="G46" s="173"/>
      <c r="H46" s="193"/>
      <c r="I46" s="253"/>
      <c r="J46" s="253"/>
      <c r="K46" s="193"/>
      <c r="L46" s="193"/>
      <c r="M46" s="173"/>
      <c r="N46" s="193"/>
      <c r="O46" s="78"/>
      <c r="P46" s="78"/>
      <c r="Q46" s="78"/>
    </row>
    <row r="47" spans="2:17" x14ac:dyDescent="0.2">
      <c r="B47" s="193"/>
      <c r="C47" s="253"/>
      <c r="D47" s="253"/>
      <c r="E47" s="193"/>
      <c r="F47" s="193"/>
      <c r="G47" s="173"/>
      <c r="H47" s="193"/>
      <c r="I47" s="253"/>
      <c r="J47" s="253"/>
      <c r="K47" s="193"/>
      <c r="L47" s="193"/>
      <c r="M47" s="173"/>
      <c r="N47" s="193"/>
      <c r="O47" s="78"/>
      <c r="P47" s="78"/>
      <c r="Q47" s="78"/>
    </row>
    <row r="48" spans="2:17" x14ac:dyDescent="0.2">
      <c r="B48" s="193"/>
      <c r="C48" s="253"/>
      <c r="D48" s="253"/>
      <c r="E48" s="193"/>
      <c r="F48" s="193"/>
      <c r="G48" s="173"/>
      <c r="H48" s="193"/>
      <c r="I48" s="253"/>
      <c r="J48" s="253"/>
      <c r="K48" s="193"/>
      <c r="L48" s="193"/>
      <c r="M48" s="173"/>
      <c r="N48" s="193"/>
      <c r="O48" s="78"/>
      <c r="P48" s="78"/>
      <c r="Q48" s="78"/>
    </row>
    <row r="49" spans="2:17" x14ac:dyDescent="0.2">
      <c r="B49" s="193"/>
      <c r="C49" s="253"/>
      <c r="D49" s="253"/>
      <c r="E49" s="193"/>
      <c r="F49" s="193"/>
      <c r="G49" s="173"/>
      <c r="H49" s="193"/>
      <c r="I49" s="253"/>
      <c r="J49" s="253"/>
      <c r="K49" s="193"/>
      <c r="L49" s="193"/>
      <c r="M49" s="173"/>
      <c r="N49" s="193"/>
      <c r="O49" s="78"/>
      <c r="P49" s="78"/>
      <c r="Q49" s="78"/>
    </row>
    <row r="50" spans="2:17" x14ac:dyDescent="0.2">
      <c r="B50" s="193"/>
      <c r="C50" s="253"/>
      <c r="D50" s="253"/>
      <c r="E50" s="193"/>
      <c r="F50" s="193"/>
      <c r="G50" s="173"/>
      <c r="H50" s="193"/>
      <c r="I50" s="253"/>
      <c r="J50" s="253"/>
      <c r="K50" s="193"/>
      <c r="L50" s="193"/>
      <c r="M50" s="173"/>
      <c r="N50" s="193"/>
      <c r="O50" s="78"/>
      <c r="P50" s="78"/>
      <c r="Q50" s="78"/>
    </row>
    <row r="51" spans="2:17" x14ac:dyDescent="0.2">
      <c r="B51" s="193"/>
      <c r="C51" s="253"/>
      <c r="D51" s="253"/>
      <c r="E51" s="193"/>
      <c r="F51" s="193"/>
      <c r="G51" s="173"/>
      <c r="H51" s="193"/>
      <c r="I51" s="253"/>
      <c r="J51" s="253"/>
      <c r="K51" s="193"/>
      <c r="L51" s="193"/>
      <c r="M51" s="173"/>
      <c r="N51" s="193"/>
      <c r="O51" s="78"/>
      <c r="P51" s="78"/>
      <c r="Q51" s="78"/>
    </row>
    <row r="52" spans="2:17" x14ac:dyDescent="0.2">
      <c r="B52" s="193"/>
      <c r="C52" s="253"/>
      <c r="D52" s="253"/>
      <c r="E52" s="193"/>
      <c r="F52" s="193"/>
      <c r="G52" s="173"/>
      <c r="H52" s="193"/>
      <c r="I52" s="253"/>
      <c r="J52" s="253"/>
      <c r="K52" s="193"/>
      <c r="L52" s="193"/>
      <c r="M52" s="173"/>
      <c r="N52" s="193"/>
      <c r="O52" s="78"/>
      <c r="P52" s="78"/>
      <c r="Q52" s="78"/>
    </row>
    <row r="53" spans="2:17" x14ac:dyDescent="0.2">
      <c r="B53" s="193"/>
      <c r="C53" s="253"/>
      <c r="D53" s="253"/>
      <c r="E53" s="193"/>
      <c r="F53" s="193"/>
      <c r="G53" s="173"/>
      <c r="H53" s="193"/>
      <c r="I53" s="253"/>
      <c r="J53" s="253"/>
      <c r="K53" s="193"/>
      <c r="L53" s="193"/>
      <c r="M53" s="173"/>
      <c r="N53" s="193"/>
      <c r="O53" s="78"/>
      <c r="P53" s="78"/>
      <c r="Q53" s="78"/>
    </row>
    <row r="54" spans="2:17" x14ac:dyDescent="0.2">
      <c r="B54" s="193"/>
      <c r="C54" s="253"/>
      <c r="D54" s="253"/>
      <c r="E54" s="193"/>
      <c r="F54" s="193"/>
      <c r="G54" s="173"/>
      <c r="H54" s="193"/>
      <c r="I54" s="253"/>
      <c r="J54" s="253"/>
      <c r="K54" s="193"/>
      <c r="L54" s="193"/>
      <c r="M54" s="173"/>
      <c r="N54" s="193"/>
      <c r="O54" s="78"/>
      <c r="P54" s="78"/>
      <c r="Q54" s="78"/>
    </row>
    <row r="55" spans="2:17" x14ac:dyDescent="0.2">
      <c r="B55" s="193"/>
      <c r="C55" s="253"/>
      <c r="D55" s="253"/>
      <c r="E55" s="193"/>
      <c r="F55" s="193"/>
      <c r="G55" s="173"/>
      <c r="H55" s="193"/>
      <c r="I55" s="253"/>
      <c r="J55" s="253"/>
      <c r="K55" s="193"/>
      <c r="L55" s="193"/>
      <c r="M55" s="173"/>
      <c r="N55" s="193"/>
      <c r="O55" s="78"/>
      <c r="P55" s="78"/>
      <c r="Q55" s="78"/>
    </row>
    <row r="56" spans="2:17" x14ac:dyDescent="0.2">
      <c r="B56" s="193"/>
      <c r="C56" s="253"/>
      <c r="D56" s="253"/>
      <c r="E56" s="193"/>
      <c r="F56" s="193"/>
      <c r="G56" s="173"/>
      <c r="H56" s="193"/>
      <c r="I56" s="253"/>
      <c r="J56" s="253"/>
      <c r="K56" s="193"/>
      <c r="L56" s="193"/>
      <c r="M56" s="173"/>
      <c r="N56" s="193"/>
      <c r="O56" s="78"/>
      <c r="P56" s="78"/>
      <c r="Q56" s="78"/>
    </row>
    <row r="57" spans="2:17" x14ac:dyDescent="0.2">
      <c r="B57" s="193"/>
      <c r="C57" s="253"/>
      <c r="D57" s="253"/>
      <c r="E57" s="193"/>
      <c r="F57" s="193"/>
      <c r="G57" s="173"/>
      <c r="H57" s="193"/>
      <c r="I57" s="253"/>
      <c r="J57" s="253"/>
      <c r="K57" s="193"/>
      <c r="L57" s="193"/>
      <c r="M57" s="173"/>
      <c r="N57" s="193"/>
      <c r="O57" s="78"/>
      <c r="P57" s="78"/>
      <c r="Q57" s="78"/>
    </row>
    <row r="58" spans="2:17" x14ac:dyDescent="0.2">
      <c r="B58" s="193"/>
      <c r="C58" s="253"/>
      <c r="D58" s="253"/>
      <c r="E58" s="193"/>
      <c r="F58" s="193"/>
      <c r="G58" s="173"/>
      <c r="H58" s="193"/>
      <c r="I58" s="253"/>
      <c r="J58" s="253"/>
      <c r="K58" s="193"/>
      <c r="L58" s="193"/>
      <c r="M58" s="173"/>
      <c r="N58" s="193"/>
      <c r="O58" s="78"/>
      <c r="P58" s="78"/>
      <c r="Q58" s="78"/>
    </row>
    <row r="59" spans="2:17" x14ac:dyDescent="0.2">
      <c r="B59" s="193"/>
      <c r="C59" s="253"/>
      <c r="D59" s="253"/>
      <c r="E59" s="193"/>
      <c r="F59" s="193"/>
      <c r="G59" s="173"/>
      <c r="H59" s="193"/>
      <c r="I59" s="253"/>
      <c r="J59" s="253"/>
      <c r="K59" s="193"/>
      <c r="L59" s="193"/>
      <c r="M59" s="173"/>
      <c r="N59" s="193"/>
      <c r="O59" s="78"/>
      <c r="P59" s="78"/>
      <c r="Q59" s="78"/>
    </row>
    <row r="60" spans="2:17" x14ac:dyDescent="0.2">
      <c r="B60" s="193"/>
      <c r="C60" s="253"/>
      <c r="D60" s="253"/>
      <c r="E60" s="193"/>
      <c r="F60" s="193"/>
      <c r="G60" s="173"/>
      <c r="H60" s="193"/>
      <c r="I60" s="253"/>
      <c r="J60" s="253"/>
      <c r="K60" s="193"/>
      <c r="L60" s="193"/>
      <c r="M60" s="173"/>
      <c r="N60" s="193"/>
      <c r="O60" s="78"/>
      <c r="P60" s="78"/>
      <c r="Q60" s="78"/>
    </row>
    <row r="61" spans="2:17" x14ac:dyDescent="0.2">
      <c r="B61" s="193"/>
      <c r="C61" s="253"/>
      <c r="D61" s="253"/>
      <c r="E61" s="193"/>
      <c r="F61" s="193"/>
      <c r="G61" s="173"/>
      <c r="H61" s="193"/>
      <c r="I61" s="253"/>
      <c r="J61" s="253"/>
      <c r="K61" s="193"/>
      <c r="L61" s="193"/>
      <c r="M61" s="173"/>
      <c r="N61" s="193"/>
      <c r="O61" s="78"/>
      <c r="P61" s="78"/>
      <c r="Q61" s="78"/>
    </row>
    <row r="62" spans="2:17" x14ac:dyDescent="0.2">
      <c r="B62" s="193"/>
      <c r="C62" s="253"/>
      <c r="D62" s="253"/>
      <c r="E62" s="193"/>
      <c r="F62" s="193"/>
      <c r="G62" s="173"/>
      <c r="H62" s="193"/>
      <c r="I62" s="253"/>
      <c r="J62" s="253"/>
      <c r="K62" s="193"/>
      <c r="L62" s="193"/>
      <c r="M62" s="173"/>
      <c r="N62" s="193"/>
      <c r="O62" s="78"/>
      <c r="P62" s="78"/>
      <c r="Q62" s="78"/>
    </row>
    <row r="63" spans="2:17" x14ac:dyDescent="0.2">
      <c r="B63" s="193"/>
      <c r="C63" s="253"/>
      <c r="D63" s="253"/>
      <c r="E63" s="193"/>
      <c r="F63" s="193"/>
      <c r="G63" s="173"/>
      <c r="H63" s="193"/>
      <c r="I63" s="253"/>
      <c r="J63" s="253"/>
      <c r="K63" s="193"/>
      <c r="L63" s="193"/>
      <c r="M63" s="173"/>
      <c r="N63" s="193"/>
      <c r="O63" s="78"/>
      <c r="P63" s="78"/>
      <c r="Q63" s="78"/>
    </row>
    <row r="64" spans="2:17" x14ac:dyDescent="0.2">
      <c r="B64" s="193"/>
      <c r="C64" s="253"/>
      <c r="D64" s="253"/>
      <c r="E64" s="193"/>
      <c r="F64" s="193"/>
      <c r="G64" s="173"/>
      <c r="H64" s="193"/>
      <c r="I64" s="253"/>
      <c r="J64" s="253"/>
      <c r="K64" s="193"/>
      <c r="L64" s="193"/>
      <c r="M64" s="173"/>
      <c r="N64" s="193"/>
      <c r="O64" s="78"/>
      <c r="P64" s="78"/>
      <c r="Q64" s="78"/>
    </row>
    <row r="65" spans="2:17" x14ac:dyDescent="0.2">
      <c r="B65" s="193"/>
      <c r="C65" s="253"/>
      <c r="D65" s="253"/>
      <c r="E65" s="193"/>
      <c r="F65" s="193"/>
      <c r="G65" s="173"/>
      <c r="H65" s="193"/>
      <c r="I65" s="253"/>
      <c r="J65" s="253"/>
      <c r="K65" s="193"/>
      <c r="L65" s="193"/>
      <c r="M65" s="173"/>
      <c r="N65" s="193"/>
      <c r="O65" s="78"/>
      <c r="P65" s="78"/>
      <c r="Q65" s="78"/>
    </row>
    <row r="66" spans="2:17" x14ac:dyDescent="0.2">
      <c r="B66" s="193"/>
      <c r="C66" s="253"/>
      <c r="D66" s="253"/>
      <c r="E66" s="193"/>
      <c r="F66" s="193"/>
      <c r="G66" s="173"/>
      <c r="H66" s="193"/>
      <c r="I66" s="253"/>
      <c r="J66" s="253"/>
      <c r="K66" s="193"/>
      <c r="L66" s="193"/>
      <c r="M66" s="173"/>
      <c r="N66" s="193"/>
      <c r="O66" s="78"/>
      <c r="P66" s="78"/>
      <c r="Q66" s="78"/>
    </row>
    <row r="67" spans="2:17" x14ac:dyDescent="0.2">
      <c r="B67" s="193"/>
      <c r="C67" s="253"/>
      <c r="D67" s="253"/>
      <c r="E67" s="193"/>
      <c r="F67" s="193"/>
      <c r="G67" s="173"/>
      <c r="H67" s="193"/>
      <c r="I67" s="253"/>
      <c r="J67" s="253"/>
      <c r="K67" s="193"/>
      <c r="L67" s="193"/>
      <c r="M67" s="173"/>
      <c r="N67" s="193"/>
      <c r="O67" s="78"/>
      <c r="P67" s="78"/>
      <c r="Q67" s="78"/>
    </row>
    <row r="68" spans="2:17" x14ac:dyDescent="0.2">
      <c r="B68" s="193"/>
      <c r="C68" s="253"/>
      <c r="D68" s="253"/>
      <c r="E68" s="193"/>
      <c r="F68" s="193"/>
      <c r="G68" s="173"/>
      <c r="H68" s="193"/>
      <c r="I68" s="253"/>
      <c r="J68" s="253"/>
      <c r="K68" s="193"/>
      <c r="L68" s="193"/>
      <c r="M68" s="173"/>
      <c r="N68" s="193"/>
      <c r="O68" s="78"/>
      <c r="P68" s="78"/>
      <c r="Q68" s="78"/>
    </row>
    <row r="69" spans="2:17" x14ac:dyDescent="0.2">
      <c r="B69" s="193"/>
      <c r="C69" s="253"/>
      <c r="D69" s="253"/>
      <c r="E69" s="193"/>
      <c r="F69" s="193"/>
      <c r="G69" s="173"/>
      <c r="H69" s="193"/>
      <c r="I69" s="253"/>
      <c r="J69" s="253"/>
      <c r="K69" s="193"/>
      <c r="L69" s="193"/>
      <c r="M69" s="173"/>
      <c r="N69" s="193"/>
      <c r="O69" s="78"/>
      <c r="P69" s="78"/>
      <c r="Q69" s="78"/>
    </row>
    <row r="70" spans="2:17" x14ac:dyDescent="0.2">
      <c r="B70" s="193"/>
      <c r="C70" s="253"/>
      <c r="D70" s="253"/>
      <c r="E70" s="193"/>
      <c r="F70" s="193"/>
      <c r="G70" s="173"/>
      <c r="H70" s="193"/>
      <c r="I70" s="253"/>
      <c r="J70" s="253"/>
      <c r="K70" s="193"/>
      <c r="L70" s="193"/>
      <c r="M70" s="173"/>
      <c r="N70" s="193"/>
      <c r="O70" s="78"/>
      <c r="P70" s="78"/>
      <c r="Q70" s="78"/>
    </row>
    <row r="71" spans="2:17" x14ac:dyDescent="0.2">
      <c r="B71" s="193"/>
      <c r="C71" s="253"/>
      <c r="D71" s="253"/>
      <c r="E71" s="193"/>
      <c r="F71" s="193"/>
      <c r="G71" s="173"/>
      <c r="H71" s="193"/>
      <c r="I71" s="253"/>
      <c r="J71" s="253"/>
      <c r="K71" s="193"/>
      <c r="L71" s="193"/>
      <c r="M71" s="173"/>
      <c r="N71" s="193"/>
      <c r="O71" s="78"/>
      <c r="P71" s="78"/>
      <c r="Q71" s="78"/>
    </row>
    <row r="72" spans="2:17" x14ac:dyDescent="0.2">
      <c r="B72" s="193"/>
      <c r="C72" s="253"/>
      <c r="D72" s="253"/>
      <c r="E72" s="193"/>
      <c r="F72" s="193"/>
      <c r="G72" s="173"/>
      <c r="H72" s="193"/>
      <c r="I72" s="253"/>
      <c r="J72" s="253"/>
      <c r="K72" s="193"/>
      <c r="L72" s="193"/>
      <c r="M72" s="173"/>
      <c r="N72" s="193"/>
      <c r="O72" s="78"/>
      <c r="P72" s="78"/>
      <c r="Q72" s="78"/>
    </row>
    <row r="73" spans="2:17" x14ac:dyDescent="0.2">
      <c r="B73" s="193"/>
      <c r="C73" s="253"/>
      <c r="D73" s="253"/>
      <c r="E73" s="193"/>
      <c r="F73" s="193"/>
      <c r="G73" s="173"/>
      <c r="H73" s="193"/>
      <c r="I73" s="253"/>
      <c r="J73" s="253"/>
      <c r="K73" s="193"/>
      <c r="L73" s="193"/>
      <c r="M73" s="173"/>
      <c r="N73" s="193"/>
      <c r="O73" s="78"/>
      <c r="P73" s="78"/>
      <c r="Q73" s="78"/>
    </row>
    <row r="74" spans="2:17" x14ac:dyDescent="0.2">
      <c r="B74" s="193"/>
      <c r="C74" s="253"/>
      <c r="D74" s="253"/>
      <c r="E74" s="193"/>
      <c r="F74" s="193"/>
      <c r="G74" s="173"/>
      <c r="H74" s="193"/>
      <c r="I74" s="253"/>
      <c r="J74" s="253"/>
      <c r="K74" s="193"/>
      <c r="L74" s="193"/>
      <c r="M74" s="173"/>
      <c r="N74" s="193"/>
      <c r="O74" s="78"/>
      <c r="P74" s="78"/>
      <c r="Q74" s="78"/>
    </row>
    <row r="75" spans="2:17" x14ac:dyDescent="0.2">
      <c r="B75" s="193"/>
      <c r="C75" s="253"/>
      <c r="D75" s="253"/>
      <c r="E75" s="193"/>
      <c r="F75" s="193"/>
      <c r="G75" s="173"/>
      <c r="H75" s="193"/>
      <c r="I75" s="253"/>
      <c r="J75" s="253"/>
      <c r="K75" s="193"/>
      <c r="L75" s="193"/>
      <c r="M75" s="173"/>
      <c r="N75" s="193"/>
      <c r="O75" s="78"/>
      <c r="P75" s="78"/>
      <c r="Q75" s="78"/>
    </row>
    <row r="76" spans="2:17" x14ac:dyDescent="0.2">
      <c r="B76" s="193"/>
      <c r="C76" s="253"/>
      <c r="D76" s="253"/>
      <c r="E76" s="193"/>
      <c r="F76" s="193"/>
      <c r="G76" s="173"/>
      <c r="H76" s="193"/>
      <c r="I76" s="253"/>
      <c r="J76" s="253"/>
      <c r="K76" s="193"/>
      <c r="L76" s="193"/>
      <c r="M76" s="173"/>
      <c r="N76" s="193"/>
      <c r="O76" s="78"/>
      <c r="P76" s="78"/>
      <c r="Q76" s="78"/>
    </row>
    <row r="77" spans="2:17" x14ac:dyDescent="0.2">
      <c r="B77" s="193"/>
      <c r="C77" s="253"/>
      <c r="D77" s="253"/>
      <c r="E77" s="193"/>
      <c r="F77" s="193"/>
      <c r="G77" s="173"/>
      <c r="H77" s="193"/>
      <c r="I77" s="253"/>
      <c r="J77" s="253"/>
      <c r="K77" s="193"/>
      <c r="L77" s="193"/>
      <c r="M77" s="173"/>
      <c r="N77" s="193"/>
      <c r="O77" s="78"/>
      <c r="P77" s="78"/>
      <c r="Q77" s="78"/>
    </row>
    <row r="78" spans="2:17" x14ac:dyDescent="0.2">
      <c r="B78" s="193"/>
      <c r="C78" s="253"/>
      <c r="D78" s="253"/>
      <c r="E78" s="193"/>
      <c r="F78" s="193"/>
      <c r="G78" s="173"/>
      <c r="H78" s="193"/>
      <c r="I78" s="253"/>
      <c r="J78" s="253"/>
      <c r="K78" s="193"/>
      <c r="L78" s="193"/>
      <c r="M78" s="173"/>
      <c r="N78" s="193"/>
      <c r="O78" s="78"/>
      <c r="P78" s="78"/>
      <c r="Q78" s="78"/>
    </row>
    <row r="79" spans="2:17" x14ac:dyDescent="0.2">
      <c r="B79" s="193"/>
      <c r="C79" s="253"/>
      <c r="D79" s="253"/>
      <c r="E79" s="193"/>
      <c r="F79" s="193"/>
      <c r="G79" s="173"/>
      <c r="H79" s="193"/>
      <c r="I79" s="253"/>
      <c r="J79" s="253"/>
      <c r="K79" s="193"/>
      <c r="L79" s="193"/>
      <c r="M79" s="173"/>
      <c r="N79" s="193"/>
      <c r="O79" s="78"/>
      <c r="P79" s="78"/>
      <c r="Q79" s="78"/>
    </row>
    <row r="80" spans="2:17" x14ac:dyDescent="0.2">
      <c r="B80" s="193"/>
      <c r="C80" s="253"/>
      <c r="D80" s="253"/>
      <c r="E80" s="193"/>
      <c r="F80" s="193"/>
      <c r="G80" s="173"/>
      <c r="H80" s="193"/>
      <c r="I80" s="253"/>
      <c r="J80" s="253"/>
      <c r="K80" s="193"/>
      <c r="L80" s="193"/>
      <c r="M80" s="173"/>
      <c r="N80" s="193"/>
      <c r="O80" s="78"/>
      <c r="P80" s="78"/>
      <c r="Q80" s="78"/>
    </row>
    <row r="81" spans="2:17" x14ac:dyDescent="0.2">
      <c r="B81" s="193"/>
      <c r="C81" s="253"/>
      <c r="D81" s="253"/>
      <c r="E81" s="193"/>
      <c r="F81" s="193"/>
      <c r="G81" s="173"/>
      <c r="H81" s="193"/>
      <c r="I81" s="253"/>
      <c r="J81" s="253"/>
      <c r="K81" s="193"/>
      <c r="L81" s="193"/>
      <c r="M81" s="173"/>
      <c r="N81" s="193"/>
      <c r="O81" s="78"/>
      <c r="P81" s="78"/>
      <c r="Q81" s="78"/>
    </row>
    <row r="82" spans="2:17" x14ac:dyDescent="0.2">
      <c r="B82" s="193"/>
      <c r="C82" s="253"/>
      <c r="D82" s="253"/>
      <c r="E82" s="193"/>
      <c r="F82" s="193"/>
      <c r="G82" s="173"/>
      <c r="H82" s="193"/>
      <c r="I82" s="253"/>
      <c r="J82" s="253"/>
      <c r="K82" s="193"/>
      <c r="L82" s="193"/>
      <c r="M82" s="173"/>
      <c r="N82" s="193"/>
      <c r="O82" s="78"/>
      <c r="P82" s="78"/>
      <c r="Q82" s="78"/>
    </row>
    <row r="83" spans="2:17" x14ac:dyDescent="0.2">
      <c r="B83" s="193"/>
      <c r="C83" s="253"/>
      <c r="D83" s="253"/>
      <c r="E83" s="193"/>
      <c r="F83" s="193"/>
      <c r="G83" s="173"/>
      <c r="H83" s="193"/>
      <c r="I83" s="253"/>
      <c r="J83" s="253"/>
      <c r="K83" s="193"/>
      <c r="L83" s="193"/>
      <c r="M83" s="173"/>
      <c r="N83" s="193"/>
      <c r="O83" s="78"/>
      <c r="P83" s="78"/>
      <c r="Q83" s="78"/>
    </row>
    <row r="84" spans="2:17" x14ac:dyDescent="0.2">
      <c r="B84" s="193"/>
      <c r="C84" s="253"/>
      <c r="D84" s="253"/>
      <c r="E84" s="193"/>
      <c r="F84" s="193"/>
      <c r="G84" s="173"/>
      <c r="H84" s="193"/>
      <c r="I84" s="253"/>
      <c r="J84" s="253"/>
      <c r="K84" s="193"/>
      <c r="L84" s="193"/>
      <c r="M84" s="173"/>
      <c r="N84" s="193"/>
      <c r="O84" s="78"/>
      <c r="P84" s="78"/>
      <c r="Q84" s="78"/>
    </row>
    <row r="85" spans="2:17" x14ac:dyDescent="0.2">
      <c r="B85" s="193"/>
      <c r="C85" s="253"/>
      <c r="D85" s="253"/>
      <c r="E85" s="193"/>
      <c r="F85" s="193"/>
      <c r="G85" s="173"/>
      <c r="H85" s="193"/>
      <c r="I85" s="253"/>
      <c r="J85" s="253"/>
      <c r="K85" s="193"/>
      <c r="L85" s="193"/>
      <c r="M85" s="173"/>
      <c r="N85" s="193"/>
      <c r="O85" s="78"/>
      <c r="P85" s="78"/>
      <c r="Q85" s="78"/>
    </row>
    <row r="86" spans="2:17" x14ac:dyDescent="0.2">
      <c r="B86" s="193"/>
      <c r="C86" s="253"/>
      <c r="D86" s="253"/>
      <c r="E86" s="193"/>
      <c r="F86" s="193"/>
      <c r="G86" s="173"/>
      <c r="H86" s="193"/>
      <c r="I86" s="253"/>
      <c r="J86" s="253"/>
      <c r="K86" s="193"/>
      <c r="L86" s="193"/>
      <c r="M86" s="173"/>
      <c r="N86" s="193"/>
      <c r="O86" s="78"/>
      <c r="P86" s="78"/>
      <c r="Q86" s="78"/>
    </row>
    <row r="87" spans="2:17" x14ac:dyDescent="0.2">
      <c r="B87" s="193"/>
      <c r="C87" s="253"/>
      <c r="D87" s="253"/>
      <c r="E87" s="193"/>
      <c r="F87" s="193"/>
      <c r="G87" s="173"/>
      <c r="H87" s="193"/>
      <c r="I87" s="253"/>
      <c r="J87" s="253"/>
      <c r="K87" s="193"/>
      <c r="L87" s="193"/>
      <c r="M87" s="173"/>
      <c r="N87" s="193"/>
      <c r="O87" s="78"/>
      <c r="P87" s="78"/>
      <c r="Q87" s="78"/>
    </row>
    <row r="88" spans="2:17" x14ac:dyDescent="0.2">
      <c r="B88" s="193"/>
      <c r="C88" s="253"/>
      <c r="D88" s="253"/>
      <c r="E88" s="193"/>
      <c r="F88" s="193"/>
      <c r="G88" s="173"/>
      <c r="H88" s="193"/>
      <c r="I88" s="253"/>
      <c r="J88" s="253"/>
      <c r="K88" s="193"/>
      <c r="L88" s="193"/>
      <c r="M88" s="173"/>
      <c r="N88" s="193"/>
      <c r="O88" s="78"/>
      <c r="P88" s="78"/>
      <c r="Q88" s="78"/>
    </row>
    <row r="89" spans="2:17" x14ac:dyDescent="0.2">
      <c r="B89" s="193"/>
      <c r="C89" s="253"/>
      <c r="D89" s="253"/>
      <c r="E89" s="193"/>
      <c r="F89" s="193"/>
      <c r="G89" s="173"/>
      <c r="H89" s="193"/>
      <c r="I89" s="253"/>
      <c r="J89" s="253"/>
      <c r="K89" s="193"/>
      <c r="L89" s="193"/>
      <c r="M89" s="173"/>
      <c r="N89" s="193"/>
      <c r="O89" s="78"/>
      <c r="P89" s="78"/>
      <c r="Q89" s="78"/>
    </row>
    <row r="90" spans="2:17" x14ac:dyDescent="0.2">
      <c r="B90" s="193"/>
      <c r="C90" s="253"/>
      <c r="D90" s="253"/>
      <c r="E90" s="193"/>
      <c r="F90" s="193"/>
      <c r="G90" s="173"/>
      <c r="H90" s="193"/>
      <c r="I90" s="253"/>
      <c r="J90" s="253"/>
      <c r="K90" s="193"/>
      <c r="L90" s="193"/>
      <c r="M90" s="173"/>
      <c r="N90" s="193"/>
      <c r="O90" s="78"/>
      <c r="P90" s="78"/>
      <c r="Q90" s="78"/>
    </row>
    <row r="91" spans="2:17" x14ac:dyDescent="0.2">
      <c r="B91" s="193"/>
      <c r="C91" s="253"/>
      <c r="D91" s="253"/>
      <c r="E91" s="193"/>
      <c r="F91" s="193"/>
      <c r="G91" s="173"/>
      <c r="H91" s="193"/>
      <c r="I91" s="253"/>
      <c r="J91" s="253"/>
      <c r="K91" s="193"/>
      <c r="L91" s="193"/>
      <c r="M91" s="173"/>
      <c r="N91" s="193"/>
      <c r="O91" s="78"/>
      <c r="P91" s="78"/>
      <c r="Q91" s="78"/>
    </row>
    <row r="92" spans="2:17" x14ac:dyDescent="0.2">
      <c r="B92" s="193"/>
      <c r="C92" s="253"/>
      <c r="D92" s="253"/>
      <c r="E92" s="193"/>
      <c r="F92" s="193"/>
      <c r="G92" s="173"/>
      <c r="H92" s="193"/>
      <c r="I92" s="253"/>
      <c r="J92" s="253"/>
      <c r="K92" s="193"/>
      <c r="L92" s="193"/>
      <c r="M92" s="173"/>
      <c r="N92" s="193"/>
      <c r="O92" s="78"/>
      <c r="P92" s="78"/>
      <c r="Q92" s="78"/>
    </row>
    <row r="93" spans="2:17" x14ac:dyDescent="0.2">
      <c r="B93" s="193"/>
      <c r="C93" s="253"/>
      <c r="D93" s="253"/>
      <c r="E93" s="193"/>
      <c r="F93" s="193"/>
      <c r="G93" s="173"/>
      <c r="H93" s="193"/>
      <c r="I93" s="253"/>
      <c r="J93" s="253"/>
      <c r="K93" s="193"/>
      <c r="L93" s="193"/>
      <c r="M93" s="173"/>
      <c r="N93" s="193"/>
      <c r="O93" s="78"/>
      <c r="P93" s="78"/>
      <c r="Q93" s="78"/>
    </row>
    <row r="94" spans="2:17" x14ac:dyDescent="0.2">
      <c r="B94" s="193"/>
      <c r="C94" s="253"/>
      <c r="D94" s="253"/>
      <c r="E94" s="193"/>
      <c r="F94" s="193"/>
      <c r="G94" s="173"/>
      <c r="H94" s="193"/>
      <c r="I94" s="253"/>
      <c r="J94" s="253"/>
      <c r="K94" s="193"/>
      <c r="L94" s="193"/>
      <c r="M94" s="173"/>
      <c r="N94" s="193"/>
      <c r="O94" s="78"/>
      <c r="P94" s="78"/>
      <c r="Q94" s="78"/>
    </row>
    <row r="95" spans="2:17" x14ac:dyDescent="0.2">
      <c r="B95" s="193"/>
      <c r="C95" s="253"/>
      <c r="D95" s="253"/>
      <c r="E95" s="193"/>
      <c r="F95" s="193"/>
      <c r="G95" s="173"/>
      <c r="H95" s="193"/>
      <c r="I95" s="253"/>
      <c r="J95" s="253"/>
      <c r="K95" s="193"/>
      <c r="L95" s="193"/>
      <c r="M95" s="173"/>
      <c r="N95" s="193"/>
      <c r="O95" s="78"/>
      <c r="P95" s="78"/>
      <c r="Q95" s="78"/>
    </row>
    <row r="96" spans="2:17" x14ac:dyDescent="0.2">
      <c r="B96" s="193"/>
      <c r="C96" s="253"/>
      <c r="D96" s="253"/>
      <c r="E96" s="193"/>
      <c r="F96" s="193"/>
      <c r="G96" s="173"/>
      <c r="H96" s="193"/>
      <c r="I96" s="253"/>
      <c r="J96" s="253"/>
      <c r="K96" s="193"/>
      <c r="L96" s="193"/>
      <c r="M96" s="173"/>
      <c r="N96" s="193"/>
      <c r="O96" s="78"/>
      <c r="P96" s="78"/>
      <c r="Q96" s="78"/>
    </row>
    <row r="97" spans="2:17" x14ac:dyDescent="0.2">
      <c r="B97" s="193"/>
      <c r="C97" s="253"/>
      <c r="D97" s="253"/>
      <c r="E97" s="193"/>
      <c r="F97" s="193"/>
      <c r="G97" s="173"/>
      <c r="H97" s="193"/>
      <c r="I97" s="253"/>
      <c r="J97" s="253"/>
      <c r="K97" s="193"/>
      <c r="L97" s="193"/>
      <c r="M97" s="173"/>
      <c r="N97" s="193"/>
      <c r="O97" s="78"/>
      <c r="P97" s="78"/>
      <c r="Q97" s="78"/>
    </row>
    <row r="98" spans="2:17" x14ac:dyDescent="0.2">
      <c r="B98" s="193"/>
      <c r="C98" s="253"/>
      <c r="D98" s="253"/>
      <c r="E98" s="193"/>
      <c r="F98" s="193"/>
      <c r="G98" s="173"/>
      <c r="H98" s="193"/>
      <c r="I98" s="253"/>
      <c r="J98" s="253"/>
      <c r="K98" s="193"/>
      <c r="L98" s="193"/>
      <c r="M98" s="173"/>
      <c r="N98" s="193"/>
      <c r="O98" s="78"/>
      <c r="P98" s="78"/>
      <c r="Q98" s="78"/>
    </row>
    <row r="99" spans="2:17" x14ac:dyDescent="0.2">
      <c r="B99" s="193"/>
      <c r="C99" s="253"/>
      <c r="D99" s="253"/>
      <c r="E99" s="193"/>
      <c r="F99" s="193"/>
      <c r="G99" s="173"/>
      <c r="H99" s="193"/>
      <c r="I99" s="253"/>
      <c r="J99" s="253"/>
      <c r="K99" s="193"/>
      <c r="L99" s="193"/>
      <c r="M99" s="173"/>
      <c r="N99" s="193"/>
      <c r="O99" s="78"/>
      <c r="P99" s="78"/>
      <c r="Q99" s="78"/>
    </row>
    <row r="100" spans="2:17" x14ac:dyDescent="0.2">
      <c r="B100" s="193"/>
      <c r="C100" s="253"/>
      <c r="D100" s="253"/>
      <c r="E100" s="193"/>
      <c r="F100" s="193"/>
      <c r="G100" s="173"/>
      <c r="H100" s="193"/>
      <c r="I100" s="253"/>
      <c r="J100" s="253"/>
      <c r="K100" s="193"/>
      <c r="L100" s="193"/>
      <c r="M100" s="173"/>
      <c r="N100" s="193"/>
      <c r="O100" s="78"/>
      <c r="P100" s="78"/>
      <c r="Q100" s="78"/>
    </row>
    <row r="101" spans="2:17" x14ac:dyDescent="0.2">
      <c r="B101" s="193"/>
      <c r="C101" s="253"/>
      <c r="D101" s="253"/>
      <c r="E101" s="193"/>
      <c r="F101" s="193"/>
      <c r="G101" s="173"/>
      <c r="H101" s="193"/>
      <c r="I101" s="253"/>
      <c r="J101" s="253"/>
      <c r="K101" s="193"/>
      <c r="L101" s="193"/>
      <c r="M101" s="173"/>
      <c r="N101" s="193"/>
      <c r="O101" s="78"/>
      <c r="P101" s="78"/>
      <c r="Q101" s="78"/>
    </row>
    <row r="102" spans="2:17" x14ac:dyDescent="0.2">
      <c r="B102" s="193"/>
      <c r="C102" s="253"/>
      <c r="D102" s="253"/>
      <c r="E102" s="193"/>
      <c r="F102" s="193"/>
      <c r="G102" s="173"/>
      <c r="H102" s="193"/>
      <c r="I102" s="253"/>
      <c r="J102" s="253"/>
      <c r="K102" s="193"/>
      <c r="L102" s="193"/>
      <c r="M102" s="173"/>
      <c r="N102" s="193"/>
      <c r="O102" s="78"/>
      <c r="P102" s="78"/>
      <c r="Q102" s="78"/>
    </row>
    <row r="103" spans="2:17" x14ac:dyDescent="0.2">
      <c r="B103" s="193"/>
      <c r="C103" s="253"/>
      <c r="D103" s="253"/>
      <c r="E103" s="193"/>
      <c r="F103" s="193"/>
      <c r="G103" s="173"/>
      <c r="H103" s="193"/>
      <c r="I103" s="253"/>
      <c r="J103" s="253"/>
      <c r="K103" s="193"/>
      <c r="L103" s="193"/>
      <c r="M103" s="173"/>
      <c r="N103" s="193"/>
      <c r="O103" s="78"/>
      <c r="P103" s="78"/>
      <c r="Q103" s="78"/>
    </row>
    <row r="104" spans="2:17" x14ac:dyDescent="0.2">
      <c r="B104" s="193"/>
      <c r="C104" s="253"/>
      <c r="D104" s="253"/>
      <c r="E104" s="193"/>
      <c r="F104" s="193"/>
      <c r="G104" s="173"/>
      <c r="H104" s="193"/>
      <c r="I104" s="253"/>
      <c r="J104" s="253"/>
      <c r="K104" s="193"/>
      <c r="L104" s="193"/>
      <c r="M104" s="173"/>
      <c r="N104" s="193"/>
      <c r="O104" s="78"/>
      <c r="P104" s="78"/>
      <c r="Q104" s="78"/>
    </row>
    <row r="105" spans="2:17" x14ac:dyDescent="0.2">
      <c r="B105" s="193"/>
      <c r="C105" s="253"/>
      <c r="D105" s="253"/>
      <c r="E105" s="193"/>
      <c r="F105" s="193"/>
      <c r="G105" s="173"/>
      <c r="H105" s="193"/>
      <c r="I105" s="253"/>
      <c r="J105" s="253"/>
      <c r="K105" s="193"/>
      <c r="L105" s="193"/>
      <c r="M105" s="173"/>
      <c r="N105" s="193"/>
      <c r="O105" s="78"/>
      <c r="P105" s="78"/>
      <c r="Q105" s="78"/>
    </row>
    <row r="106" spans="2:17" x14ac:dyDescent="0.2">
      <c r="B106" s="193"/>
      <c r="C106" s="253"/>
      <c r="D106" s="253"/>
      <c r="E106" s="193"/>
      <c r="F106" s="193"/>
      <c r="G106" s="173"/>
      <c r="H106" s="193"/>
      <c r="I106" s="253"/>
      <c r="J106" s="253"/>
      <c r="K106" s="193"/>
      <c r="L106" s="193"/>
      <c r="M106" s="173"/>
      <c r="N106" s="193"/>
      <c r="O106" s="78"/>
      <c r="P106" s="78"/>
      <c r="Q106" s="78"/>
    </row>
    <row r="107" spans="2:17" x14ac:dyDescent="0.2">
      <c r="B107" s="193"/>
      <c r="C107" s="253"/>
      <c r="D107" s="253"/>
      <c r="E107" s="193"/>
      <c r="F107" s="193"/>
      <c r="G107" s="173"/>
      <c r="H107" s="193"/>
      <c r="I107" s="253"/>
      <c r="J107" s="253"/>
      <c r="K107" s="193"/>
      <c r="L107" s="193"/>
      <c r="M107" s="173"/>
      <c r="N107" s="193"/>
      <c r="O107" s="78"/>
      <c r="P107" s="78"/>
      <c r="Q107" s="78"/>
    </row>
    <row r="108" spans="2:17" x14ac:dyDescent="0.2">
      <c r="B108" s="193"/>
      <c r="C108" s="253"/>
      <c r="D108" s="253"/>
      <c r="E108" s="193"/>
      <c r="F108" s="193"/>
      <c r="G108" s="173"/>
      <c r="H108" s="193"/>
      <c r="I108" s="253"/>
      <c r="J108" s="253"/>
      <c r="K108" s="193"/>
      <c r="L108" s="193"/>
      <c r="M108" s="173"/>
      <c r="N108" s="193"/>
      <c r="O108" s="78"/>
      <c r="P108" s="78"/>
      <c r="Q108" s="78"/>
    </row>
    <row r="109" spans="2:17" x14ac:dyDescent="0.2">
      <c r="B109" s="193"/>
      <c r="C109" s="253"/>
      <c r="D109" s="253"/>
      <c r="E109" s="193"/>
      <c r="F109" s="193"/>
      <c r="G109" s="173"/>
      <c r="H109" s="193"/>
      <c r="I109" s="253"/>
      <c r="J109" s="253"/>
      <c r="K109" s="193"/>
      <c r="L109" s="193"/>
      <c r="M109" s="173"/>
      <c r="N109" s="193"/>
      <c r="O109" s="78"/>
      <c r="P109" s="78"/>
      <c r="Q109" s="78"/>
    </row>
    <row r="110" spans="2:17" x14ac:dyDescent="0.2">
      <c r="B110" s="193"/>
      <c r="C110" s="253"/>
      <c r="D110" s="253"/>
      <c r="E110" s="193"/>
      <c r="F110" s="193"/>
      <c r="G110" s="173"/>
      <c r="H110" s="193"/>
      <c r="I110" s="253"/>
      <c r="J110" s="253"/>
      <c r="K110" s="193"/>
      <c r="L110" s="193"/>
      <c r="M110" s="173"/>
      <c r="N110" s="193"/>
      <c r="O110" s="78"/>
      <c r="P110" s="78"/>
      <c r="Q110" s="78"/>
    </row>
    <row r="111" spans="2:17" x14ac:dyDescent="0.2">
      <c r="B111" s="193"/>
      <c r="C111" s="253"/>
      <c r="D111" s="253"/>
      <c r="E111" s="193"/>
      <c r="F111" s="193"/>
      <c r="G111" s="173"/>
      <c r="H111" s="193"/>
      <c r="I111" s="253"/>
      <c r="J111" s="253"/>
      <c r="K111" s="193"/>
      <c r="L111" s="193"/>
      <c r="M111" s="173"/>
      <c r="N111" s="193"/>
      <c r="O111" s="78"/>
      <c r="P111" s="78"/>
      <c r="Q111" s="78"/>
    </row>
    <row r="112" spans="2:17" x14ac:dyDescent="0.2">
      <c r="B112" s="193"/>
      <c r="C112" s="253"/>
      <c r="D112" s="253"/>
      <c r="E112" s="193"/>
      <c r="F112" s="193"/>
      <c r="G112" s="173"/>
      <c r="H112" s="193"/>
      <c r="I112" s="253"/>
      <c r="J112" s="253"/>
      <c r="K112" s="193"/>
      <c r="L112" s="193"/>
      <c r="M112" s="173"/>
      <c r="N112" s="193"/>
      <c r="O112" s="78"/>
      <c r="P112" s="78"/>
      <c r="Q112" s="78"/>
    </row>
    <row r="113" spans="2:17" x14ac:dyDescent="0.2">
      <c r="B113" s="193"/>
      <c r="C113" s="253"/>
      <c r="D113" s="253"/>
      <c r="E113" s="193"/>
      <c r="F113" s="193"/>
      <c r="G113" s="173"/>
      <c r="H113" s="193"/>
      <c r="I113" s="253"/>
      <c r="J113" s="253"/>
      <c r="K113" s="193"/>
      <c r="L113" s="193"/>
      <c r="M113" s="173"/>
      <c r="N113" s="193"/>
      <c r="O113" s="78"/>
      <c r="P113" s="78"/>
      <c r="Q113" s="78"/>
    </row>
    <row r="114" spans="2:17" x14ac:dyDescent="0.2">
      <c r="B114" s="193"/>
      <c r="C114" s="253"/>
      <c r="D114" s="253"/>
      <c r="E114" s="193"/>
      <c r="F114" s="193"/>
      <c r="G114" s="173"/>
      <c r="H114" s="193"/>
      <c r="I114" s="253"/>
      <c r="J114" s="253"/>
      <c r="K114" s="193"/>
      <c r="L114" s="193"/>
      <c r="M114" s="173"/>
      <c r="N114" s="193"/>
      <c r="O114" s="78"/>
      <c r="P114" s="78"/>
      <c r="Q114" s="78"/>
    </row>
    <row r="115" spans="2:17" x14ac:dyDescent="0.2">
      <c r="B115" s="193"/>
      <c r="C115" s="253"/>
      <c r="D115" s="253"/>
      <c r="E115" s="193"/>
      <c r="F115" s="193"/>
      <c r="G115" s="173"/>
      <c r="H115" s="193"/>
      <c r="I115" s="253"/>
      <c r="J115" s="253"/>
      <c r="K115" s="193"/>
      <c r="L115" s="193"/>
      <c r="M115" s="173"/>
      <c r="N115" s="193"/>
      <c r="O115" s="78"/>
      <c r="P115" s="78"/>
      <c r="Q115" s="78"/>
    </row>
    <row r="116" spans="2:17" x14ac:dyDescent="0.2">
      <c r="B116" s="193"/>
      <c r="C116" s="253"/>
      <c r="D116" s="253"/>
      <c r="E116" s="193"/>
      <c r="F116" s="193"/>
      <c r="G116" s="173"/>
      <c r="H116" s="193"/>
      <c r="I116" s="253"/>
      <c r="J116" s="253"/>
      <c r="K116" s="193"/>
      <c r="L116" s="193"/>
      <c r="M116" s="173"/>
      <c r="N116" s="193"/>
      <c r="O116" s="78"/>
      <c r="P116" s="78"/>
      <c r="Q116" s="78"/>
    </row>
    <row r="117" spans="2:17" x14ac:dyDescent="0.2">
      <c r="B117" s="193"/>
      <c r="C117" s="253"/>
      <c r="D117" s="253"/>
      <c r="E117" s="193"/>
      <c r="F117" s="193"/>
      <c r="G117" s="173"/>
      <c r="H117" s="193"/>
      <c r="I117" s="253"/>
      <c r="J117" s="253"/>
      <c r="K117" s="193"/>
      <c r="L117" s="193"/>
      <c r="M117" s="173"/>
      <c r="N117" s="193"/>
      <c r="O117" s="78"/>
      <c r="P117" s="78"/>
      <c r="Q117" s="78"/>
    </row>
    <row r="118" spans="2:17" x14ac:dyDescent="0.2">
      <c r="B118" s="193"/>
      <c r="C118" s="253"/>
      <c r="D118" s="253"/>
      <c r="E118" s="193"/>
      <c r="F118" s="193"/>
      <c r="G118" s="173"/>
      <c r="H118" s="193"/>
      <c r="I118" s="253"/>
      <c r="J118" s="253"/>
      <c r="K118" s="193"/>
      <c r="L118" s="193"/>
      <c r="M118" s="173"/>
      <c r="N118" s="193"/>
      <c r="O118" s="78"/>
      <c r="P118" s="78"/>
      <c r="Q118" s="78"/>
    </row>
    <row r="119" spans="2:17" x14ac:dyDescent="0.2">
      <c r="B119" s="193"/>
      <c r="C119" s="253"/>
      <c r="D119" s="253"/>
      <c r="E119" s="193"/>
      <c r="F119" s="193"/>
      <c r="G119" s="173"/>
      <c r="H119" s="193"/>
      <c r="I119" s="253"/>
      <c r="J119" s="253"/>
      <c r="K119" s="193"/>
      <c r="L119" s="193"/>
      <c r="M119" s="173"/>
      <c r="N119" s="193"/>
      <c r="O119" s="78"/>
      <c r="P119" s="78"/>
      <c r="Q119" s="78"/>
    </row>
    <row r="120" spans="2:17" x14ac:dyDescent="0.2">
      <c r="B120" s="193"/>
      <c r="C120" s="253"/>
      <c r="D120" s="253"/>
      <c r="E120" s="193"/>
      <c r="F120" s="193"/>
      <c r="G120" s="173"/>
      <c r="H120" s="193"/>
      <c r="I120" s="253"/>
      <c r="J120" s="253"/>
      <c r="K120" s="193"/>
      <c r="L120" s="193"/>
      <c r="M120" s="173"/>
      <c r="N120" s="193"/>
      <c r="O120" s="78"/>
      <c r="P120" s="78"/>
      <c r="Q120" s="78"/>
    </row>
    <row r="121" spans="2:17" x14ac:dyDescent="0.2">
      <c r="B121" s="193"/>
      <c r="C121" s="253"/>
      <c r="D121" s="253"/>
      <c r="E121" s="193"/>
      <c r="F121" s="193"/>
      <c r="G121" s="173"/>
      <c r="H121" s="193"/>
      <c r="I121" s="253"/>
      <c r="J121" s="253"/>
      <c r="K121" s="193"/>
      <c r="L121" s="193"/>
      <c r="M121" s="173"/>
      <c r="N121" s="193"/>
      <c r="O121" s="78"/>
      <c r="P121" s="78"/>
      <c r="Q121" s="78"/>
    </row>
    <row r="122" spans="2:17" x14ac:dyDescent="0.2">
      <c r="B122" s="193"/>
      <c r="C122" s="253"/>
      <c r="D122" s="253"/>
      <c r="E122" s="193"/>
      <c r="F122" s="193"/>
      <c r="G122" s="173"/>
      <c r="H122" s="193"/>
      <c r="I122" s="253"/>
      <c r="J122" s="253"/>
      <c r="K122" s="193"/>
      <c r="L122" s="193"/>
      <c r="M122" s="173"/>
      <c r="N122" s="193"/>
      <c r="O122" s="78"/>
      <c r="P122" s="78"/>
      <c r="Q122" s="78"/>
    </row>
    <row r="123" spans="2:17" x14ac:dyDescent="0.2">
      <c r="B123" s="193"/>
      <c r="C123" s="253"/>
      <c r="D123" s="253"/>
      <c r="E123" s="193"/>
      <c r="F123" s="193"/>
      <c r="G123" s="173"/>
      <c r="H123" s="193"/>
      <c r="I123" s="253"/>
      <c r="J123" s="253"/>
      <c r="K123" s="193"/>
      <c r="L123" s="193"/>
      <c r="M123" s="173"/>
      <c r="N123" s="193"/>
      <c r="O123" s="78"/>
      <c r="P123" s="78"/>
      <c r="Q123" s="78"/>
    </row>
    <row r="124" spans="2:17" x14ac:dyDescent="0.2">
      <c r="B124" s="193"/>
      <c r="C124" s="253"/>
      <c r="D124" s="253"/>
      <c r="E124" s="193"/>
      <c r="F124" s="193"/>
      <c r="G124" s="173"/>
      <c r="H124" s="193"/>
      <c r="I124" s="253"/>
      <c r="J124" s="253"/>
      <c r="K124" s="193"/>
      <c r="L124" s="193"/>
      <c r="M124" s="173"/>
      <c r="N124" s="193"/>
      <c r="O124" s="78"/>
      <c r="P124" s="78"/>
      <c r="Q124" s="78"/>
    </row>
    <row r="125" spans="2:17" x14ac:dyDescent="0.2">
      <c r="B125" s="193"/>
      <c r="C125" s="253"/>
      <c r="D125" s="253"/>
      <c r="E125" s="193"/>
      <c r="F125" s="193"/>
      <c r="G125" s="173"/>
      <c r="H125" s="193"/>
      <c r="I125" s="253"/>
      <c r="J125" s="253"/>
      <c r="K125" s="193"/>
      <c r="L125" s="193"/>
      <c r="M125" s="173"/>
      <c r="N125" s="193"/>
      <c r="O125" s="78"/>
      <c r="P125" s="78"/>
      <c r="Q125" s="78"/>
    </row>
    <row r="126" spans="2:17" x14ac:dyDescent="0.2">
      <c r="B126" s="193"/>
      <c r="C126" s="253"/>
      <c r="D126" s="253"/>
      <c r="E126" s="193"/>
      <c r="F126" s="193"/>
      <c r="G126" s="173"/>
      <c r="H126" s="193"/>
      <c r="I126" s="253"/>
      <c r="J126" s="253"/>
      <c r="K126" s="193"/>
      <c r="L126" s="193"/>
      <c r="M126" s="173"/>
      <c r="N126" s="193"/>
      <c r="O126" s="78"/>
      <c r="P126" s="78"/>
      <c r="Q126" s="78"/>
    </row>
    <row r="127" spans="2:17" x14ac:dyDescent="0.2">
      <c r="B127" s="193"/>
      <c r="C127" s="253"/>
      <c r="D127" s="253"/>
      <c r="E127" s="193"/>
      <c r="F127" s="193"/>
      <c r="G127" s="173"/>
      <c r="H127" s="193"/>
      <c r="I127" s="253"/>
      <c r="J127" s="253"/>
      <c r="K127" s="193"/>
      <c r="L127" s="193"/>
      <c r="M127" s="173"/>
      <c r="N127" s="193"/>
      <c r="O127" s="78"/>
      <c r="P127" s="78"/>
      <c r="Q127" s="78"/>
    </row>
    <row r="128" spans="2:17" x14ac:dyDescent="0.2">
      <c r="B128" s="193"/>
      <c r="C128" s="253"/>
      <c r="D128" s="253"/>
      <c r="E128" s="193"/>
      <c r="F128" s="193"/>
      <c r="G128" s="173"/>
      <c r="H128" s="193"/>
      <c r="I128" s="253"/>
      <c r="J128" s="253"/>
      <c r="K128" s="193"/>
      <c r="L128" s="193"/>
      <c r="M128" s="173"/>
      <c r="N128" s="193"/>
      <c r="O128" s="78"/>
      <c r="P128" s="78"/>
      <c r="Q128" s="78"/>
    </row>
    <row r="129" spans="2:17" x14ac:dyDescent="0.2">
      <c r="B129" s="193"/>
      <c r="C129" s="253"/>
      <c r="D129" s="253"/>
      <c r="E129" s="193"/>
      <c r="F129" s="193"/>
      <c r="G129" s="173"/>
      <c r="H129" s="193"/>
      <c r="I129" s="253"/>
      <c r="J129" s="253"/>
      <c r="K129" s="193"/>
      <c r="L129" s="193"/>
      <c r="M129" s="173"/>
      <c r="N129" s="193"/>
      <c r="O129" s="78"/>
      <c r="P129" s="78"/>
      <c r="Q129" s="78"/>
    </row>
    <row r="130" spans="2:17" x14ac:dyDescent="0.2">
      <c r="B130" s="193"/>
      <c r="C130" s="253"/>
      <c r="D130" s="253"/>
      <c r="E130" s="193"/>
      <c r="F130" s="193"/>
      <c r="G130" s="173"/>
      <c r="H130" s="193"/>
      <c r="I130" s="253"/>
      <c r="J130" s="253"/>
      <c r="K130" s="193"/>
      <c r="L130" s="193"/>
      <c r="M130" s="173"/>
      <c r="N130" s="193"/>
      <c r="O130" s="78"/>
      <c r="P130" s="78"/>
      <c r="Q130" s="78"/>
    </row>
    <row r="131" spans="2:17" x14ac:dyDescent="0.2">
      <c r="B131" s="193"/>
      <c r="C131" s="253"/>
      <c r="D131" s="253"/>
      <c r="E131" s="193"/>
      <c r="F131" s="193"/>
      <c r="G131" s="173"/>
      <c r="H131" s="193"/>
      <c r="I131" s="253"/>
      <c r="J131" s="253"/>
      <c r="K131" s="193"/>
      <c r="L131" s="193"/>
      <c r="M131" s="173"/>
      <c r="N131" s="193"/>
      <c r="O131" s="78"/>
      <c r="P131" s="78"/>
      <c r="Q131" s="78"/>
    </row>
    <row r="132" spans="2:17" x14ac:dyDescent="0.2">
      <c r="B132" s="193"/>
      <c r="C132" s="253"/>
      <c r="D132" s="253"/>
      <c r="E132" s="193"/>
      <c r="F132" s="193"/>
      <c r="G132" s="173"/>
      <c r="H132" s="193"/>
      <c r="I132" s="253"/>
      <c r="J132" s="253"/>
      <c r="K132" s="193"/>
      <c r="L132" s="193"/>
      <c r="M132" s="173"/>
      <c r="N132" s="193"/>
      <c r="O132" s="78"/>
      <c r="P132" s="78"/>
      <c r="Q132" s="78"/>
    </row>
    <row r="133" spans="2:17" x14ac:dyDescent="0.2">
      <c r="B133" s="193"/>
      <c r="C133" s="253"/>
      <c r="D133" s="253"/>
      <c r="E133" s="193"/>
      <c r="F133" s="193"/>
      <c r="G133" s="173"/>
      <c r="H133" s="193"/>
      <c r="I133" s="253"/>
      <c r="J133" s="253"/>
      <c r="K133" s="193"/>
      <c r="L133" s="193"/>
      <c r="M133" s="173"/>
      <c r="N133" s="193"/>
      <c r="O133" s="78"/>
      <c r="P133" s="78"/>
      <c r="Q133" s="78"/>
    </row>
    <row r="134" spans="2:17" x14ac:dyDescent="0.2">
      <c r="B134" s="193"/>
      <c r="C134" s="253"/>
      <c r="D134" s="253"/>
      <c r="E134" s="193"/>
      <c r="F134" s="193"/>
      <c r="G134" s="173"/>
      <c r="H134" s="193"/>
      <c r="I134" s="253"/>
      <c r="J134" s="253"/>
      <c r="K134" s="193"/>
      <c r="L134" s="193"/>
      <c r="M134" s="173"/>
      <c r="N134" s="193"/>
      <c r="O134" s="78"/>
      <c r="P134" s="78"/>
      <c r="Q134" s="78"/>
    </row>
    <row r="135" spans="2:17" x14ac:dyDescent="0.2">
      <c r="B135" s="193"/>
      <c r="C135" s="253"/>
      <c r="D135" s="253"/>
      <c r="E135" s="193"/>
      <c r="F135" s="193"/>
      <c r="G135" s="173"/>
      <c r="H135" s="193"/>
      <c r="I135" s="253"/>
      <c r="J135" s="253"/>
      <c r="K135" s="193"/>
      <c r="L135" s="193"/>
      <c r="M135" s="173"/>
      <c r="N135" s="193"/>
      <c r="O135" s="78"/>
      <c r="P135" s="78"/>
      <c r="Q135" s="78"/>
    </row>
    <row r="136" spans="2:17" x14ac:dyDescent="0.2">
      <c r="B136" s="193"/>
      <c r="C136" s="253"/>
      <c r="D136" s="253"/>
      <c r="E136" s="193"/>
      <c r="F136" s="193"/>
      <c r="G136" s="173"/>
      <c r="H136" s="193"/>
      <c r="I136" s="253"/>
      <c r="J136" s="253"/>
      <c r="K136" s="193"/>
      <c r="L136" s="193"/>
      <c r="M136" s="173"/>
      <c r="N136" s="193"/>
      <c r="O136" s="78"/>
      <c r="P136" s="78"/>
      <c r="Q136" s="78"/>
    </row>
    <row r="137" spans="2:17" x14ac:dyDescent="0.2">
      <c r="B137" s="193"/>
      <c r="C137" s="253"/>
      <c r="D137" s="253"/>
      <c r="E137" s="193"/>
      <c r="F137" s="193"/>
      <c r="G137" s="173"/>
      <c r="H137" s="193"/>
      <c r="I137" s="253"/>
      <c r="J137" s="253"/>
      <c r="K137" s="193"/>
      <c r="L137" s="193"/>
      <c r="M137" s="173"/>
      <c r="N137" s="193"/>
      <c r="O137" s="78"/>
      <c r="P137" s="78"/>
      <c r="Q137" s="78"/>
    </row>
    <row r="138" spans="2:17" x14ac:dyDescent="0.2">
      <c r="B138" s="193"/>
      <c r="C138" s="253"/>
      <c r="D138" s="253"/>
      <c r="E138" s="193"/>
      <c r="F138" s="193"/>
      <c r="G138" s="173"/>
      <c r="H138" s="193"/>
      <c r="I138" s="253"/>
      <c r="J138" s="253"/>
      <c r="K138" s="193"/>
      <c r="L138" s="193"/>
      <c r="M138" s="173"/>
      <c r="N138" s="193"/>
      <c r="O138" s="78"/>
      <c r="P138" s="78"/>
      <c r="Q138" s="78"/>
    </row>
    <row r="139" spans="2:17" x14ac:dyDescent="0.2">
      <c r="B139" s="193"/>
      <c r="C139" s="253"/>
      <c r="D139" s="253"/>
      <c r="E139" s="193"/>
      <c r="F139" s="193"/>
      <c r="G139" s="173"/>
      <c r="H139" s="193"/>
      <c r="I139" s="253"/>
      <c r="J139" s="253"/>
      <c r="K139" s="193"/>
      <c r="L139" s="193"/>
      <c r="M139" s="173"/>
      <c r="N139" s="193"/>
      <c r="O139" s="78"/>
      <c r="P139" s="78"/>
      <c r="Q139" s="78"/>
    </row>
    <row r="140" spans="2:17" x14ac:dyDescent="0.2">
      <c r="B140" s="193"/>
      <c r="C140" s="253"/>
      <c r="D140" s="253"/>
      <c r="E140" s="193"/>
      <c r="F140" s="193"/>
      <c r="G140" s="173"/>
      <c r="H140" s="193"/>
      <c r="I140" s="253"/>
      <c r="J140" s="253"/>
      <c r="K140" s="193"/>
      <c r="L140" s="193"/>
      <c r="M140" s="173"/>
      <c r="N140" s="193"/>
      <c r="O140" s="78"/>
      <c r="P140" s="78"/>
      <c r="Q140" s="78"/>
    </row>
    <row r="141" spans="2:17" x14ac:dyDescent="0.2">
      <c r="B141" s="193"/>
      <c r="C141" s="253"/>
      <c r="D141" s="253"/>
      <c r="E141" s="193"/>
      <c r="F141" s="193"/>
      <c r="G141" s="173"/>
      <c r="H141" s="193"/>
      <c r="I141" s="253"/>
      <c r="J141" s="253"/>
      <c r="K141" s="193"/>
      <c r="L141" s="193"/>
      <c r="M141" s="173"/>
      <c r="N141" s="193"/>
      <c r="O141" s="78"/>
      <c r="P141" s="78"/>
      <c r="Q141" s="78"/>
    </row>
    <row r="142" spans="2:17" x14ac:dyDescent="0.2">
      <c r="B142" s="193"/>
      <c r="C142" s="253"/>
      <c r="D142" s="253"/>
      <c r="E142" s="193"/>
      <c r="F142" s="193"/>
      <c r="G142" s="173"/>
      <c r="H142" s="193"/>
      <c r="I142" s="253"/>
      <c r="J142" s="253"/>
      <c r="K142" s="193"/>
      <c r="L142" s="193"/>
      <c r="M142" s="173"/>
      <c r="N142" s="193"/>
      <c r="O142" s="78"/>
      <c r="P142" s="78"/>
      <c r="Q142" s="78"/>
    </row>
    <row r="143" spans="2:17" x14ac:dyDescent="0.2">
      <c r="B143" s="193"/>
      <c r="C143" s="253"/>
      <c r="D143" s="253"/>
      <c r="E143" s="193"/>
      <c r="F143" s="193"/>
      <c r="G143" s="173"/>
      <c r="H143" s="193"/>
      <c r="I143" s="253"/>
      <c r="J143" s="253"/>
      <c r="K143" s="193"/>
      <c r="L143" s="193"/>
      <c r="M143" s="173"/>
      <c r="N143" s="193"/>
      <c r="O143" s="78"/>
      <c r="P143" s="78"/>
      <c r="Q143" s="78"/>
    </row>
    <row r="144" spans="2:17" x14ac:dyDescent="0.2">
      <c r="B144" s="193"/>
      <c r="C144" s="253"/>
      <c r="D144" s="253"/>
      <c r="E144" s="193"/>
      <c r="F144" s="193"/>
      <c r="G144" s="173"/>
      <c r="H144" s="193"/>
      <c r="I144" s="253"/>
      <c r="J144" s="253"/>
      <c r="K144" s="193"/>
      <c r="L144" s="193"/>
      <c r="M144" s="173"/>
      <c r="N144" s="193"/>
      <c r="O144" s="78"/>
      <c r="P144" s="78"/>
      <c r="Q144" s="78"/>
    </row>
    <row r="145" spans="2:17" x14ac:dyDescent="0.2">
      <c r="B145" s="193"/>
      <c r="C145" s="253"/>
      <c r="D145" s="253"/>
      <c r="E145" s="193"/>
      <c r="F145" s="193"/>
      <c r="G145" s="173"/>
      <c r="H145" s="193"/>
      <c r="I145" s="253"/>
      <c r="J145" s="253"/>
      <c r="K145" s="193"/>
      <c r="L145" s="193"/>
      <c r="M145" s="173"/>
      <c r="N145" s="193"/>
      <c r="O145" s="78"/>
      <c r="P145" s="78"/>
      <c r="Q145" s="78"/>
    </row>
    <row r="146" spans="2:17" x14ac:dyDescent="0.2">
      <c r="B146" s="193"/>
      <c r="C146" s="253"/>
      <c r="D146" s="253"/>
      <c r="E146" s="193"/>
      <c r="F146" s="193"/>
      <c r="G146" s="173"/>
      <c r="H146" s="193"/>
      <c r="I146" s="253"/>
      <c r="J146" s="253"/>
      <c r="K146" s="193"/>
      <c r="L146" s="193"/>
      <c r="M146" s="173"/>
      <c r="N146" s="193"/>
      <c r="O146" s="78"/>
      <c r="P146" s="78"/>
      <c r="Q146" s="78"/>
    </row>
    <row r="147" spans="2:17" x14ac:dyDescent="0.2">
      <c r="B147" s="193"/>
      <c r="C147" s="253"/>
      <c r="D147" s="253"/>
      <c r="E147" s="193"/>
      <c r="F147" s="193"/>
      <c r="G147" s="173"/>
      <c r="H147" s="193"/>
      <c r="I147" s="253"/>
      <c r="J147" s="253"/>
      <c r="K147" s="193"/>
      <c r="L147" s="193"/>
      <c r="M147" s="173"/>
      <c r="N147" s="193"/>
      <c r="O147" s="78"/>
      <c r="P147" s="78"/>
      <c r="Q147" s="78"/>
    </row>
    <row r="148" spans="2:17" x14ac:dyDescent="0.2">
      <c r="B148" s="193"/>
      <c r="C148" s="253"/>
      <c r="D148" s="253"/>
      <c r="E148" s="193"/>
      <c r="F148" s="193"/>
      <c r="G148" s="173"/>
      <c r="H148" s="193"/>
      <c r="I148" s="253"/>
      <c r="J148" s="253"/>
      <c r="K148" s="193"/>
      <c r="L148" s="193"/>
      <c r="M148" s="173"/>
      <c r="N148" s="193"/>
      <c r="O148" s="78"/>
      <c r="P148" s="78"/>
      <c r="Q148" s="78"/>
    </row>
    <row r="149" spans="2:17" x14ac:dyDescent="0.2">
      <c r="B149" s="193"/>
      <c r="C149" s="253"/>
      <c r="D149" s="253"/>
      <c r="E149" s="193"/>
      <c r="F149" s="193"/>
      <c r="G149" s="173"/>
      <c r="H149" s="193"/>
      <c r="I149" s="253"/>
      <c r="J149" s="253"/>
      <c r="K149" s="193"/>
      <c r="L149" s="193"/>
      <c r="M149" s="173"/>
      <c r="N149" s="193"/>
      <c r="O149" s="78"/>
      <c r="P149" s="78"/>
      <c r="Q149" s="78"/>
    </row>
    <row r="150" spans="2:17" x14ac:dyDescent="0.2">
      <c r="B150" s="193"/>
      <c r="C150" s="253"/>
      <c r="D150" s="253"/>
      <c r="E150" s="193"/>
      <c r="F150" s="193"/>
      <c r="G150" s="173"/>
      <c r="H150" s="193"/>
      <c r="I150" s="253"/>
      <c r="J150" s="253"/>
      <c r="K150" s="193"/>
      <c r="L150" s="193"/>
      <c r="M150" s="173"/>
      <c r="N150" s="193"/>
      <c r="O150" s="78"/>
      <c r="P150" s="78"/>
      <c r="Q150" s="78"/>
    </row>
    <row r="151" spans="2:17" x14ac:dyDescent="0.2">
      <c r="B151" s="193"/>
      <c r="C151" s="253"/>
      <c r="D151" s="253"/>
      <c r="E151" s="193"/>
      <c r="F151" s="193"/>
      <c r="G151" s="173"/>
      <c r="H151" s="193"/>
      <c r="I151" s="253"/>
      <c r="J151" s="253"/>
      <c r="K151" s="193"/>
      <c r="L151" s="193"/>
      <c r="M151" s="173"/>
      <c r="N151" s="193"/>
      <c r="O151" s="78"/>
      <c r="P151" s="78"/>
      <c r="Q151" s="78"/>
    </row>
    <row r="152" spans="2:17" x14ac:dyDescent="0.2">
      <c r="B152" s="193"/>
      <c r="C152" s="253"/>
      <c r="D152" s="253"/>
      <c r="E152" s="193"/>
      <c r="F152" s="193"/>
      <c r="G152" s="173"/>
      <c r="H152" s="193"/>
      <c r="I152" s="253"/>
      <c r="J152" s="253"/>
      <c r="K152" s="193"/>
      <c r="L152" s="193"/>
      <c r="M152" s="173"/>
      <c r="N152" s="193"/>
      <c r="O152" s="78"/>
      <c r="P152" s="78"/>
      <c r="Q152" s="78"/>
    </row>
    <row r="153" spans="2:17" x14ac:dyDescent="0.2">
      <c r="B153" s="193"/>
      <c r="C153" s="253"/>
      <c r="D153" s="253"/>
      <c r="E153" s="193"/>
      <c r="F153" s="193"/>
      <c r="G153" s="173"/>
      <c r="H153" s="193"/>
      <c r="I153" s="253"/>
      <c r="J153" s="253"/>
      <c r="K153" s="193"/>
      <c r="L153" s="193"/>
      <c r="M153" s="173"/>
      <c r="N153" s="193"/>
      <c r="O153" s="78"/>
      <c r="P153" s="78"/>
      <c r="Q153" s="78"/>
    </row>
    <row r="154" spans="2:17" x14ac:dyDescent="0.2">
      <c r="B154" s="193"/>
      <c r="C154" s="253"/>
      <c r="D154" s="253"/>
      <c r="E154" s="193"/>
      <c r="F154" s="193"/>
      <c r="G154" s="173"/>
      <c r="H154" s="193"/>
      <c r="I154" s="253"/>
      <c r="J154" s="253"/>
      <c r="K154" s="193"/>
      <c r="L154" s="193"/>
      <c r="M154" s="173"/>
      <c r="N154" s="193"/>
      <c r="O154" s="78"/>
      <c r="P154" s="78"/>
      <c r="Q154" s="78"/>
    </row>
    <row r="155" spans="2:17" x14ac:dyDescent="0.2">
      <c r="B155" s="193"/>
      <c r="C155" s="253"/>
      <c r="D155" s="253"/>
      <c r="E155" s="193"/>
      <c r="F155" s="193"/>
      <c r="G155" s="173"/>
      <c r="H155" s="193"/>
      <c r="I155" s="253"/>
      <c r="J155" s="253"/>
      <c r="K155" s="193"/>
      <c r="L155" s="193"/>
      <c r="M155" s="173"/>
      <c r="N155" s="193"/>
      <c r="O155" s="78"/>
      <c r="P155" s="78"/>
      <c r="Q155" s="78"/>
    </row>
    <row r="156" spans="2:17" x14ac:dyDescent="0.2">
      <c r="B156" s="193"/>
      <c r="C156" s="253"/>
      <c r="D156" s="253"/>
      <c r="E156" s="193"/>
      <c r="F156" s="193"/>
      <c r="G156" s="173"/>
      <c r="H156" s="193"/>
      <c r="I156" s="253"/>
      <c r="J156" s="253"/>
      <c r="K156" s="193"/>
      <c r="L156" s="193"/>
      <c r="M156" s="173"/>
      <c r="N156" s="193"/>
      <c r="O156" s="78"/>
      <c r="P156" s="78"/>
      <c r="Q156" s="78"/>
    </row>
    <row r="157" spans="2:17" x14ac:dyDescent="0.2">
      <c r="B157" s="193"/>
      <c r="C157" s="253"/>
      <c r="D157" s="253"/>
      <c r="E157" s="193"/>
      <c r="F157" s="193"/>
      <c r="G157" s="173"/>
      <c r="H157" s="193"/>
      <c r="I157" s="253"/>
      <c r="J157" s="253"/>
      <c r="K157" s="193"/>
      <c r="L157" s="193"/>
      <c r="M157" s="173"/>
      <c r="N157" s="193"/>
      <c r="O157" s="78"/>
      <c r="P157" s="78"/>
      <c r="Q157" s="78"/>
    </row>
    <row r="158" spans="2:17" x14ac:dyDescent="0.2">
      <c r="B158" s="193"/>
      <c r="C158" s="253"/>
      <c r="D158" s="253"/>
      <c r="E158" s="193"/>
      <c r="F158" s="193"/>
      <c r="G158" s="173"/>
      <c r="H158" s="193"/>
      <c r="I158" s="253"/>
      <c r="J158" s="253"/>
      <c r="K158" s="193"/>
      <c r="L158" s="193"/>
      <c r="M158" s="173"/>
      <c r="N158" s="193"/>
      <c r="O158" s="78"/>
      <c r="P158" s="78"/>
      <c r="Q158" s="78"/>
    </row>
    <row r="159" spans="2:17" x14ac:dyDescent="0.2">
      <c r="B159" s="193"/>
      <c r="C159" s="253"/>
      <c r="D159" s="253"/>
      <c r="E159" s="193"/>
      <c r="F159" s="193"/>
      <c r="G159" s="173"/>
      <c r="H159" s="193"/>
      <c r="I159" s="253"/>
      <c r="J159" s="253"/>
      <c r="K159" s="193"/>
      <c r="L159" s="193"/>
      <c r="M159" s="173"/>
      <c r="N159" s="193"/>
      <c r="O159" s="78"/>
      <c r="P159" s="78"/>
      <c r="Q159" s="78"/>
    </row>
    <row r="160" spans="2:17" x14ac:dyDescent="0.2">
      <c r="B160" s="193"/>
      <c r="C160" s="253"/>
      <c r="D160" s="253"/>
      <c r="E160" s="193"/>
      <c r="F160" s="193"/>
      <c r="G160" s="173"/>
      <c r="H160" s="193"/>
      <c r="I160" s="253"/>
      <c r="J160" s="253"/>
      <c r="K160" s="193"/>
      <c r="L160" s="193"/>
      <c r="M160" s="173"/>
      <c r="N160" s="193"/>
      <c r="O160" s="78"/>
      <c r="P160" s="78"/>
      <c r="Q160" s="78"/>
    </row>
    <row r="161" spans="2:17" x14ac:dyDescent="0.2">
      <c r="B161" s="193"/>
      <c r="C161" s="253"/>
      <c r="D161" s="253"/>
      <c r="E161" s="193"/>
      <c r="F161" s="193"/>
      <c r="G161" s="173"/>
      <c r="H161" s="193"/>
      <c r="I161" s="253"/>
      <c r="J161" s="253"/>
      <c r="K161" s="193"/>
      <c r="L161" s="193"/>
      <c r="M161" s="173"/>
      <c r="N161" s="193"/>
      <c r="O161" s="78"/>
      <c r="P161" s="78"/>
      <c r="Q161" s="78"/>
    </row>
    <row r="162" spans="2:17" x14ac:dyDescent="0.2">
      <c r="B162" s="193"/>
      <c r="C162" s="253"/>
      <c r="D162" s="253"/>
      <c r="E162" s="193"/>
      <c r="F162" s="193"/>
      <c r="G162" s="173"/>
      <c r="H162" s="193"/>
      <c r="I162" s="253"/>
      <c r="J162" s="253"/>
      <c r="K162" s="193"/>
      <c r="L162" s="193"/>
      <c r="M162" s="173"/>
      <c r="N162" s="193"/>
      <c r="O162" s="78"/>
      <c r="P162" s="78"/>
      <c r="Q162" s="78"/>
    </row>
    <row r="163" spans="2:17" x14ac:dyDescent="0.2">
      <c r="B163" s="193"/>
      <c r="C163" s="253"/>
      <c r="D163" s="253"/>
      <c r="E163" s="193"/>
      <c r="F163" s="193"/>
      <c r="G163" s="173"/>
      <c r="H163" s="193"/>
      <c r="I163" s="253"/>
      <c r="J163" s="253"/>
      <c r="K163" s="193"/>
      <c r="L163" s="193"/>
      <c r="M163" s="173"/>
      <c r="N163" s="193"/>
      <c r="O163" s="78"/>
      <c r="P163" s="78"/>
      <c r="Q163" s="78"/>
    </row>
    <row r="164" spans="2:17" x14ac:dyDescent="0.2">
      <c r="B164" s="193"/>
      <c r="C164" s="253"/>
      <c r="D164" s="253"/>
      <c r="E164" s="193"/>
      <c r="F164" s="193"/>
      <c r="G164" s="173"/>
      <c r="H164" s="193"/>
      <c r="I164" s="253"/>
      <c r="J164" s="253"/>
      <c r="K164" s="193"/>
      <c r="L164" s="193"/>
      <c r="M164" s="173"/>
      <c r="N164" s="193"/>
      <c r="O164" s="78"/>
      <c r="P164" s="78"/>
      <c r="Q164" s="78"/>
    </row>
    <row r="165" spans="2:17" x14ac:dyDescent="0.2">
      <c r="B165" s="193"/>
      <c r="C165" s="253"/>
      <c r="D165" s="253"/>
      <c r="E165" s="193"/>
      <c r="F165" s="193"/>
      <c r="G165" s="173"/>
      <c r="H165" s="193"/>
      <c r="I165" s="253"/>
      <c r="J165" s="253"/>
      <c r="K165" s="193"/>
      <c r="L165" s="193"/>
      <c r="M165" s="173"/>
      <c r="N165" s="193"/>
      <c r="O165" s="78"/>
      <c r="P165" s="78"/>
      <c r="Q165" s="78"/>
    </row>
    <row r="166" spans="2:17" x14ac:dyDescent="0.2">
      <c r="B166" s="193"/>
      <c r="C166" s="253"/>
      <c r="D166" s="253"/>
      <c r="E166" s="193"/>
      <c r="F166" s="193"/>
      <c r="G166" s="173"/>
      <c r="H166" s="193"/>
      <c r="I166" s="253"/>
      <c r="J166" s="253"/>
      <c r="K166" s="193"/>
      <c r="L166" s="193"/>
      <c r="M166" s="173"/>
      <c r="N166" s="193"/>
      <c r="O166" s="78"/>
      <c r="P166" s="78"/>
      <c r="Q166" s="78"/>
    </row>
    <row r="167" spans="2:17" x14ac:dyDescent="0.2">
      <c r="B167" s="193"/>
      <c r="C167" s="253"/>
      <c r="D167" s="253"/>
      <c r="E167" s="193"/>
      <c r="F167" s="193"/>
      <c r="G167" s="173"/>
      <c r="H167" s="193"/>
      <c r="I167" s="253"/>
      <c r="J167" s="253"/>
      <c r="K167" s="193"/>
      <c r="L167" s="193"/>
      <c r="M167" s="173"/>
      <c r="N167" s="193"/>
      <c r="O167" s="78"/>
      <c r="P167" s="78"/>
      <c r="Q167" s="78"/>
    </row>
    <row r="168" spans="2:17" x14ac:dyDescent="0.2">
      <c r="B168" s="193"/>
      <c r="C168" s="253"/>
      <c r="D168" s="253"/>
      <c r="E168" s="193"/>
      <c r="F168" s="193"/>
      <c r="G168" s="173"/>
      <c r="H168" s="193"/>
      <c r="I168" s="253"/>
      <c r="J168" s="253"/>
      <c r="K168" s="193"/>
      <c r="L168" s="193"/>
      <c r="M168" s="173"/>
      <c r="N168" s="193"/>
      <c r="O168" s="78"/>
      <c r="P168" s="78"/>
      <c r="Q168" s="78"/>
    </row>
    <row r="169" spans="2:17" x14ac:dyDescent="0.2">
      <c r="B169" s="193"/>
      <c r="C169" s="253"/>
      <c r="D169" s="253"/>
      <c r="E169" s="193"/>
      <c r="F169" s="193"/>
      <c r="G169" s="173"/>
      <c r="H169" s="193"/>
      <c r="I169" s="253"/>
      <c r="J169" s="253"/>
      <c r="K169" s="193"/>
      <c r="L169" s="193"/>
      <c r="M169" s="173"/>
      <c r="N169" s="193"/>
      <c r="O169" s="78"/>
      <c r="P169" s="78"/>
      <c r="Q169" s="78"/>
    </row>
    <row r="170" spans="2:17" x14ac:dyDescent="0.2">
      <c r="B170" s="193"/>
      <c r="C170" s="253"/>
      <c r="D170" s="253"/>
      <c r="E170" s="193"/>
      <c r="F170" s="193"/>
      <c r="G170" s="173"/>
      <c r="H170" s="193"/>
      <c r="I170" s="253"/>
      <c r="J170" s="253"/>
      <c r="K170" s="193"/>
      <c r="L170" s="193"/>
      <c r="M170" s="173"/>
      <c r="N170" s="193"/>
      <c r="O170" s="78"/>
      <c r="P170" s="78"/>
      <c r="Q170" s="78"/>
    </row>
    <row r="171" spans="2:17" x14ac:dyDescent="0.2">
      <c r="B171" s="193"/>
      <c r="C171" s="253"/>
      <c r="D171" s="253"/>
      <c r="E171" s="193"/>
      <c r="F171" s="193"/>
      <c r="G171" s="173"/>
      <c r="H171" s="193"/>
      <c r="I171" s="253"/>
      <c r="J171" s="253"/>
      <c r="K171" s="193"/>
      <c r="L171" s="193"/>
      <c r="M171" s="173"/>
      <c r="N171" s="193"/>
      <c r="O171" s="78"/>
      <c r="P171" s="78"/>
      <c r="Q171" s="78"/>
    </row>
    <row r="172" spans="2:17" x14ac:dyDescent="0.2">
      <c r="B172" s="193"/>
      <c r="C172" s="253"/>
      <c r="D172" s="253"/>
      <c r="E172" s="193"/>
      <c r="F172" s="193"/>
      <c r="G172" s="173"/>
      <c r="H172" s="193"/>
      <c r="I172" s="253"/>
      <c r="J172" s="253"/>
      <c r="K172" s="193"/>
      <c r="L172" s="193"/>
      <c r="M172" s="173"/>
      <c r="N172" s="193"/>
      <c r="O172" s="78"/>
      <c r="P172" s="78"/>
      <c r="Q172" s="78"/>
    </row>
    <row r="173" spans="2:17" x14ac:dyDescent="0.2">
      <c r="B173" s="193"/>
      <c r="C173" s="253"/>
      <c r="D173" s="253"/>
      <c r="E173" s="193"/>
      <c r="F173" s="193"/>
      <c r="G173" s="173"/>
      <c r="H173" s="193"/>
      <c r="I173" s="253"/>
      <c r="J173" s="253"/>
      <c r="K173" s="193"/>
      <c r="L173" s="193"/>
      <c r="M173" s="173"/>
      <c r="N173" s="193"/>
      <c r="O173" s="78"/>
      <c r="P173" s="78"/>
      <c r="Q173" s="78"/>
    </row>
    <row r="174" spans="2:17" x14ac:dyDescent="0.2">
      <c r="B174" s="193"/>
      <c r="C174" s="253"/>
      <c r="D174" s="253"/>
      <c r="E174" s="193"/>
      <c r="F174" s="193"/>
      <c r="G174" s="173"/>
      <c r="H174" s="193"/>
      <c r="I174" s="253"/>
      <c r="J174" s="253"/>
      <c r="K174" s="193"/>
      <c r="L174" s="193"/>
      <c r="M174" s="173"/>
      <c r="N174" s="193"/>
      <c r="O174" s="78"/>
      <c r="P174" s="78"/>
      <c r="Q174" s="78"/>
    </row>
    <row r="175" spans="2:17" x14ac:dyDescent="0.2">
      <c r="B175" s="193"/>
      <c r="C175" s="253"/>
      <c r="D175" s="253"/>
      <c r="E175" s="193"/>
      <c r="F175" s="193"/>
      <c r="G175" s="173"/>
      <c r="H175" s="193"/>
      <c r="I175" s="253"/>
      <c r="J175" s="253"/>
      <c r="K175" s="193"/>
      <c r="L175" s="193"/>
      <c r="M175" s="173"/>
      <c r="N175" s="193"/>
      <c r="O175" s="78"/>
      <c r="P175" s="78"/>
      <c r="Q175" s="78"/>
    </row>
    <row r="176" spans="2:17" x14ac:dyDescent="0.2">
      <c r="B176" s="193"/>
      <c r="C176" s="253"/>
      <c r="D176" s="253"/>
      <c r="E176" s="193"/>
      <c r="F176" s="193"/>
      <c r="G176" s="173"/>
      <c r="H176" s="193"/>
      <c r="I176" s="253"/>
      <c r="J176" s="253"/>
      <c r="K176" s="193"/>
      <c r="L176" s="193"/>
      <c r="M176" s="173"/>
      <c r="N176" s="193"/>
      <c r="O176" s="78"/>
      <c r="P176" s="78"/>
      <c r="Q176" s="78"/>
    </row>
    <row r="177" spans="2:17" x14ac:dyDescent="0.2">
      <c r="B177" s="193"/>
      <c r="C177" s="253"/>
      <c r="D177" s="253"/>
      <c r="E177" s="193"/>
      <c r="F177" s="193"/>
      <c r="G177" s="173"/>
      <c r="H177" s="193"/>
      <c r="I177" s="253"/>
      <c r="J177" s="253"/>
      <c r="K177" s="193"/>
      <c r="L177" s="193"/>
      <c r="M177" s="173"/>
      <c r="N177" s="193"/>
      <c r="O177" s="78"/>
      <c r="P177" s="78"/>
      <c r="Q177" s="78"/>
    </row>
    <row r="178" spans="2:17" x14ac:dyDescent="0.2">
      <c r="B178" s="193"/>
      <c r="C178" s="253"/>
      <c r="D178" s="253"/>
      <c r="E178" s="193"/>
      <c r="F178" s="193"/>
      <c r="G178" s="173"/>
      <c r="H178" s="193"/>
      <c r="I178" s="253"/>
      <c r="J178" s="253"/>
      <c r="K178" s="193"/>
      <c r="L178" s="193"/>
      <c r="M178" s="173"/>
      <c r="N178" s="193"/>
      <c r="O178" s="78"/>
      <c r="P178" s="78"/>
      <c r="Q178" s="78"/>
    </row>
    <row r="179" spans="2:17" x14ac:dyDescent="0.2">
      <c r="B179" s="193"/>
      <c r="C179" s="253"/>
      <c r="D179" s="253"/>
      <c r="E179" s="193"/>
      <c r="F179" s="193"/>
      <c r="G179" s="173"/>
      <c r="H179" s="193"/>
      <c r="I179" s="253"/>
      <c r="J179" s="253"/>
      <c r="K179" s="193"/>
      <c r="L179" s="193"/>
      <c r="M179" s="173"/>
      <c r="N179" s="193"/>
      <c r="O179" s="78"/>
      <c r="P179" s="78"/>
      <c r="Q179" s="78"/>
    </row>
    <row r="180" spans="2:17" x14ac:dyDescent="0.2">
      <c r="B180" s="193"/>
      <c r="C180" s="253"/>
      <c r="D180" s="253"/>
      <c r="E180" s="193"/>
      <c r="F180" s="193"/>
      <c r="G180" s="173"/>
      <c r="H180" s="193"/>
      <c r="I180" s="253"/>
      <c r="J180" s="253"/>
      <c r="K180" s="193"/>
      <c r="L180" s="193"/>
      <c r="M180" s="173"/>
      <c r="N180" s="193"/>
      <c r="O180" s="78"/>
      <c r="P180" s="78"/>
      <c r="Q180" s="78"/>
    </row>
    <row r="181" spans="2:17" x14ac:dyDescent="0.2">
      <c r="B181" s="193"/>
      <c r="C181" s="253"/>
      <c r="D181" s="253"/>
      <c r="E181" s="193"/>
      <c r="F181" s="193"/>
      <c r="G181" s="173"/>
      <c r="H181" s="193"/>
      <c r="I181" s="253"/>
      <c r="J181" s="253"/>
      <c r="K181" s="193"/>
      <c r="L181" s="193"/>
      <c r="M181" s="173"/>
      <c r="N181" s="193"/>
      <c r="O181" s="78"/>
      <c r="P181" s="78"/>
      <c r="Q181" s="78"/>
    </row>
    <row r="182" spans="2:17" x14ac:dyDescent="0.2">
      <c r="B182" s="193"/>
      <c r="C182" s="253"/>
      <c r="D182" s="253"/>
      <c r="E182" s="193"/>
      <c r="F182" s="193"/>
      <c r="G182" s="173"/>
      <c r="H182" s="193"/>
      <c r="I182" s="253"/>
      <c r="J182" s="253"/>
      <c r="K182" s="193"/>
      <c r="L182" s="193"/>
      <c r="M182" s="173"/>
      <c r="N182" s="193"/>
      <c r="O182" s="78"/>
      <c r="P182" s="78"/>
      <c r="Q182" s="78"/>
    </row>
    <row r="183" spans="2:17" x14ac:dyDescent="0.2">
      <c r="B183" s="193"/>
      <c r="C183" s="253"/>
      <c r="D183" s="253"/>
      <c r="E183" s="193"/>
      <c r="F183" s="193"/>
      <c r="G183" s="173"/>
      <c r="H183" s="193"/>
      <c r="I183" s="253"/>
      <c r="J183" s="253"/>
      <c r="K183" s="193"/>
      <c r="L183" s="193"/>
      <c r="M183" s="173"/>
      <c r="N183" s="193"/>
      <c r="O183" s="78"/>
      <c r="P183" s="78"/>
      <c r="Q183" s="78"/>
    </row>
    <row r="184" spans="2:17" x14ac:dyDescent="0.2">
      <c r="B184" s="193"/>
      <c r="C184" s="253"/>
      <c r="D184" s="253"/>
      <c r="E184" s="193"/>
      <c r="F184" s="193"/>
      <c r="G184" s="173"/>
      <c r="H184" s="193"/>
      <c r="I184" s="253"/>
      <c r="J184" s="253"/>
      <c r="K184" s="193"/>
      <c r="L184" s="193"/>
      <c r="M184" s="173"/>
      <c r="N184" s="193"/>
      <c r="O184" s="78"/>
      <c r="P184" s="78"/>
      <c r="Q184" s="78"/>
    </row>
    <row r="185" spans="2:17" x14ac:dyDescent="0.2">
      <c r="B185" s="193"/>
      <c r="C185" s="253"/>
      <c r="D185" s="253"/>
      <c r="E185" s="193"/>
      <c r="F185" s="193"/>
      <c r="G185" s="173"/>
      <c r="H185" s="193"/>
      <c r="I185" s="253"/>
      <c r="J185" s="253"/>
      <c r="K185" s="193"/>
      <c r="L185" s="193"/>
      <c r="M185" s="173"/>
      <c r="N185" s="193"/>
      <c r="O185" s="78"/>
      <c r="P185" s="78"/>
      <c r="Q185" s="78"/>
    </row>
    <row r="186" spans="2:17" x14ac:dyDescent="0.2">
      <c r="B186" s="193"/>
      <c r="C186" s="253"/>
      <c r="D186" s="253"/>
      <c r="E186" s="193"/>
      <c r="F186" s="193"/>
      <c r="G186" s="173"/>
      <c r="H186" s="193"/>
      <c r="I186" s="253"/>
      <c r="J186" s="253"/>
      <c r="K186" s="193"/>
      <c r="L186" s="193"/>
      <c r="M186" s="173"/>
      <c r="N186" s="193"/>
      <c r="O186" s="78"/>
      <c r="P186" s="78"/>
      <c r="Q186" s="78"/>
    </row>
    <row r="187" spans="2:17" x14ac:dyDescent="0.2">
      <c r="B187" s="193"/>
      <c r="C187" s="253"/>
      <c r="D187" s="253"/>
      <c r="E187" s="193"/>
      <c r="F187" s="193"/>
      <c r="G187" s="173"/>
      <c r="H187" s="193"/>
      <c r="I187" s="253"/>
      <c r="J187" s="253"/>
      <c r="K187" s="193"/>
      <c r="L187" s="193"/>
      <c r="M187" s="173"/>
      <c r="N187" s="193"/>
      <c r="O187" s="78"/>
      <c r="P187" s="78"/>
      <c r="Q187" s="78"/>
    </row>
    <row r="188" spans="2:17" x14ac:dyDescent="0.2">
      <c r="B188" s="193"/>
      <c r="C188" s="253"/>
      <c r="D188" s="253"/>
      <c r="E188" s="193"/>
      <c r="F188" s="193"/>
      <c r="G188" s="173"/>
      <c r="H188" s="193"/>
      <c r="I188" s="253"/>
      <c r="J188" s="253"/>
      <c r="K188" s="193"/>
      <c r="L188" s="193"/>
      <c r="M188" s="173"/>
      <c r="N188" s="193"/>
      <c r="O188" s="78"/>
      <c r="P188" s="78"/>
      <c r="Q188" s="78"/>
    </row>
    <row r="189" spans="2:17" x14ac:dyDescent="0.2">
      <c r="B189" s="193"/>
      <c r="C189" s="253"/>
      <c r="D189" s="253"/>
      <c r="E189" s="193"/>
      <c r="F189" s="193"/>
      <c r="G189" s="173"/>
      <c r="H189" s="193"/>
      <c r="I189" s="253"/>
      <c r="J189" s="253"/>
      <c r="K189" s="193"/>
      <c r="L189" s="193"/>
      <c r="M189" s="173"/>
      <c r="N189" s="193"/>
      <c r="O189" s="78"/>
      <c r="P189" s="78"/>
      <c r="Q189" s="78"/>
    </row>
    <row r="190" spans="2:17" x14ac:dyDescent="0.2">
      <c r="B190" s="193"/>
      <c r="C190" s="253"/>
      <c r="D190" s="253"/>
      <c r="E190" s="193"/>
      <c r="F190" s="193"/>
      <c r="G190" s="173"/>
      <c r="H190" s="193"/>
      <c r="I190" s="253"/>
      <c r="J190" s="253"/>
      <c r="K190" s="193"/>
      <c r="L190" s="193"/>
      <c r="M190" s="173"/>
      <c r="N190" s="193"/>
      <c r="O190" s="78"/>
      <c r="P190" s="78"/>
      <c r="Q190" s="78"/>
    </row>
    <row r="191" spans="2:17" x14ac:dyDescent="0.2">
      <c r="B191" s="193"/>
      <c r="C191" s="253"/>
      <c r="D191" s="253"/>
      <c r="E191" s="193"/>
      <c r="F191" s="193"/>
      <c r="G191" s="173"/>
      <c r="H191" s="193"/>
      <c r="I191" s="253"/>
      <c r="J191" s="253"/>
      <c r="K191" s="193"/>
      <c r="L191" s="193"/>
      <c r="M191" s="173"/>
      <c r="N191" s="193"/>
      <c r="O191" s="78"/>
      <c r="P191" s="78"/>
      <c r="Q191" s="78"/>
    </row>
    <row r="192" spans="2:17" x14ac:dyDescent="0.2">
      <c r="B192" s="193"/>
      <c r="C192" s="253"/>
      <c r="D192" s="253"/>
      <c r="E192" s="193"/>
      <c r="F192" s="193"/>
      <c r="G192" s="173"/>
      <c r="H192" s="193"/>
      <c r="I192" s="253"/>
      <c r="J192" s="253"/>
      <c r="K192" s="193"/>
      <c r="L192" s="193"/>
      <c r="M192" s="173"/>
      <c r="N192" s="193"/>
      <c r="O192" s="78"/>
      <c r="P192" s="78"/>
      <c r="Q192" s="78"/>
    </row>
    <row r="193" spans="2:17" x14ac:dyDescent="0.2">
      <c r="B193" s="193"/>
      <c r="C193" s="253"/>
      <c r="D193" s="253"/>
      <c r="E193" s="193"/>
      <c r="F193" s="193"/>
      <c r="G193" s="173"/>
      <c r="H193" s="193"/>
      <c r="I193" s="253"/>
      <c r="J193" s="253"/>
      <c r="K193" s="193"/>
      <c r="L193" s="193"/>
      <c r="M193" s="173"/>
      <c r="N193" s="193"/>
      <c r="O193" s="78"/>
      <c r="P193" s="78"/>
      <c r="Q193" s="78"/>
    </row>
    <row r="194" spans="2:17" x14ac:dyDescent="0.2">
      <c r="B194" s="193"/>
      <c r="C194" s="253"/>
      <c r="D194" s="253"/>
      <c r="E194" s="193"/>
      <c r="F194" s="193"/>
      <c r="G194" s="173"/>
      <c r="H194" s="193"/>
      <c r="I194" s="253"/>
      <c r="J194" s="253"/>
      <c r="K194" s="193"/>
      <c r="L194" s="193"/>
      <c r="M194" s="173"/>
      <c r="N194" s="193"/>
      <c r="O194" s="78"/>
      <c r="P194" s="78"/>
      <c r="Q194" s="78"/>
    </row>
    <row r="195" spans="2:17" x14ac:dyDescent="0.2">
      <c r="B195" s="193"/>
      <c r="C195" s="253"/>
      <c r="D195" s="253"/>
      <c r="E195" s="193"/>
      <c r="F195" s="193"/>
      <c r="G195" s="173"/>
      <c r="H195" s="193"/>
      <c r="I195" s="253"/>
      <c r="J195" s="253"/>
      <c r="K195" s="193"/>
      <c r="L195" s="193"/>
      <c r="M195" s="173"/>
      <c r="N195" s="193"/>
      <c r="O195" s="78"/>
      <c r="P195" s="78"/>
      <c r="Q195" s="78"/>
    </row>
    <row r="196" spans="2:17" x14ac:dyDescent="0.2">
      <c r="B196" s="193"/>
      <c r="C196" s="253"/>
      <c r="D196" s="253"/>
      <c r="E196" s="193"/>
      <c r="F196" s="193"/>
      <c r="G196" s="173"/>
      <c r="H196" s="193"/>
      <c r="I196" s="253"/>
      <c r="J196" s="253"/>
      <c r="K196" s="193"/>
      <c r="L196" s="193"/>
      <c r="M196" s="173"/>
      <c r="N196" s="193"/>
      <c r="O196" s="78"/>
      <c r="P196" s="78"/>
      <c r="Q196" s="78"/>
    </row>
    <row r="197" spans="2:17" x14ac:dyDescent="0.2">
      <c r="B197" s="193"/>
      <c r="C197" s="253"/>
      <c r="D197" s="253"/>
      <c r="E197" s="193"/>
      <c r="F197" s="193"/>
      <c r="G197" s="173"/>
      <c r="H197" s="193"/>
      <c r="I197" s="253"/>
      <c r="J197" s="253"/>
      <c r="K197" s="193"/>
      <c r="L197" s="193"/>
      <c r="M197" s="173"/>
      <c r="N197" s="193"/>
      <c r="O197" s="78"/>
      <c r="P197" s="78"/>
      <c r="Q197" s="78"/>
    </row>
    <row r="198" spans="2:17" x14ac:dyDescent="0.2">
      <c r="B198" s="193"/>
      <c r="C198" s="253"/>
      <c r="D198" s="253"/>
      <c r="E198" s="193"/>
      <c r="F198" s="193"/>
      <c r="G198" s="173"/>
      <c r="H198" s="193"/>
      <c r="I198" s="253"/>
      <c r="J198" s="253"/>
      <c r="K198" s="193"/>
      <c r="L198" s="193"/>
      <c r="M198" s="173"/>
      <c r="N198" s="193"/>
      <c r="O198" s="78"/>
      <c r="P198" s="78"/>
      <c r="Q198" s="78"/>
    </row>
    <row r="199" spans="2:17" x14ac:dyDescent="0.2">
      <c r="B199" s="193"/>
      <c r="C199" s="253"/>
      <c r="D199" s="253"/>
      <c r="E199" s="193"/>
      <c r="F199" s="193"/>
      <c r="G199" s="173"/>
      <c r="H199" s="193"/>
      <c r="I199" s="253"/>
      <c r="J199" s="253"/>
      <c r="K199" s="193"/>
      <c r="L199" s="193"/>
      <c r="M199" s="173"/>
      <c r="N199" s="193"/>
      <c r="O199" s="78"/>
      <c r="P199" s="78"/>
      <c r="Q199" s="78"/>
    </row>
    <row r="200" spans="2:17" x14ac:dyDescent="0.2">
      <c r="B200" s="193"/>
      <c r="C200" s="253"/>
      <c r="D200" s="253"/>
      <c r="E200" s="193"/>
      <c r="F200" s="193"/>
      <c r="G200" s="173"/>
      <c r="H200" s="193"/>
      <c r="I200" s="253"/>
      <c r="J200" s="253"/>
      <c r="K200" s="193"/>
      <c r="L200" s="193"/>
      <c r="M200" s="173"/>
      <c r="N200" s="193"/>
      <c r="O200" s="78"/>
      <c r="P200" s="78"/>
      <c r="Q200" s="78"/>
    </row>
    <row r="201" spans="2:17" x14ac:dyDescent="0.2">
      <c r="B201" s="193"/>
      <c r="C201" s="253"/>
      <c r="D201" s="253"/>
      <c r="E201" s="193"/>
      <c r="F201" s="193"/>
      <c r="G201" s="173"/>
      <c r="H201" s="193"/>
      <c r="I201" s="253"/>
      <c r="J201" s="253"/>
      <c r="K201" s="193"/>
      <c r="L201" s="193"/>
      <c r="M201" s="173"/>
      <c r="N201" s="193"/>
      <c r="O201" s="78"/>
      <c r="P201" s="78"/>
      <c r="Q201" s="78"/>
    </row>
    <row r="202" spans="2:17" x14ac:dyDescent="0.2">
      <c r="B202" s="193"/>
      <c r="C202" s="253"/>
      <c r="D202" s="253"/>
      <c r="E202" s="193"/>
      <c r="F202" s="193"/>
      <c r="G202" s="173"/>
      <c r="H202" s="193"/>
      <c r="I202" s="253"/>
      <c r="J202" s="253"/>
      <c r="K202" s="193"/>
      <c r="L202" s="193"/>
      <c r="M202" s="173"/>
      <c r="N202" s="193"/>
      <c r="O202" s="78"/>
      <c r="P202" s="78"/>
      <c r="Q202" s="78"/>
    </row>
    <row r="203" spans="2:17" x14ac:dyDescent="0.2">
      <c r="B203" s="193"/>
      <c r="C203" s="253"/>
      <c r="D203" s="253"/>
      <c r="E203" s="193"/>
      <c r="F203" s="193"/>
      <c r="G203" s="173"/>
      <c r="H203" s="193"/>
      <c r="I203" s="253"/>
      <c r="J203" s="253"/>
      <c r="K203" s="193"/>
      <c r="L203" s="193"/>
      <c r="M203" s="173"/>
      <c r="N203" s="193"/>
      <c r="O203" s="78"/>
      <c r="P203" s="78"/>
      <c r="Q203" s="78"/>
    </row>
    <row r="204" spans="2:17" x14ac:dyDescent="0.2">
      <c r="B204" s="193"/>
      <c r="C204" s="253"/>
      <c r="D204" s="253"/>
      <c r="E204" s="193"/>
      <c r="F204" s="193"/>
      <c r="G204" s="173"/>
      <c r="H204" s="193"/>
      <c r="I204" s="253"/>
      <c r="J204" s="253"/>
      <c r="K204" s="193"/>
      <c r="L204" s="193"/>
      <c r="M204" s="173"/>
      <c r="N204" s="193"/>
      <c r="O204" s="78"/>
      <c r="P204" s="78"/>
      <c r="Q204" s="78"/>
    </row>
    <row r="205" spans="2:17" x14ac:dyDescent="0.2">
      <c r="B205" s="193"/>
      <c r="C205" s="253"/>
      <c r="D205" s="253"/>
      <c r="E205" s="193"/>
      <c r="F205" s="193"/>
      <c r="G205" s="173"/>
      <c r="H205" s="193"/>
      <c r="I205" s="253"/>
      <c r="J205" s="253"/>
      <c r="K205" s="193"/>
      <c r="L205" s="193"/>
      <c r="M205" s="173"/>
      <c r="N205" s="193"/>
      <c r="O205" s="78"/>
      <c r="P205" s="78"/>
      <c r="Q205" s="78"/>
    </row>
    <row r="206" spans="2:17" x14ac:dyDescent="0.2">
      <c r="B206" s="193"/>
      <c r="C206" s="253"/>
      <c r="D206" s="253"/>
      <c r="E206" s="193"/>
      <c r="F206" s="193"/>
      <c r="G206" s="173"/>
      <c r="H206" s="193"/>
      <c r="I206" s="253"/>
      <c r="J206" s="253"/>
      <c r="K206" s="193"/>
      <c r="L206" s="193"/>
      <c r="M206" s="173"/>
      <c r="N206" s="193"/>
      <c r="O206" s="78"/>
      <c r="P206" s="78"/>
      <c r="Q206" s="78"/>
    </row>
    <row r="207" spans="2:17" x14ac:dyDescent="0.2">
      <c r="B207" s="193"/>
      <c r="C207" s="253"/>
      <c r="D207" s="253"/>
      <c r="E207" s="193"/>
      <c r="F207" s="193"/>
      <c r="G207" s="173"/>
      <c r="H207" s="193"/>
      <c r="I207" s="253"/>
      <c r="J207" s="253"/>
      <c r="K207" s="193"/>
      <c r="L207" s="193"/>
      <c r="M207" s="173"/>
      <c r="N207" s="193"/>
      <c r="O207" s="78"/>
      <c r="P207" s="78"/>
      <c r="Q207" s="78"/>
    </row>
    <row r="208" spans="2:17" x14ac:dyDescent="0.2">
      <c r="B208" s="193"/>
      <c r="C208" s="253"/>
      <c r="D208" s="253"/>
      <c r="E208" s="193"/>
      <c r="F208" s="193"/>
      <c r="G208" s="173"/>
      <c r="H208" s="193"/>
      <c r="I208" s="253"/>
      <c r="J208" s="253"/>
      <c r="K208" s="193"/>
      <c r="L208" s="193"/>
      <c r="M208" s="173"/>
      <c r="N208" s="193"/>
      <c r="O208" s="78"/>
      <c r="P208" s="78"/>
      <c r="Q208" s="78"/>
    </row>
    <row r="209" spans="2:17" x14ac:dyDescent="0.2">
      <c r="B209" s="193"/>
      <c r="C209" s="253"/>
      <c r="D209" s="253"/>
      <c r="E209" s="193"/>
      <c r="F209" s="193"/>
      <c r="G209" s="173"/>
      <c r="H209" s="193"/>
      <c r="I209" s="253"/>
      <c r="J209" s="253"/>
      <c r="K209" s="193"/>
      <c r="L209" s="193"/>
      <c r="M209" s="173"/>
      <c r="N209" s="193"/>
      <c r="O209" s="78"/>
      <c r="P209" s="78"/>
      <c r="Q209" s="78"/>
    </row>
    <row r="210" spans="2:17" x14ac:dyDescent="0.2">
      <c r="B210" s="193"/>
      <c r="C210" s="253"/>
      <c r="D210" s="253"/>
      <c r="E210" s="193"/>
      <c r="F210" s="193"/>
      <c r="G210" s="173"/>
      <c r="H210" s="193"/>
      <c r="I210" s="253"/>
      <c r="J210" s="253"/>
      <c r="K210" s="193"/>
      <c r="L210" s="193"/>
      <c r="M210" s="173"/>
      <c r="N210" s="193"/>
      <c r="O210" s="78"/>
      <c r="P210" s="78"/>
      <c r="Q210" s="78"/>
    </row>
    <row r="211" spans="2:17" x14ac:dyDescent="0.2">
      <c r="B211" s="193"/>
      <c r="C211" s="253"/>
      <c r="D211" s="253"/>
      <c r="E211" s="193"/>
      <c r="F211" s="193"/>
      <c r="G211" s="173"/>
      <c r="H211" s="193"/>
      <c r="I211" s="253"/>
      <c r="J211" s="253"/>
      <c r="K211" s="193"/>
      <c r="L211" s="193"/>
      <c r="M211" s="173"/>
      <c r="N211" s="193"/>
      <c r="O211" s="78"/>
      <c r="P211" s="78"/>
      <c r="Q211" s="78"/>
    </row>
    <row r="212" spans="2:17" x14ac:dyDescent="0.2">
      <c r="B212" s="193"/>
      <c r="C212" s="253"/>
      <c r="D212" s="253"/>
      <c r="E212" s="193"/>
      <c r="F212" s="193"/>
      <c r="G212" s="173"/>
      <c r="H212" s="193"/>
      <c r="I212" s="253"/>
      <c r="J212" s="253"/>
      <c r="K212" s="193"/>
      <c r="L212" s="193"/>
      <c r="M212" s="173"/>
      <c r="N212" s="193"/>
      <c r="O212" s="78"/>
      <c r="P212" s="78"/>
      <c r="Q212" s="78"/>
    </row>
    <row r="213" spans="2:17" x14ac:dyDescent="0.2">
      <c r="B213" s="193"/>
      <c r="C213" s="253"/>
      <c r="D213" s="253"/>
      <c r="E213" s="193"/>
      <c r="F213" s="193"/>
      <c r="G213" s="173"/>
      <c r="H213" s="193"/>
      <c r="I213" s="253"/>
      <c r="J213" s="253"/>
      <c r="K213" s="193"/>
      <c r="L213" s="193"/>
      <c r="M213" s="173"/>
      <c r="N213" s="193"/>
      <c r="O213" s="78"/>
      <c r="P213" s="78"/>
      <c r="Q213" s="78"/>
    </row>
    <row r="214" spans="2:17" x14ac:dyDescent="0.2">
      <c r="B214" s="193"/>
      <c r="C214" s="253"/>
      <c r="D214" s="253"/>
      <c r="E214" s="193"/>
      <c r="F214" s="193"/>
      <c r="G214" s="173"/>
      <c r="H214" s="193"/>
      <c r="I214" s="253"/>
      <c r="J214" s="253"/>
      <c r="K214" s="193"/>
      <c r="L214" s="193"/>
      <c r="M214" s="173"/>
      <c r="N214" s="193"/>
      <c r="O214" s="78"/>
      <c r="P214" s="78"/>
      <c r="Q214" s="78"/>
    </row>
    <row r="215" spans="2:17" x14ac:dyDescent="0.2">
      <c r="B215" s="193"/>
      <c r="C215" s="253"/>
      <c r="D215" s="253"/>
      <c r="E215" s="193"/>
      <c r="F215" s="193"/>
      <c r="G215" s="173"/>
      <c r="H215" s="193"/>
      <c r="I215" s="253"/>
      <c r="J215" s="253"/>
      <c r="K215" s="193"/>
      <c r="L215" s="193"/>
      <c r="M215" s="173"/>
      <c r="N215" s="193"/>
      <c r="O215" s="78"/>
      <c r="P215" s="78"/>
      <c r="Q215" s="78"/>
    </row>
    <row r="216" spans="2:17" x14ac:dyDescent="0.2">
      <c r="B216" s="193"/>
      <c r="C216" s="253"/>
      <c r="D216" s="253"/>
      <c r="E216" s="193"/>
      <c r="F216" s="193"/>
      <c r="G216" s="173"/>
      <c r="H216" s="193"/>
      <c r="I216" s="253"/>
      <c r="J216" s="253"/>
      <c r="K216" s="193"/>
      <c r="L216" s="193"/>
      <c r="M216" s="173"/>
      <c r="N216" s="193"/>
      <c r="O216" s="78"/>
      <c r="P216" s="78"/>
      <c r="Q216" s="78"/>
    </row>
    <row r="217" spans="2:17" x14ac:dyDescent="0.2">
      <c r="B217" s="193"/>
      <c r="C217" s="253"/>
      <c r="D217" s="253"/>
      <c r="E217" s="193"/>
      <c r="F217" s="193"/>
      <c r="G217" s="173"/>
      <c r="H217" s="193"/>
      <c r="I217" s="253"/>
      <c r="J217" s="253"/>
      <c r="K217" s="193"/>
      <c r="L217" s="193"/>
      <c r="M217" s="173"/>
      <c r="N217" s="193"/>
      <c r="O217" s="78"/>
      <c r="P217" s="78"/>
      <c r="Q217" s="78"/>
    </row>
    <row r="218" spans="2:17" x14ac:dyDescent="0.2">
      <c r="B218" s="193"/>
      <c r="C218" s="253"/>
      <c r="D218" s="253"/>
      <c r="E218" s="193"/>
      <c r="F218" s="193"/>
      <c r="G218" s="173"/>
      <c r="H218" s="193"/>
      <c r="I218" s="253"/>
      <c r="J218" s="253"/>
      <c r="K218" s="193"/>
      <c r="L218" s="193"/>
      <c r="M218" s="173"/>
      <c r="N218" s="193"/>
      <c r="O218" s="78"/>
      <c r="P218" s="78"/>
      <c r="Q218" s="78"/>
    </row>
    <row r="219" spans="2:17" x14ac:dyDescent="0.2">
      <c r="B219" s="193"/>
      <c r="C219" s="253"/>
      <c r="D219" s="253"/>
      <c r="E219" s="193"/>
      <c r="F219" s="193"/>
      <c r="G219" s="173"/>
      <c r="H219" s="193"/>
      <c r="I219" s="253"/>
      <c r="J219" s="253"/>
      <c r="K219" s="193"/>
      <c r="L219" s="193"/>
      <c r="M219" s="173"/>
      <c r="N219" s="193"/>
      <c r="O219" s="78"/>
      <c r="P219" s="78"/>
      <c r="Q219" s="78"/>
    </row>
    <row r="220" spans="2:17" x14ac:dyDescent="0.2">
      <c r="B220" s="193"/>
      <c r="C220" s="253"/>
      <c r="D220" s="253"/>
      <c r="E220" s="193"/>
      <c r="F220" s="193"/>
      <c r="G220" s="173"/>
      <c r="H220" s="193"/>
      <c r="I220" s="253"/>
      <c r="J220" s="253"/>
      <c r="K220" s="193"/>
      <c r="L220" s="193"/>
      <c r="M220" s="173"/>
      <c r="N220" s="193"/>
      <c r="O220" s="78"/>
      <c r="P220" s="78"/>
      <c r="Q220" s="78"/>
    </row>
    <row r="221" spans="2:17" x14ac:dyDescent="0.2">
      <c r="B221" s="193"/>
      <c r="C221" s="253"/>
      <c r="D221" s="253"/>
      <c r="E221" s="193"/>
      <c r="F221" s="193"/>
      <c r="G221" s="173"/>
      <c r="H221" s="193"/>
      <c r="I221" s="253"/>
      <c r="J221" s="253"/>
      <c r="K221" s="193"/>
      <c r="L221" s="193"/>
      <c r="M221" s="173"/>
      <c r="N221" s="193"/>
      <c r="O221" s="78"/>
      <c r="P221" s="78"/>
      <c r="Q221" s="78"/>
    </row>
    <row r="222" spans="2:17" x14ac:dyDescent="0.2">
      <c r="B222" s="193"/>
      <c r="C222" s="253"/>
      <c r="D222" s="253"/>
      <c r="E222" s="193"/>
      <c r="F222" s="193"/>
      <c r="G222" s="173"/>
      <c r="H222" s="193"/>
      <c r="I222" s="253"/>
      <c r="J222" s="253"/>
      <c r="K222" s="193"/>
      <c r="L222" s="193"/>
      <c r="M222" s="173"/>
      <c r="N222" s="193"/>
      <c r="O222" s="78"/>
      <c r="P222" s="78"/>
      <c r="Q222" s="78"/>
    </row>
    <row r="223" spans="2:17" x14ac:dyDescent="0.2">
      <c r="B223" s="193"/>
      <c r="C223" s="253"/>
      <c r="D223" s="253"/>
      <c r="E223" s="193"/>
      <c r="F223" s="193"/>
      <c r="G223" s="173"/>
      <c r="H223" s="193"/>
      <c r="I223" s="253"/>
      <c r="J223" s="253"/>
      <c r="K223" s="193"/>
      <c r="L223" s="193"/>
      <c r="M223" s="173"/>
      <c r="N223" s="193"/>
      <c r="O223" s="78"/>
      <c r="P223" s="78"/>
      <c r="Q223" s="78"/>
    </row>
    <row r="224" spans="2:17" x14ac:dyDescent="0.2">
      <c r="B224" s="193"/>
      <c r="C224" s="253"/>
      <c r="D224" s="253"/>
      <c r="E224" s="193"/>
      <c r="F224" s="193"/>
      <c r="G224" s="173"/>
      <c r="H224" s="193"/>
      <c r="I224" s="253"/>
      <c r="J224" s="253"/>
      <c r="K224" s="193"/>
      <c r="L224" s="193"/>
      <c r="M224" s="173"/>
      <c r="N224" s="193"/>
      <c r="O224" s="78"/>
      <c r="P224" s="78"/>
      <c r="Q224" s="78"/>
    </row>
    <row r="225" spans="2:17" x14ac:dyDescent="0.2">
      <c r="B225" s="193"/>
      <c r="C225" s="253"/>
      <c r="D225" s="253"/>
      <c r="E225" s="193"/>
      <c r="F225" s="193"/>
      <c r="G225" s="173"/>
      <c r="H225" s="193"/>
      <c r="I225" s="253"/>
      <c r="J225" s="253"/>
      <c r="K225" s="193"/>
      <c r="L225" s="193"/>
      <c r="M225" s="173"/>
      <c r="N225" s="193"/>
      <c r="O225" s="78"/>
      <c r="P225" s="78"/>
      <c r="Q225" s="78"/>
    </row>
    <row r="226" spans="2:17" x14ac:dyDescent="0.2">
      <c r="B226" s="193"/>
      <c r="C226" s="253"/>
      <c r="D226" s="253"/>
      <c r="E226" s="193"/>
      <c r="F226" s="193"/>
      <c r="G226" s="173"/>
      <c r="H226" s="193"/>
      <c r="I226" s="253"/>
      <c r="J226" s="253"/>
      <c r="K226" s="193"/>
      <c r="L226" s="193"/>
      <c r="M226" s="173"/>
      <c r="N226" s="193"/>
      <c r="O226" s="78"/>
      <c r="P226" s="78"/>
      <c r="Q226" s="78"/>
    </row>
    <row r="227" spans="2:17" x14ac:dyDescent="0.2">
      <c r="B227" s="193"/>
      <c r="C227" s="253"/>
      <c r="D227" s="253"/>
      <c r="E227" s="193"/>
      <c r="F227" s="193"/>
      <c r="G227" s="173"/>
      <c r="H227" s="193"/>
      <c r="I227" s="253"/>
      <c r="J227" s="253"/>
      <c r="K227" s="193"/>
      <c r="L227" s="193"/>
      <c r="M227" s="173"/>
      <c r="N227" s="193"/>
      <c r="O227" s="78"/>
      <c r="P227" s="78"/>
      <c r="Q227" s="78"/>
    </row>
    <row r="228" spans="2:17" x14ac:dyDescent="0.2">
      <c r="B228" s="193"/>
      <c r="C228" s="253"/>
      <c r="D228" s="253"/>
      <c r="E228" s="193"/>
      <c r="F228" s="193"/>
      <c r="G228" s="173"/>
      <c r="H228" s="193"/>
      <c r="I228" s="253"/>
      <c r="J228" s="253"/>
      <c r="K228" s="193"/>
      <c r="L228" s="193"/>
      <c r="M228" s="173"/>
      <c r="N228" s="193"/>
      <c r="O228" s="78"/>
      <c r="P228" s="78"/>
      <c r="Q228" s="78"/>
    </row>
    <row r="229" spans="2:17" x14ac:dyDescent="0.2">
      <c r="B229" s="193"/>
      <c r="C229" s="253"/>
      <c r="D229" s="253"/>
      <c r="E229" s="193"/>
      <c r="F229" s="193"/>
      <c r="G229" s="173"/>
      <c r="H229" s="193"/>
      <c r="I229" s="253"/>
      <c r="J229" s="253"/>
      <c r="K229" s="193"/>
      <c r="L229" s="193"/>
      <c r="M229" s="173"/>
      <c r="N229" s="193"/>
      <c r="O229" s="78"/>
      <c r="P229" s="78"/>
      <c r="Q229" s="78"/>
    </row>
    <row r="230" spans="2:17" x14ac:dyDescent="0.2">
      <c r="B230" s="193"/>
      <c r="C230" s="253"/>
      <c r="D230" s="253"/>
      <c r="E230" s="193"/>
      <c r="F230" s="193"/>
      <c r="G230" s="173"/>
      <c r="H230" s="193"/>
      <c r="I230" s="253"/>
      <c r="J230" s="253"/>
      <c r="K230" s="193"/>
      <c r="L230" s="193"/>
      <c r="M230" s="173"/>
      <c r="N230" s="193"/>
      <c r="O230" s="78"/>
      <c r="P230" s="78"/>
      <c r="Q230" s="78"/>
    </row>
    <row r="231" spans="2:17" x14ac:dyDescent="0.2">
      <c r="B231" s="193"/>
      <c r="C231" s="253"/>
      <c r="D231" s="253"/>
      <c r="E231" s="193"/>
      <c r="F231" s="193"/>
      <c r="G231" s="173"/>
      <c r="H231" s="193"/>
      <c r="I231" s="253"/>
      <c r="J231" s="253"/>
      <c r="K231" s="193"/>
      <c r="L231" s="193"/>
      <c r="M231" s="173"/>
      <c r="N231" s="193"/>
      <c r="O231" s="78"/>
      <c r="P231" s="78"/>
      <c r="Q231" s="78"/>
    </row>
    <row r="232" spans="2:17" x14ac:dyDescent="0.2">
      <c r="B232" s="193"/>
      <c r="C232" s="253"/>
      <c r="D232" s="253"/>
      <c r="E232" s="193"/>
      <c r="F232" s="193"/>
      <c r="G232" s="173"/>
      <c r="H232" s="193"/>
      <c r="I232" s="253"/>
      <c r="J232" s="253"/>
      <c r="K232" s="193"/>
      <c r="L232" s="193"/>
      <c r="M232" s="173"/>
      <c r="N232" s="193"/>
      <c r="O232" s="78"/>
      <c r="P232" s="78"/>
      <c r="Q232" s="78"/>
    </row>
    <row r="233" spans="2:17" x14ac:dyDescent="0.2">
      <c r="B233" s="193"/>
      <c r="C233" s="253"/>
      <c r="D233" s="253"/>
      <c r="E233" s="193"/>
      <c r="F233" s="193"/>
      <c r="G233" s="173"/>
      <c r="H233" s="193"/>
      <c r="I233" s="253"/>
      <c r="J233" s="253"/>
      <c r="K233" s="193"/>
      <c r="L233" s="193"/>
      <c r="M233" s="173"/>
      <c r="N233" s="193"/>
      <c r="O233" s="78"/>
      <c r="P233" s="78"/>
      <c r="Q233" s="78"/>
    </row>
    <row r="234" spans="2:17" x14ac:dyDescent="0.2">
      <c r="B234" s="193"/>
      <c r="C234" s="253"/>
      <c r="D234" s="253"/>
      <c r="E234" s="193"/>
      <c r="F234" s="193"/>
      <c r="G234" s="173"/>
      <c r="H234" s="193"/>
      <c r="I234" s="253"/>
      <c r="J234" s="253"/>
      <c r="K234" s="193"/>
      <c r="L234" s="193"/>
      <c r="M234" s="173"/>
      <c r="N234" s="193"/>
      <c r="O234" s="78"/>
      <c r="P234" s="78"/>
      <c r="Q234" s="78"/>
    </row>
    <row r="235" spans="2:17" x14ac:dyDescent="0.2">
      <c r="B235" s="193"/>
      <c r="C235" s="253"/>
      <c r="D235" s="253"/>
      <c r="E235" s="193"/>
      <c r="F235" s="193"/>
      <c r="G235" s="173"/>
      <c r="H235" s="193"/>
      <c r="I235" s="253"/>
      <c r="J235" s="253"/>
      <c r="K235" s="193"/>
      <c r="L235" s="193"/>
      <c r="M235" s="173"/>
      <c r="N235" s="193"/>
      <c r="O235" s="78"/>
      <c r="P235" s="78"/>
      <c r="Q235" s="78"/>
    </row>
    <row r="236" spans="2:17" x14ac:dyDescent="0.2">
      <c r="B236" s="193"/>
      <c r="C236" s="253"/>
      <c r="D236" s="253"/>
      <c r="E236" s="193"/>
      <c r="F236" s="193"/>
      <c r="G236" s="173"/>
      <c r="H236" s="193"/>
      <c r="I236" s="253"/>
      <c r="J236" s="253"/>
      <c r="K236" s="193"/>
      <c r="L236" s="193"/>
      <c r="M236" s="173"/>
      <c r="N236" s="193"/>
      <c r="O236" s="78"/>
      <c r="P236" s="78"/>
      <c r="Q236" s="78"/>
    </row>
    <row r="237" spans="2:17" x14ac:dyDescent="0.2">
      <c r="B237" s="193"/>
      <c r="C237" s="253"/>
      <c r="D237" s="253"/>
      <c r="E237" s="193"/>
      <c r="F237" s="193"/>
      <c r="G237" s="173"/>
      <c r="H237" s="193"/>
      <c r="I237" s="253"/>
      <c r="J237" s="253"/>
      <c r="K237" s="193"/>
      <c r="L237" s="193"/>
      <c r="M237" s="173"/>
      <c r="N237" s="193"/>
      <c r="O237" s="78"/>
      <c r="P237" s="78"/>
      <c r="Q237" s="78"/>
    </row>
    <row r="238" spans="2:17" x14ac:dyDescent="0.2">
      <c r="B238" s="193"/>
      <c r="C238" s="253"/>
      <c r="D238" s="253"/>
      <c r="E238" s="193"/>
      <c r="F238" s="193"/>
      <c r="G238" s="173"/>
      <c r="H238" s="193"/>
      <c r="I238" s="253"/>
      <c r="J238" s="253"/>
      <c r="K238" s="193"/>
      <c r="L238" s="193"/>
      <c r="M238" s="173"/>
      <c r="N238" s="193"/>
      <c r="O238" s="78"/>
      <c r="P238" s="78"/>
      <c r="Q238" s="78"/>
    </row>
    <row r="239" spans="2:17" x14ac:dyDescent="0.2">
      <c r="B239" s="193"/>
      <c r="C239" s="253"/>
      <c r="D239" s="253"/>
      <c r="E239" s="193"/>
      <c r="F239" s="193"/>
      <c r="G239" s="173"/>
      <c r="H239" s="193"/>
      <c r="I239" s="253"/>
      <c r="J239" s="253"/>
      <c r="K239" s="193"/>
      <c r="L239" s="193"/>
      <c r="M239" s="173"/>
      <c r="N239" s="193"/>
      <c r="O239" s="78"/>
      <c r="P239" s="78"/>
      <c r="Q239" s="78"/>
    </row>
    <row r="240" spans="2:17" x14ac:dyDescent="0.2">
      <c r="B240" s="193"/>
      <c r="C240" s="253"/>
      <c r="D240" s="253"/>
      <c r="E240" s="193"/>
      <c r="F240" s="193"/>
      <c r="G240" s="173"/>
      <c r="H240" s="193"/>
      <c r="I240" s="253"/>
      <c r="J240" s="253"/>
      <c r="K240" s="193"/>
      <c r="L240" s="193"/>
      <c r="M240" s="173"/>
      <c r="N240" s="193"/>
      <c r="O240" s="78"/>
      <c r="P240" s="78"/>
      <c r="Q240" s="78"/>
    </row>
    <row r="241" spans="2:17" x14ac:dyDescent="0.2">
      <c r="B241" s="193"/>
      <c r="C241" s="253"/>
      <c r="D241" s="253"/>
      <c r="E241" s="193"/>
      <c r="F241" s="193"/>
      <c r="G241" s="173"/>
      <c r="H241" s="193"/>
      <c r="I241" s="253"/>
      <c r="J241" s="253"/>
      <c r="K241" s="193"/>
      <c r="L241" s="193"/>
      <c r="M241" s="173"/>
      <c r="N241" s="193"/>
      <c r="O241" s="78"/>
      <c r="P241" s="78"/>
      <c r="Q241" s="78"/>
    </row>
    <row r="242" spans="2:17" x14ac:dyDescent="0.2">
      <c r="B242" s="193"/>
      <c r="C242" s="253"/>
      <c r="D242" s="253"/>
      <c r="E242" s="193"/>
      <c r="F242" s="193"/>
      <c r="G242" s="173"/>
      <c r="H242" s="193"/>
      <c r="I242" s="253"/>
      <c r="J242" s="253"/>
      <c r="K242" s="193"/>
      <c r="L242" s="193"/>
      <c r="M242" s="173"/>
      <c r="N242" s="193"/>
      <c r="O242" s="78"/>
      <c r="P242" s="78"/>
      <c r="Q242" s="78"/>
    </row>
    <row r="243" spans="2:17" x14ac:dyDescent="0.2">
      <c r="B243" s="193"/>
      <c r="C243" s="253"/>
      <c r="D243" s="253"/>
      <c r="E243" s="193"/>
      <c r="F243" s="193"/>
      <c r="G243" s="173"/>
      <c r="H243" s="193"/>
      <c r="I243" s="253"/>
      <c r="J243" s="253"/>
      <c r="K243" s="193"/>
      <c r="L243" s="193"/>
      <c r="M243" s="173"/>
      <c r="N243" s="193"/>
      <c r="O243" s="78"/>
      <c r="P243" s="78"/>
      <c r="Q243" s="78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61" bestFit="1" customWidth="1"/>
    <col min="2" max="2" width="12.7109375" style="175" bestFit="1" customWidth="1"/>
    <col min="3" max="4" width="12.42578125" style="231" bestFit="1" customWidth="1"/>
    <col min="5" max="5" width="13.42578125" style="175" bestFit="1" customWidth="1"/>
    <col min="6" max="6" width="14.42578125" style="175" bestFit="1" customWidth="1"/>
    <col min="7" max="7" width="10.7109375" style="151" bestFit="1" customWidth="1"/>
    <col min="8" max="8" width="12.7109375" style="175" bestFit="1" customWidth="1"/>
    <col min="9" max="10" width="12.42578125" style="231" bestFit="1" customWidth="1"/>
    <col min="11" max="12" width="14.42578125" style="175" bestFit="1" customWidth="1"/>
    <col min="13" max="13" width="10.7109375" style="151" bestFit="1" customWidth="1"/>
    <col min="14" max="14" width="16.140625" style="175" bestFit="1" customWidth="1"/>
    <col min="15" max="16384" width="9.140625" style="61"/>
  </cols>
  <sheetData>
    <row r="2" spans="1:19" ht="18.75" x14ac:dyDescent="0.3">
      <c r="A2" s="5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78"/>
      <c r="P2" s="78"/>
      <c r="Q2" s="78"/>
      <c r="R2" s="78"/>
      <c r="S2" s="78"/>
    </row>
    <row r="3" spans="1:19" x14ac:dyDescent="0.2">
      <c r="A3" s="97"/>
    </row>
    <row r="4" spans="1:19" s="217" customFormat="1" x14ac:dyDescent="0.2">
      <c r="B4" s="88"/>
      <c r="C4" s="201"/>
      <c r="D4" s="201"/>
      <c r="E4" s="88"/>
      <c r="F4" s="88"/>
      <c r="G4" s="73"/>
      <c r="H4" s="88"/>
      <c r="I4" s="201"/>
      <c r="J4" s="201"/>
      <c r="K4" s="88"/>
      <c r="L4" s="88"/>
      <c r="M4" s="73"/>
      <c r="N4" s="217" t="str">
        <f>VALVAL</f>
        <v>млрд. одиниць</v>
      </c>
    </row>
    <row r="5" spans="1:19" s="244" customFormat="1" x14ac:dyDescent="0.2">
      <c r="A5" s="47"/>
      <c r="B5" s="275">
        <v>42735</v>
      </c>
      <c r="C5" s="276"/>
      <c r="D5" s="276"/>
      <c r="E5" s="276"/>
      <c r="F5" s="276"/>
      <c r="G5" s="277"/>
      <c r="H5" s="275">
        <v>42825</v>
      </c>
      <c r="I5" s="276"/>
      <c r="J5" s="276"/>
      <c r="K5" s="276"/>
      <c r="L5" s="276"/>
      <c r="M5" s="277"/>
      <c r="N5" s="15"/>
    </row>
    <row r="6" spans="1:19" s="215" customFormat="1" x14ac:dyDescent="0.2">
      <c r="A6" s="11"/>
      <c r="B6" s="153" t="s">
        <v>62</v>
      </c>
      <c r="C6" s="216" t="s">
        <v>108</v>
      </c>
      <c r="D6" s="216" t="s">
        <v>41</v>
      </c>
      <c r="E6" s="153" t="s">
        <v>172</v>
      </c>
      <c r="F6" s="153" t="s">
        <v>3</v>
      </c>
      <c r="G6" s="136" t="s">
        <v>65</v>
      </c>
      <c r="H6" s="153" t="s">
        <v>62</v>
      </c>
      <c r="I6" s="216" t="s">
        <v>108</v>
      </c>
      <c r="J6" s="216" t="s">
        <v>41</v>
      </c>
      <c r="K6" s="153" t="s">
        <v>172</v>
      </c>
      <c r="L6" s="153" t="s">
        <v>3</v>
      </c>
      <c r="M6" s="136" t="s">
        <v>65</v>
      </c>
      <c r="N6" s="153" t="s">
        <v>148</v>
      </c>
    </row>
    <row r="7" spans="1:19" s="207" customFormat="1" ht="15" x14ac:dyDescent="0.2">
      <c r="A7" s="103" t="s">
        <v>171</v>
      </c>
      <c r="B7" s="113"/>
      <c r="C7" s="224"/>
      <c r="D7" s="224"/>
      <c r="E7" s="113">
        <f t="shared" ref="E7:G7" si="0">SUM(E8:E24)</f>
        <v>70.972708268409988</v>
      </c>
      <c r="F7" s="113">
        <f t="shared" si="0"/>
        <v>1929.8088323996401</v>
      </c>
      <c r="G7" s="96">
        <f t="shared" si="0"/>
        <v>0.99999899999999997</v>
      </c>
      <c r="H7" s="113"/>
      <c r="I7" s="224"/>
      <c r="J7" s="224"/>
      <c r="K7" s="113">
        <f t="shared" ref="K7:N7" si="1">SUM(K8:K24)</f>
        <v>72.35475723318001</v>
      </c>
      <c r="L7" s="113">
        <f t="shared" si="1"/>
        <v>1951.8461276947301</v>
      </c>
      <c r="M7" s="96">
        <f t="shared" si="1"/>
        <v>1.0000010000000001</v>
      </c>
      <c r="N7" s="113">
        <f t="shared" si="1"/>
        <v>-5.4210108624275222E-19</v>
      </c>
    </row>
    <row r="8" spans="1:19" s="185" customFormat="1" x14ac:dyDescent="0.2">
      <c r="A8" s="161" t="s">
        <v>34</v>
      </c>
      <c r="B8" s="208">
        <v>31.637750017769999</v>
      </c>
      <c r="C8" s="77">
        <v>1</v>
      </c>
      <c r="D8" s="77">
        <v>27.190857999999999</v>
      </c>
      <c r="E8" s="208">
        <v>31.637750017769999</v>
      </c>
      <c r="F8" s="208">
        <v>860.25756817268996</v>
      </c>
      <c r="G8" s="197">
        <v>0.44577299999999997</v>
      </c>
      <c r="H8" s="208">
        <v>31.44869044863</v>
      </c>
      <c r="I8" s="77">
        <v>1</v>
      </c>
      <c r="J8" s="77">
        <v>26.976057999999998</v>
      </c>
      <c r="K8" s="208">
        <v>31.44869044863</v>
      </c>
      <c r="L8" s="208">
        <v>848.36169756627999</v>
      </c>
      <c r="M8" s="197">
        <v>0.43464599999999998</v>
      </c>
      <c r="N8" s="208">
        <v>-1.1128000000000001E-2</v>
      </c>
    </row>
    <row r="9" spans="1:19" x14ac:dyDescent="0.2">
      <c r="A9" s="191" t="s">
        <v>144</v>
      </c>
      <c r="B9" s="164">
        <v>3.7637091713299999</v>
      </c>
      <c r="C9" s="25">
        <v>1.0452999999999999</v>
      </c>
      <c r="D9" s="25">
        <v>28.422604</v>
      </c>
      <c r="E9" s="164">
        <v>3.93420521514</v>
      </c>
      <c r="F9" s="164">
        <v>106.97441534788</v>
      </c>
      <c r="G9" s="148">
        <v>5.5433000000000003E-2</v>
      </c>
      <c r="H9" s="164">
        <v>3.79603948379</v>
      </c>
      <c r="I9" s="25">
        <v>1.0737000000000001</v>
      </c>
      <c r="J9" s="25">
        <v>28.964193000000002</v>
      </c>
      <c r="K9" s="164">
        <v>4.0758075269600003</v>
      </c>
      <c r="L9" s="164">
        <v>109.94922024413</v>
      </c>
      <c r="M9" s="148">
        <v>5.6330999999999999E-2</v>
      </c>
      <c r="N9" s="164">
        <v>8.9800000000000004E-4</v>
      </c>
      <c r="O9" s="78"/>
      <c r="P9" s="78"/>
      <c r="Q9" s="78"/>
    </row>
    <row r="10" spans="1:19" x14ac:dyDescent="0.2">
      <c r="A10" s="191" t="s">
        <v>89</v>
      </c>
      <c r="B10" s="164">
        <v>0.4</v>
      </c>
      <c r="C10" s="25">
        <v>0.73851900000000004</v>
      </c>
      <c r="D10" s="25">
        <v>20.080969</v>
      </c>
      <c r="E10" s="164">
        <v>0.29540765501999999</v>
      </c>
      <c r="F10" s="164">
        <v>8.0323875999999998</v>
      </c>
      <c r="G10" s="148">
        <v>4.1619999999999999E-3</v>
      </c>
      <c r="H10" s="164">
        <v>0.4</v>
      </c>
      <c r="I10" s="25">
        <v>0.74978999999999996</v>
      </c>
      <c r="J10" s="25">
        <v>20.226392000000001</v>
      </c>
      <c r="K10" s="164">
        <v>0.29991619976</v>
      </c>
      <c r="L10" s="164">
        <v>8.0905567999999999</v>
      </c>
      <c r="M10" s="148">
        <v>4.1450000000000002E-3</v>
      </c>
      <c r="N10" s="164">
        <v>-1.7E-5</v>
      </c>
      <c r="O10" s="78"/>
      <c r="P10" s="78"/>
      <c r="Q10" s="78"/>
    </row>
    <row r="11" spans="1:19" x14ac:dyDescent="0.2">
      <c r="A11" s="191" t="s">
        <v>60</v>
      </c>
      <c r="B11" s="164">
        <v>9.7263234070000006</v>
      </c>
      <c r="C11" s="25">
        <v>1.3443320000000001</v>
      </c>
      <c r="D11" s="25">
        <v>36.553533999999999</v>
      </c>
      <c r="E11" s="164">
        <v>13.07540546726</v>
      </c>
      <c r="F11" s="164">
        <v>355.53149335276998</v>
      </c>
      <c r="G11" s="148">
        <v>0.18423100000000001</v>
      </c>
      <c r="H11" s="164">
        <v>9.7263234070000006</v>
      </c>
      <c r="I11" s="25">
        <v>1.3568480000000001</v>
      </c>
      <c r="J11" s="25">
        <v>36.602421999999997</v>
      </c>
      <c r="K11" s="164">
        <v>13.197146664330001</v>
      </c>
      <c r="L11" s="164">
        <v>356.00699385148999</v>
      </c>
      <c r="M11" s="148">
        <v>0.182395</v>
      </c>
      <c r="N11" s="164">
        <v>-1.836E-3</v>
      </c>
      <c r="O11" s="78"/>
      <c r="P11" s="78"/>
      <c r="Q11" s="78"/>
    </row>
    <row r="12" spans="1:19" x14ac:dyDescent="0.2">
      <c r="A12" s="191" t="s">
        <v>156</v>
      </c>
      <c r="B12" s="164">
        <v>584.06144277595001</v>
      </c>
      <c r="C12" s="25">
        <v>3.6776999999999997E-2</v>
      </c>
      <c r="D12" s="25">
        <v>1</v>
      </c>
      <c r="E12" s="164">
        <v>21.480066674570001</v>
      </c>
      <c r="F12" s="164">
        <v>584.06144277595001</v>
      </c>
      <c r="G12" s="148">
        <v>0.30265199999999998</v>
      </c>
      <c r="H12" s="164">
        <v>613.97601352499998</v>
      </c>
      <c r="I12" s="25">
        <v>3.7069999999999999E-2</v>
      </c>
      <c r="J12" s="25">
        <v>1</v>
      </c>
      <c r="K12" s="164">
        <v>22.760034602849998</v>
      </c>
      <c r="L12" s="164">
        <v>613.97601352499998</v>
      </c>
      <c r="M12" s="148">
        <v>0.31456200000000001</v>
      </c>
      <c r="N12" s="164">
        <v>1.1908999999999999E-2</v>
      </c>
      <c r="O12" s="78"/>
      <c r="P12" s="78"/>
      <c r="Q12" s="78"/>
    </row>
    <row r="13" spans="1:19" x14ac:dyDescent="0.2">
      <c r="A13" s="191" t="s">
        <v>127</v>
      </c>
      <c r="B13" s="164">
        <v>64.198346000000001</v>
      </c>
      <c r="C13" s="25">
        <v>8.5649999999999997E-3</v>
      </c>
      <c r="D13" s="25">
        <v>0.23289599999999999</v>
      </c>
      <c r="E13" s="164">
        <v>0.54987323865000004</v>
      </c>
      <c r="F13" s="164">
        <v>14.951525150349999</v>
      </c>
      <c r="G13" s="148">
        <v>7.7479999999999997E-3</v>
      </c>
      <c r="H13" s="164">
        <v>63.732688000000003</v>
      </c>
      <c r="I13" s="25">
        <v>8.9929999999999993E-3</v>
      </c>
      <c r="J13" s="25">
        <v>0.24260200000000001</v>
      </c>
      <c r="K13" s="164">
        <v>0.57316179064999995</v>
      </c>
      <c r="L13" s="164">
        <v>15.46164570783</v>
      </c>
      <c r="M13" s="148">
        <v>7.9220000000000002E-3</v>
      </c>
      <c r="N13" s="164">
        <v>1.74E-4</v>
      </c>
      <c r="O13" s="78"/>
      <c r="P13" s="78"/>
      <c r="Q13" s="78"/>
    </row>
    <row r="14" spans="1:19" x14ac:dyDescent="0.2">
      <c r="B14" s="193"/>
      <c r="C14" s="253"/>
      <c r="D14" s="253"/>
      <c r="E14" s="193"/>
      <c r="F14" s="193"/>
      <c r="G14" s="173"/>
      <c r="H14" s="193"/>
      <c r="I14" s="253"/>
      <c r="J14" s="253"/>
      <c r="K14" s="193"/>
      <c r="L14" s="193"/>
      <c r="M14" s="173"/>
      <c r="N14" s="193"/>
      <c r="O14" s="78"/>
      <c r="P14" s="78"/>
      <c r="Q14" s="78"/>
    </row>
    <row r="15" spans="1:19" x14ac:dyDescent="0.2">
      <c r="B15" s="193"/>
      <c r="C15" s="253"/>
      <c r="D15" s="253"/>
      <c r="E15" s="193"/>
      <c r="F15" s="193"/>
      <c r="G15" s="173"/>
      <c r="H15" s="193"/>
      <c r="I15" s="253"/>
      <c r="J15" s="253"/>
      <c r="K15" s="193"/>
      <c r="L15" s="193"/>
      <c r="M15" s="173"/>
      <c r="N15" s="193"/>
      <c r="O15" s="78"/>
      <c r="P15" s="78"/>
      <c r="Q15" s="78"/>
    </row>
    <row r="16" spans="1:19" x14ac:dyDescent="0.2">
      <c r="B16" s="193"/>
      <c r="C16" s="253"/>
      <c r="D16" s="253"/>
      <c r="E16" s="193"/>
      <c r="F16" s="193"/>
      <c r="G16" s="173"/>
      <c r="H16" s="193"/>
      <c r="I16" s="253"/>
      <c r="J16" s="253"/>
      <c r="K16" s="193"/>
      <c r="L16" s="193"/>
      <c r="M16" s="173"/>
      <c r="N16" s="193"/>
      <c r="O16" s="78"/>
      <c r="P16" s="78"/>
      <c r="Q16" s="78"/>
    </row>
    <row r="17" spans="1:19" x14ac:dyDescent="0.2">
      <c r="B17" s="193"/>
      <c r="C17" s="253"/>
      <c r="D17" s="253"/>
      <c r="E17" s="193"/>
      <c r="F17" s="193"/>
      <c r="G17" s="173"/>
      <c r="H17" s="193"/>
      <c r="I17" s="253"/>
      <c r="J17" s="253"/>
      <c r="K17" s="193"/>
      <c r="L17" s="193"/>
      <c r="M17" s="173"/>
      <c r="N17" s="193"/>
      <c r="O17" s="78"/>
      <c r="P17" s="78"/>
      <c r="Q17" s="78"/>
    </row>
    <row r="18" spans="1:19" x14ac:dyDescent="0.2">
      <c r="B18" s="193"/>
      <c r="C18" s="253"/>
      <c r="D18" s="253"/>
      <c r="E18" s="193"/>
      <c r="F18" s="193"/>
      <c r="G18" s="173"/>
      <c r="H18" s="193"/>
      <c r="I18" s="253"/>
      <c r="J18" s="253"/>
      <c r="K18" s="193"/>
      <c r="L18" s="193"/>
      <c r="M18" s="173"/>
      <c r="N18" s="193"/>
      <c r="O18" s="78"/>
      <c r="P18" s="78"/>
      <c r="Q18" s="78"/>
    </row>
    <row r="19" spans="1:19" x14ac:dyDescent="0.2">
      <c r="B19" s="193"/>
      <c r="C19" s="253"/>
      <c r="D19" s="253"/>
      <c r="E19" s="193"/>
      <c r="F19" s="193"/>
      <c r="G19" s="173"/>
      <c r="H19" s="193"/>
      <c r="I19" s="253"/>
      <c r="J19" s="253"/>
      <c r="K19" s="193"/>
      <c r="L19" s="193"/>
      <c r="M19" s="173"/>
      <c r="N19" s="193"/>
      <c r="O19" s="78"/>
      <c r="P19" s="78"/>
      <c r="Q19" s="78"/>
    </row>
    <row r="20" spans="1:19" x14ac:dyDescent="0.2">
      <c r="B20" s="193"/>
      <c r="C20" s="253"/>
      <c r="D20" s="253"/>
      <c r="E20" s="193"/>
      <c r="F20" s="193"/>
      <c r="G20" s="173"/>
      <c r="H20" s="193"/>
      <c r="I20" s="253"/>
      <c r="J20" s="253"/>
      <c r="K20" s="193"/>
      <c r="L20" s="193"/>
      <c r="M20" s="173"/>
      <c r="N20" s="193"/>
      <c r="O20" s="78"/>
      <c r="P20" s="78"/>
      <c r="Q20" s="78"/>
    </row>
    <row r="21" spans="1:19" x14ac:dyDescent="0.2">
      <c r="B21" s="193"/>
      <c r="C21" s="253"/>
      <c r="D21" s="253"/>
      <c r="E21" s="193"/>
      <c r="F21" s="193"/>
      <c r="G21" s="173"/>
      <c r="H21" s="193"/>
      <c r="I21" s="253"/>
      <c r="J21" s="253"/>
      <c r="K21" s="193"/>
      <c r="L21" s="193"/>
      <c r="M21" s="173"/>
      <c r="N21" s="193"/>
      <c r="O21" s="78"/>
      <c r="P21" s="78"/>
      <c r="Q21" s="78"/>
    </row>
    <row r="22" spans="1:19" x14ac:dyDescent="0.2">
      <c r="B22" s="193"/>
      <c r="C22" s="253"/>
      <c r="D22" s="253"/>
      <c r="E22" s="193"/>
      <c r="F22" s="193"/>
      <c r="G22" s="173"/>
      <c r="H22" s="193"/>
      <c r="I22" s="253"/>
      <c r="J22" s="253"/>
      <c r="K22" s="193"/>
      <c r="L22" s="193"/>
      <c r="M22" s="173"/>
      <c r="N22" s="193"/>
      <c r="O22" s="78"/>
      <c r="P22" s="78"/>
      <c r="Q22" s="78"/>
    </row>
    <row r="23" spans="1:19" x14ac:dyDescent="0.2">
      <c r="B23" s="193"/>
      <c r="C23" s="253"/>
      <c r="D23" s="253"/>
      <c r="E23" s="193"/>
      <c r="F23" s="193"/>
      <c r="G23" s="173"/>
      <c r="H23" s="193"/>
      <c r="I23" s="253"/>
      <c r="J23" s="253"/>
      <c r="K23" s="193"/>
      <c r="L23" s="193"/>
      <c r="M23" s="173"/>
      <c r="N23" s="217" t="str">
        <f>VALVAL</f>
        <v>млрд. одиниць</v>
      </c>
      <c r="O23" s="78"/>
      <c r="P23" s="78"/>
      <c r="Q23" s="78"/>
    </row>
    <row r="24" spans="1:19" x14ac:dyDescent="0.2">
      <c r="A24" s="47"/>
      <c r="B24" s="272">
        <v>42735</v>
      </c>
      <c r="C24" s="273"/>
      <c r="D24" s="273"/>
      <c r="E24" s="273"/>
      <c r="F24" s="273"/>
      <c r="G24" s="274"/>
      <c r="H24" s="272">
        <v>42825</v>
      </c>
      <c r="I24" s="273"/>
      <c r="J24" s="273"/>
      <c r="K24" s="273"/>
      <c r="L24" s="273"/>
      <c r="M24" s="274"/>
      <c r="N24" s="15"/>
      <c r="O24" s="244"/>
      <c r="P24" s="244"/>
      <c r="Q24" s="244"/>
      <c r="R24" s="244"/>
      <c r="S24" s="244"/>
    </row>
    <row r="25" spans="1:19" s="29" customFormat="1" x14ac:dyDescent="0.2">
      <c r="A25" s="134"/>
      <c r="B25" s="230" t="s">
        <v>62</v>
      </c>
      <c r="C25" s="98" t="s">
        <v>108</v>
      </c>
      <c r="D25" s="98" t="s">
        <v>41</v>
      </c>
      <c r="E25" s="230" t="s">
        <v>172</v>
      </c>
      <c r="F25" s="230" t="s">
        <v>3</v>
      </c>
      <c r="G25" s="212" t="s">
        <v>65</v>
      </c>
      <c r="H25" s="230" t="s">
        <v>62</v>
      </c>
      <c r="I25" s="98" t="s">
        <v>108</v>
      </c>
      <c r="J25" s="98" t="s">
        <v>41</v>
      </c>
      <c r="K25" s="230" t="s">
        <v>172</v>
      </c>
      <c r="L25" s="230" t="s">
        <v>3</v>
      </c>
      <c r="M25" s="212" t="s">
        <v>65</v>
      </c>
      <c r="N25" s="230" t="s">
        <v>148</v>
      </c>
      <c r="O25" s="46"/>
      <c r="P25" s="46"/>
      <c r="Q25" s="46"/>
    </row>
    <row r="26" spans="1:19" s="70" customFormat="1" ht="15" x14ac:dyDescent="0.25">
      <c r="A26" s="20" t="s">
        <v>171</v>
      </c>
      <c r="B26" s="35">
        <f t="shared" ref="B26:M26" si="2">B$34+B$27</f>
        <v>693.78757137205002</v>
      </c>
      <c r="C26" s="147">
        <f t="shared" si="2"/>
        <v>7.5999020000000002</v>
      </c>
      <c r="D26" s="147">
        <f t="shared" si="2"/>
        <v>206.64785699999999</v>
      </c>
      <c r="E26" s="35">
        <f t="shared" si="2"/>
        <v>70.972708268410003</v>
      </c>
      <c r="F26" s="35">
        <f t="shared" si="2"/>
        <v>1929.8088323996403</v>
      </c>
      <c r="G26" s="16">
        <f t="shared" si="2"/>
        <v>1</v>
      </c>
      <c r="H26" s="35">
        <f t="shared" si="2"/>
        <v>723.07975486442012</v>
      </c>
      <c r="I26" s="147">
        <f t="shared" si="2"/>
        <v>7.6940189999999999</v>
      </c>
      <c r="J26" s="147">
        <f t="shared" si="2"/>
        <v>207.55434000000002</v>
      </c>
      <c r="K26" s="35">
        <f t="shared" si="2"/>
        <v>72.354757233179996</v>
      </c>
      <c r="L26" s="35">
        <f t="shared" si="2"/>
        <v>1951.8461276947301</v>
      </c>
      <c r="M26" s="16">
        <f t="shared" si="2"/>
        <v>1</v>
      </c>
      <c r="N26" s="35">
        <v>-9.9999999999999995E-7</v>
      </c>
      <c r="O26" s="85"/>
      <c r="P26" s="85"/>
      <c r="Q26" s="85"/>
    </row>
    <row r="27" spans="1:19" s="23" customFormat="1" ht="15" x14ac:dyDescent="0.25">
      <c r="A27" s="118" t="s">
        <v>72</v>
      </c>
      <c r="B27" s="163">
        <f t="shared" ref="B27:M27" si="3">SUM(B$28:B$33)</f>
        <v>666.74962729589004</v>
      </c>
      <c r="C27" s="24">
        <f t="shared" si="3"/>
        <v>4.1734930000000006</v>
      </c>
      <c r="D27" s="24">
        <f t="shared" si="3"/>
        <v>113.48086099999999</v>
      </c>
      <c r="E27" s="163">
        <f t="shared" si="3"/>
        <v>60.712805938390005</v>
      </c>
      <c r="F27" s="163">
        <f t="shared" si="3"/>
        <v>1650.8332850501201</v>
      </c>
      <c r="G27" s="146">
        <f t="shared" si="3"/>
        <v>0.85543899999999995</v>
      </c>
      <c r="H27" s="163">
        <f t="shared" si="3"/>
        <v>695.92468803663007</v>
      </c>
      <c r="I27" s="24">
        <f t="shared" si="3"/>
        <v>4.2264010000000001</v>
      </c>
      <c r="J27" s="24">
        <f t="shared" si="3"/>
        <v>114.01166700000002</v>
      </c>
      <c r="K27" s="163">
        <f t="shared" si="3"/>
        <v>62.133892706049998</v>
      </c>
      <c r="L27" s="163">
        <f t="shared" si="3"/>
        <v>1676.1274934015801</v>
      </c>
      <c r="M27" s="146">
        <f t="shared" si="3"/>
        <v>0.85874000000000006</v>
      </c>
      <c r="N27" s="163">
        <v>3.3E-3</v>
      </c>
      <c r="O27" s="43"/>
      <c r="P27" s="43"/>
      <c r="Q27" s="43"/>
    </row>
    <row r="28" spans="1:19" s="232" customFormat="1" outlineLevel="1" x14ac:dyDescent="0.2">
      <c r="A28" s="251" t="s">
        <v>34</v>
      </c>
      <c r="B28" s="132">
        <v>28.4531203859</v>
      </c>
      <c r="C28" s="243">
        <v>1</v>
      </c>
      <c r="D28" s="243">
        <v>27.190857999999999</v>
      </c>
      <c r="E28" s="132">
        <v>28.4531203859</v>
      </c>
      <c r="F28" s="132">
        <v>773.66475606993004</v>
      </c>
      <c r="G28" s="115">
        <v>0.40090199999999998</v>
      </c>
      <c r="H28" s="132">
        <v>28.397621765850001</v>
      </c>
      <c r="I28" s="243">
        <v>1</v>
      </c>
      <c r="J28" s="243">
        <v>26.976057999999998</v>
      </c>
      <c r="K28" s="132">
        <v>28.397621765850001</v>
      </c>
      <c r="L28" s="132">
        <v>766.05589181763003</v>
      </c>
      <c r="M28" s="115">
        <v>0.39247799999999999</v>
      </c>
      <c r="N28" s="132">
        <v>-8.4250000000000002E-3</v>
      </c>
      <c r="O28" s="254"/>
      <c r="P28" s="254"/>
      <c r="Q28" s="254"/>
    </row>
    <row r="29" spans="1:19" outlineLevel="1" x14ac:dyDescent="0.2">
      <c r="A29" s="149" t="s">
        <v>144</v>
      </c>
      <c r="B29" s="164">
        <v>3.6383033823700002</v>
      </c>
      <c r="C29" s="25">
        <v>1.0452999999999999</v>
      </c>
      <c r="D29" s="25">
        <v>28.422604</v>
      </c>
      <c r="E29" s="164">
        <v>3.8031185433200001</v>
      </c>
      <c r="F29" s="164">
        <v>103.41005626896001</v>
      </c>
      <c r="G29" s="148">
        <v>5.3586000000000002E-2</v>
      </c>
      <c r="H29" s="164">
        <v>3.65330857378</v>
      </c>
      <c r="I29" s="25">
        <v>1.0737000000000001</v>
      </c>
      <c r="J29" s="25">
        <v>28.964193000000002</v>
      </c>
      <c r="K29" s="164">
        <v>3.9225573514000001</v>
      </c>
      <c r="L29" s="164">
        <v>105.81513461954</v>
      </c>
      <c r="M29" s="148">
        <v>5.4212999999999997E-2</v>
      </c>
      <c r="N29" s="164">
        <v>6.2699999999999995E-4</v>
      </c>
      <c r="O29" s="78"/>
      <c r="P29" s="78"/>
      <c r="Q29" s="78"/>
    </row>
    <row r="30" spans="1:19" outlineLevel="1" x14ac:dyDescent="0.2">
      <c r="A30" s="149" t="s">
        <v>89</v>
      </c>
      <c r="B30" s="164">
        <v>0.4</v>
      </c>
      <c r="C30" s="25">
        <v>0.73851900000000004</v>
      </c>
      <c r="D30" s="25">
        <v>20.080969</v>
      </c>
      <c r="E30" s="164">
        <v>0.29540765501999999</v>
      </c>
      <c r="F30" s="164">
        <v>8.0323875999999998</v>
      </c>
      <c r="G30" s="148">
        <v>4.1619999999999999E-3</v>
      </c>
      <c r="H30" s="164">
        <v>0.4</v>
      </c>
      <c r="I30" s="25">
        <v>0.74978999999999996</v>
      </c>
      <c r="J30" s="25">
        <v>20.226392000000001</v>
      </c>
      <c r="K30" s="164">
        <v>0.29991619976</v>
      </c>
      <c r="L30" s="164">
        <v>8.0905567999999999</v>
      </c>
      <c r="M30" s="148">
        <v>4.1450000000000002E-3</v>
      </c>
      <c r="N30" s="164">
        <v>-1.7E-5</v>
      </c>
      <c r="O30" s="78"/>
      <c r="P30" s="78"/>
      <c r="Q30" s="78"/>
    </row>
    <row r="31" spans="1:19" outlineLevel="1" x14ac:dyDescent="0.2">
      <c r="A31" s="149" t="s">
        <v>60</v>
      </c>
      <c r="B31" s="164">
        <v>5.0828899999999999</v>
      </c>
      <c r="C31" s="25">
        <v>1.3443320000000001</v>
      </c>
      <c r="D31" s="25">
        <v>36.553533999999999</v>
      </c>
      <c r="E31" s="164">
        <v>6.8330904612600003</v>
      </c>
      <c r="F31" s="164">
        <v>185.79759243326001</v>
      </c>
      <c r="G31" s="148">
        <v>9.6278000000000002E-2</v>
      </c>
      <c r="H31" s="164">
        <v>5.0828899999999999</v>
      </c>
      <c r="I31" s="25">
        <v>1.3568480000000001</v>
      </c>
      <c r="J31" s="25">
        <v>36.602421999999997</v>
      </c>
      <c r="K31" s="164">
        <v>6.8967113267400002</v>
      </c>
      <c r="L31" s="164">
        <v>186.04608475958</v>
      </c>
      <c r="M31" s="148">
        <v>9.5318E-2</v>
      </c>
      <c r="N31" s="164">
        <v>-9.6000000000000002E-4</v>
      </c>
      <c r="O31" s="78"/>
      <c r="P31" s="78"/>
      <c r="Q31" s="78"/>
    </row>
    <row r="32" spans="1:19" outlineLevel="1" x14ac:dyDescent="0.2">
      <c r="A32" s="149" t="s">
        <v>156</v>
      </c>
      <c r="B32" s="164">
        <v>564.97696752761999</v>
      </c>
      <c r="C32" s="25">
        <v>3.6776999999999997E-2</v>
      </c>
      <c r="D32" s="25">
        <v>1</v>
      </c>
      <c r="E32" s="164">
        <v>20.778195654240001</v>
      </c>
      <c r="F32" s="164">
        <v>564.97696752761999</v>
      </c>
      <c r="G32" s="148">
        <v>0.292763</v>
      </c>
      <c r="H32" s="164">
        <v>594.65817969700004</v>
      </c>
      <c r="I32" s="25">
        <v>3.7069999999999999E-2</v>
      </c>
      <c r="J32" s="25">
        <v>1</v>
      </c>
      <c r="K32" s="164">
        <v>22.043924271649999</v>
      </c>
      <c r="L32" s="164">
        <v>594.65817969700004</v>
      </c>
      <c r="M32" s="148">
        <v>0.30466399999999999</v>
      </c>
      <c r="N32" s="164">
        <v>1.1901E-2</v>
      </c>
      <c r="O32" s="78"/>
      <c r="P32" s="78"/>
      <c r="Q32" s="78"/>
    </row>
    <row r="33" spans="1:17" outlineLevel="1" x14ac:dyDescent="0.2">
      <c r="A33" s="149" t="s">
        <v>127</v>
      </c>
      <c r="B33" s="164">
        <v>64.198346000000001</v>
      </c>
      <c r="C33" s="25">
        <v>8.5649999999999997E-3</v>
      </c>
      <c r="D33" s="25">
        <v>0.23289599999999999</v>
      </c>
      <c r="E33" s="164">
        <v>0.54987323865000004</v>
      </c>
      <c r="F33" s="164">
        <v>14.951525150349999</v>
      </c>
      <c r="G33" s="148">
        <v>7.7479999999999997E-3</v>
      </c>
      <c r="H33" s="164">
        <v>63.732688000000003</v>
      </c>
      <c r="I33" s="25">
        <v>8.9929999999999993E-3</v>
      </c>
      <c r="J33" s="25">
        <v>0.24260200000000001</v>
      </c>
      <c r="K33" s="164">
        <v>0.57316179064999995</v>
      </c>
      <c r="L33" s="164">
        <v>15.46164570783</v>
      </c>
      <c r="M33" s="148">
        <v>7.9220000000000002E-3</v>
      </c>
      <c r="N33" s="164">
        <v>1.74E-4</v>
      </c>
      <c r="O33" s="78"/>
      <c r="P33" s="78"/>
      <c r="Q33" s="78"/>
    </row>
    <row r="34" spans="1:17" ht="15" x14ac:dyDescent="0.25">
      <c r="A34" s="187" t="s">
        <v>112</v>
      </c>
      <c r="B34" s="155">
        <f t="shared" ref="B34:M34" si="4">SUM(B$35:B$38)</f>
        <v>27.037944076160002</v>
      </c>
      <c r="C34" s="17">
        <f t="shared" si="4"/>
        <v>3.426409</v>
      </c>
      <c r="D34" s="17">
        <f t="shared" si="4"/>
        <v>93.166995999999997</v>
      </c>
      <c r="E34" s="155">
        <f t="shared" si="4"/>
        <v>10.259902330019999</v>
      </c>
      <c r="F34" s="155">
        <f t="shared" si="4"/>
        <v>278.97554734952007</v>
      </c>
      <c r="G34" s="139">
        <f t="shared" si="4"/>
        <v>0.14456100000000002</v>
      </c>
      <c r="H34" s="155">
        <f t="shared" si="4"/>
        <v>27.155066827790002</v>
      </c>
      <c r="I34" s="17">
        <f t="shared" si="4"/>
        <v>3.4676179999999999</v>
      </c>
      <c r="J34" s="17">
        <f t="shared" si="4"/>
        <v>93.542673000000008</v>
      </c>
      <c r="K34" s="155">
        <f t="shared" si="4"/>
        <v>10.220864527129999</v>
      </c>
      <c r="L34" s="155">
        <f t="shared" si="4"/>
        <v>275.71863429314999</v>
      </c>
      <c r="M34" s="139">
        <f t="shared" si="4"/>
        <v>0.14126</v>
      </c>
      <c r="N34" s="155">
        <v>-3.3010000000000001E-3</v>
      </c>
      <c r="O34" s="78"/>
      <c r="P34" s="78"/>
      <c r="Q34" s="78"/>
    </row>
    <row r="35" spans="1:17" outlineLevel="1" x14ac:dyDescent="0.2">
      <c r="A35" s="149" t="s">
        <v>34</v>
      </c>
      <c r="B35" s="164">
        <v>3.18462963187</v>
      </c>
      <c r="C35" s="25">
        <v>1</v>
      </c>
      <c r="D35" s="25">
        <v>27.190857999999999</v>
      </c>
      <c r="E35" s="164">
        <v>3.18462963187</v>
      </c>
      <c r="F35" s="164">
        <v>86.592812102760007</v>
      </c>
      <c r="G35" s="148">
        <v>4.4871000000000001E-2</v>
      </c>
      <c r="H35" s="164">
        <v>3.05106868278</v>
      </c>
      <c r="I35" s="25">
        <v>1</v>
      </c>
      <c r="J35" s="25">
        <v>26.976057999999998</v>
      </c>
      <c r="K35" s="164">
        <v>3.05106868278</v>
      </c>
      <c r="L35" s="164">
        <v>82.305805748650002</v>
      </c>
      <c r="M35" s="148">
        <v>4.2167999999999997E-2</v>
      </c>
      <c r="N35" s="164">
        <v>-2.7030000000000001E-3</v>
      </c>
      <c r="O35" s="78"/>
      <c r="P35" s="78"/>
      <c r="Q35" s="78"/>
    </row>
    <row r="36" spans="1:17" outlineLevel="1" x14ac:dyDescent="0.2">
      <c r="A36" s="149" t="s">
        <v>144</v>
      </c>
      <c r="B36" s="164">
        <v>0.12540578895999999</v>
      </c>
      <c r="C36" s="25">
        <v>1.0452999999999999</v>
      </c>
      <c r="D36" s="25">
        <v>28.422604</v>
      </c>
      <c r="E36" s="164">
        <v>0.13108667182</v>
      </c>
      <c r="F36" s="164">
        <v>3.5643590789199999</v>
      </c>
      <c r="G36" s="148">
        <v>1.8469999999999999E-3</v>
      </c>
      <c r="H36" s="164">
        <v>0.14273091000999999</v>
      </c>
      <c r="I36" s="25">
        <v>1.0737000000000001</v>
      </c>
      <c r="J36" s="25">
        <v>28.964193000000002</v>
      </c>
      <c r="K36" s="164">
        <v>0.15325017556000001</v>
      </c>
      <c r="L36" s="164">
        <v>4.13408562459</v>
      </c>
      <c r="M36" s="148">
        <v>2.1180000000000001E-3</v>
      </c>
      <c r="N36" s="164">
        <v>2.7099999999999997E-4</v>
      </c>
      <c r="O36" s="78"/>
      <c r="P36" s="78"/>
      <c r="Q36" s="78"/>
    </row>
    <row r="37" spans="1:17" outlineLevel="1" x14ac:dyDescent="0.2">
      <c r="A37" s="149" t="s">
        <v>60</v>
      </c>
      <c r="B37" s="164">
        <v>4.6434334069999998</v>
      </c>
      <c r="C37" s="25">
        <v>1.3443320000000001</v>
      </c>
      <c r="D37" s="25">
        <v>36.553533999999999</v>
      </c>
      <c r="E37" s="164">
        <v>6.2423150060000001</v>
      </c>
      <c r="F37" s="164">
        <v>169.73390091951001</v>
      </c>
      <c r="G37" s="148">
        <v>8.7954000000000004E-2</v>
      </c>
      <c r="H37" s="164">
        <v>4.6434334069999998</v>
      </c>
      <c r="I37" s="25">
        <v>1.3568480000000001</v>
      </c>
      <c r="J37" s="25">
        <v>36.602421999999997</v>
      </c>
      <c r="K37" s="164">
        <v>6.3004353375899997</v>
      </c>
      <c r="L37" s="164">
        <v>169.96090909191</v>
      </c>
      <c r="M37" s="148">
        <v>8.7077000000000002E-2</v>
      </c>
      <c r="N37" s="164">
        <v>-8.7699999999999996E-4</v>
      </c>
      <c r="O37" s="78"/>
      <c r="P37" s="78"/>
      <c r="Q37" s="78"/>
    </row>
    <row r="38" spans="1:17" outlineLevel="1" x14ac:dyDescent="0.2">
      <c r="A38" s="149" t="s">
        <v>156</v>
      </c>
      <c r="B38" s="164">
        <v>19.084475248330001</v>
      </c>
      <c r="C38" s="25">
        <v>3.6776999999999997E-2</v>
      </c>
      <c r="D38" s="25">
        <v>1</v>
      </c>
      <c r="E38" s="164">
        <v>0.70187102033000004</v>
      </c>
      <c r="F38" s="164">
        <v>19.084475248330001</v>
      </c>
      <c r="G38" s="148">
        <v>9.8890000000000002E-3</v>
      </c>
      <c r="H38" s="164">
        <v>19.317833828000001</v>
      </c>
      <c r="I38" s="25">
        <v>3.7069999999999999E-2</v>
      </c>
      <c r="J38" s="25">
        <v>1</v>
      </c>
      <c r="K38" s="164">
        <v>0.71611033120000001</v>
      </c>
      <c r="L38" s="164">
        <v>19.317833828000001</v>
      </c>
      <c r="M38" s="148">
        <v>9.8969999999999995E-3</v>
      </c>
      <c r="N38" s="164">
        <v>7.9999999999999996E-6</v>
      </c>
      <c r="O38" s="78"/>
      <c r="P38" s="78"/>
      <c r="Q38" s="78"/>
    </row>
    <row r="39" spans="1:17" x14ac:dyDescent="0.2">
      <c r="B39" s="193"/>
      <c r="C39" s="253"/>
      <c r="D39" s="253"/>
      <c r="E39" s="193"/>
      <c r="F39" s="193"/>
      <c r="G39" s="173"/>
      <c r="H39" s="193"/>
      <c r="I39" s="253"/>
      <c r="J39" s="253"/>
      <c r="K39" s="193"/>
      <c r="L39" s="193"/>
      <c r="M39" s="173"/>
      <c r="N39" s="193"/>
      <c r="O39" s="78"/>
      <c r="P39" s="78"/>
      <c r="Q39" s="78"/>
    </row>
    <row r="40" spans="1:17" x14ac:dyDescent="0.2">
      <c r="B40" s="193"/>
      <c r="C40" s="253"/>
      <c r="D40" s="253"/>
      <c r="E40" s="193"/>
      <c r="F40" s="193"/>
      <c r="G40" s="173"/>
      <c r="H40" s="193"/>
      <c r="I40" s="253"/>
      <c r="J40" s="253"/>
      <c r="K40" s="193"/>
      <c r="L40" s="193"/>
      <c r="M40" s="173"/>
      <c r="N40" s="193"/>
      <c r="O40" s="78"/>
      <c r="P40" s="78"/>
      <c r="Q40" s="78"/>
    </row>
    <row r="41" spans="1:17" x14ac:dyDescent="0.2">
      <c r="B41" s="193"/>
      <c r="C41" s="253"/>
      <c r="D41" s="253"/>
      <c r="E41" s="193"/>
      <c r="F41" s="193"/>
      <c r="G41" s="173"/>
      <c r="H41" s="193"/>
      <c r="I41" s="253"/>
      <c r="J41" s="253"/>
      <c r="K41" s="193"/>
      <c r="L41" s="193"/>
      <c r="M41" s="173"/>
      <c r="N41" s="193"/>
      <c r="O41" s="78"/>
      <c r="P41" s="78"/>
      <c r="Q41" s="78"/>
    </row>
    <row r="42" spans="1:17" x14ac:dyDescent="0.2">
      <c r="B42" s="193"/>
      <c r="C42" s="253"/>
      <c r="D42" s="253"/>
      <c r="E42" s="193"/>
      <c r="F42" s="193"/>
      <c r="G42" s="173"/>
      <c r="H42" s="193"/>
      <c r="I42" s="253"/>
      <c r="J42" s="253"/>
      <c r="K42" s="193"/>
      <c r="L42" s="193"/>
      <c r="M42" s="173"/>
      <c r="N42" s="193"/>
      <c r="O42" s="78"/>
      <c r="P42" s="78"/>
      <c r="Q42" s="78"/>
    </row>
    <row r="43" spans="1:17" x14ac:dyDescent="0.2">
      <c r="B43" s="193"/>
      <c r="C43" s="253"/>
      <c r="D43" s="253"/>
      <c r="E43" s="193"/>
      <c r="F43" s="193"/>
      <c r="G43" s="173"/>
      <c r="H43" s="193"/>
      <c r="I43" s="253"/>
      <c r="J43" s="253"/>
      <c r="K43" s="193"/>
      <c r="L43" s="193"/>
      <c r="M43" s="173"/>
      <c r="N43" s="193"/>
      <c r="O43" s="78"/>
      <c r="P43" s="78"/>
      <c r="Q43" s="78"/>
    </row>
    <row r="44" spans="1:17" x14ac:dyDescent="0.2">
      <c r="B44" s="193"/>
      <c r="C44" s="253"/>
      <c r="D44" s="253"/>
      <c r="E44" s="193"/>
      <c r="F44" s="193"/>
      <c r="G44" s="173"/>
      <c r="H44" s="193"/>
      <c r="I44" s="253"/>
      <c r="J44" s="253"/>
      <c r="K44" s="193"/>
      <c r="L44" s="193"/>
      <c r="M44" s="173"/>
      <c r="N44" s="193"/>
      <c r="O44" s="78"/>
      <c r="P44" s="78"/>
      <c r="Q44" s="78"/>
    </row>
    <row r="45" spans="1:17" x14ac:dyDescent="0.2">
      <c r="B45" s="193"/>
      <c r="C45" s="253"/>
      <c r="D45" s="253"/>
      <c r="E45" s="193"/>
      <c r="F45" s="193"/>
      <c r="G45" s="173"/>
      <c r="H45" s="193"/>
      <c r="I45" s="253"/>
      <c r="J45" s="253"/>
      <c r="K45" s="193"/>
      <c r="L45" s="193"/>
      <c r="M45" s="173"/>
      <c r="N45" s="193"/>
      <c r="O45" s="78"/>
      <c r="P45" s="78"/>
      <c r="Q45" s="78"/>
    </row>
    <row r="46" spans="1:17" x14ac:dyDescent="0.2">
      <c r="B46" s="193"/>
      <c r="C46" s="253"/>
      <c r="D46" s="253"/>
      <c r="E46" s="193"/>
      <c r="F46" s="193"/>
      <c r="G46" s="173"/>
      <c r="H46" s="193"/>
      <c r="I46" s="253"/>
      <c r="J46" s="253"/>
      <c r="K46" s="193"/>
      <c r="L46" s="193"/>
      <c r="M46" s="173"/>
      <c r="N46" s="193"/>
      <c r="O46" s="78"/>
      <c r="P46" s="78"/>
      <c r="Q46" s="78"/>
    </row>
    <row r="47" spans="1:17" x14ac:dyDescent="0.2">
      <c r="B47" s="193"/>
      <c r="C47" s="253"/>
      <c r="D47" s="253"/>
      <c r="E47" s="193"/>
      <c r="F47" s="193"/>
      <c r="G47" s="173"/>
      <c r="H47" s="193"/>
      <c r="I47" s="253"/>
      <c r="J47" s="253"/>
      <c r="K47" s="193"/>
      <c r="L47" s="193"/>
      <c r="M47" s="173"/>
      <c r="N47" s="193"/>
      <c r="O47" s="78"/>
      <c r="P47" s="78"/>
      <c r="Q47" s="78"/>
    </row>
    <row r="48" spans="1:17" x14ac:dyDescent="0.2">
      <c r="B48" s="193"/>
      <c r="C48" s="253"/>
      <c r="D48" s="253"/>
      <c r="E48" s="193"/>
      <c r="F48" s="193"/>
      <c r="G48" s="173"/>
      <c r="H48" s="193"/>
      <c r="I48" s="253"/>
      <c r="J48" s="253"/>
      <c r="K48" s="193"/>
      <c r="L48" s="193"/>
      <c r="M48" s="173"/>
      <c r="N48" s="193"/>
      <c r="O48" s="78"/>
      <c r="P48" s="78"/>
      <c r="Q48" s="78"/>
    </row>
    <row r="49" spans="2:17" x14ac:dyDescent="0.2">
      <c r="B49" s="193"/>
      <c r="C49" s="253"/>
      <c r="D49" s="253"/>
      <c r="E49" s="193"/>
      <c r="F49" s="193"/>
      <c r="G49" s="173"/>
      <c r="H49" s="193"/>
      <c r="I49" s="253"/>
      <c r="J49" s="253"/>
      <c r="K49" s="193"/>
      <c r="L49" s="193"/>
      <c r="M49" s="173"/>
      <c r="N49" s="193"/>
      <c r="O49" s="78"/>
      <c r="P49" s="78"/>
      <c r="Q49" s="78"/>
    </row>
    <row r="50" spans="2:17" x14ac:dyDescent="0.2">
      <c r="B50" s="193"/>
      <c r="C50" s="253"/>
      <c r="D50" s="253"/>
      <c r="E50" s="193"/>
      <c r="F50" s="193"/>
      <c r="G50" s="173"/>
      <c r="H50" s="193"/>
      <c r="I50" s="253"/>
      <c r="J50" s="253"/>
      <c r="K50" s="193"/>
      <c r="L50" s="193"/>
      <c r="M50" s="173"/>
      <c r="N50" s="193"/>
      <c r="O50" s="78"/>
      <c r="P50" s="78"/>
      <c r="Q50" s="78"/>
    </row>
    <row r="51" spans="2:17" x14ac:dyDescent="0.2">
      <c r="B51" s="193"/>
      <c r="C51" s="253"/>
      <c r="D51" s="253"/>
      <c r="E51" s="193"/>
      <c r="F51" s="193"/>
      <c r="G51" s="173"/>
      <c r="H51" s="193"/>
      <c r="I51" s="253"/>
      <c r="J51" s="253"/>
      <c r="K51" s="193"/>
      <c r="L51" s="193"/>
      <c r="M51" s="173"/>
      <c r="N51" s="193"/>
      <c r="O51" s="78"/>
      <c r="P51" s="78"/>
      <c r="Q51" s="78"/>
    </row>
    <row r="52" spans="2:17" x14ac:dyDescent="0.2">
      <c r="B52" s="193"/>
      <c r="C52" s="253"/>
      <c r="D52" s="253"/>
      <c r="E52" s="193"/>
      <c r="F52" s="193"/>
      <c r="G52" s="173"/>
      <c r="H52" s="193"/>
      <c r="I52" s="253"/>
      <c r="J52" s="253"/>
      <c r="K52" s="193"/>
      <c r="L52" s="193"/>
      <c r="M52" s="173"/>
      <c r="N52" s="193"/>
      <c r="O52" s="78"/>
      <c r="P52" s="78"/>
      <c r="Q52" s="78"/>
    </row>
    <row r="53" spans="2:17" x14ac:dyDescent="0.2">
      <c r="B53" s="193"/>
      <c r="C53" s="253"/>
      <c r="D53" s="253"/>
      <c r="E53" s="193"/>
      <c r="F53" s="193"/>
      <c r="G53" s="173"/>
      <c r="H53" s="193"/>
      <c r="I53" s="253"/>
      <c r="J53" s="253"/>
      <c r="K53" s="193"/>
      <c r="L53" s="193"/>
      <c r="M53" s="173"/>
      <c r="N53" s="193"/>
      <c r="O53" s="78"/>
      <c r="P53" s="78"/>
      <c r="Q53" s="78"/>
    </row>
    <row r="54" spans="2:17" x14ac:dyDescent="0.2">
      <c r="B54" s="193"/>
      <c r="C54" s="253"/>
      <c r="D54" s="253"/>
      <c r="E54" s="193"/>
      <c r="F54" s="193"/>
      <c r="G54" s="173"/>
      <c r="H54" s="193"/>
      <c r="I54" s="253"/>
      <c r="J54" s="253"/>
      <c r="K54" s="193"/>
      <c r="L54" s="193"/>
      <c r="M54" s="173"/>
      <c r="N54" s="193"/>
      <c r="O54" s="78"/>
      <c r="P54" s="78"/>
      <c r="Q54" s="78"/>
    </row>
    <row r="55" spans="2:17" x14ac:dyDescent="0.2">
      <c r="B55" s="193"/>
      <c r="C55" s="253"/>
      <c r="D55" s="253"/>
      <c r="E55" s="193"/>
      <c r="F55" s="193"/>
      <c r="G55" s="173"/>
      <c r="H55" s="193"/>
      <c r="I55" s="253"/>
      <c r="J55" s="253"/>
      <c r="K55" s="193"/>
      <c r="L55" s="193"/>
      <c r="M55" s="173"/>
      <c r="N55" s="193"/>
      <c r="O55" s="78"/>
      <c r="P55" s="78"/>
      <c r="Q55" s="78"/>
    </row>
    <row r="56" spans="2:17" x14ac:dyDescent="0.2">
      <c r="B56" s="193"/>
      <c r="C56" s="253"/>
      <c r="D56" s="253"/>
      <c r="E56" s="193"/>
      <c r="F56" s="193"/>
      <c r="G56" s="173"/>
      <c r="H56" s="193"/>
      <c r="I56" s="253"/>
      <c r="J56" s="253"/>
      <c r="K56" s="193"/>
      <c r="L56" s="193"/>
      <c r="M56" s="173"/>
      <c r="N56" s="193"/>
      <c r="O56" s="78"/>
      <c r="P56" s="78"/>
      <c r="Q56" s="78"/>
    </row>
    <row r="57" spans="2:17" x14ac:dyDescent="0.2">
      <c r="B57" s="193"/>
      <c r="C57" s="253"/>
      <c r="D57" s="253"/>
      <c r="E57" s="193"/>
      <c r="F57" s="193"/>
      <c r="G57" s="173"/>
      <c r="H57" s="193"/>
      <c r="I57" s="253"/>
      <c r="J57" s="253"/>
      <c r="K57" s="193"/>
      <c r="L57" s="193"/>
      <c r="M57" s="173"/>
      <c r="N57" s="193"/>
      <c r="O57" s="78"/>
      <c r="P57" s="78"/>
      <c r="Q57" s="78"/>
    </row>
    <row r="58" spans="2:17" x14ac:dyDescent="0.2">
      <c r="B58" s="193"/>
      <c r="C58" s="253"/>
      <c r="D58" s="253"/>
      <c r="E58" s="193"/>
      <c r="F58" s="193"/>
      <c r="G58" s="173"/>
      <c r="H58" s="193"/>
      <c r="I58" s="253"/>
      <c r="J58" s="253"/>
      <c r="K58" s="193"/>
      <c r="L58" s="193"/>
      <c r="M58" s="173"/>
      <c r="N58" s="193"/>
      <c r="O58" s="78"/>
      <c r="P58" s="78"/>
      <c r="Q58" s="78"/>
    </row>
    <row r="59" spans="2:17" x14ac:dyDescent="0.2">
      <c r="B59" s="193"/>
      <c r="C59" s="253"/>
      <c r="D59" s="253"/>
      <c r="E59" s="193"/>
      <c r="F59" s="193"/>
      <c r="G59" s="173"/>
      <c r="H59" s="193"/>
      <c r="I59" s="253"/>
      <c r="J59" s="253"/>
      <c r="K59" s="193"/>
      <c r="L59" s="193"/>
      <c r="M59" s="173"/>
      <c r="N59" s="193"/>
      <c r="O59" s="78"/>
      <c r="P59" s="78"/>
      <c r="Q59" s="78"/>
    </row>
    <row r="60" spans="2:17" x14ac:dyDescent="0.2">
      <c r="B60" s="193"/>
      <c r="C60" s="253"/>
      <c r="D60" s="253"/>
      <c r="E60" s="193"/>
      <c r="F60" s="193"/>
      <c r="G60" s="173"/>
      <c r="H60" s="193"/>
      <c r="I60" s="253"/>
      <c r="J60" s="253"/>
      <c r="K60" s="193"/>
      <c r="L60" s="193"/>
      <c r="M60" s="173"/>
      <c r="N60" s="193"/>
      <c r="O60" s="78"/>
      <c r="P60" s="78"/>
      <c r="Q60" s="78"/>
    </row>
    <row r="61" spans="2:17" x14ac:dyDescent="0.2">
      <c r="B61" s="193"/>
      <c r="C61" s="253"/>
      <c r="D61" s="253"/>
      <c r="E61" s="193"/>
      <c r="F61" s="193"/>
      <c r="G61" s="173"/>
      <c r="H61" s="193"/>
      <c r="I61" s="253"/>
      <c r="J61" s="253"/>
      <c r="K61" s="193"/>
      <c r="L61" s="193"/>
      <c r="M61" s="173"/>
      <c r="N61" s="193"/>
      <c r="O61" s="78"/>
      <c r="P61" s="78"/>
      <c r="Q61" s="78"/>
    </row>
    <row r="62" spans="2:17" x14ac:dyDescent="0.2">
      <c r="B62" s="193"/>
      <c r="C62" s="253"/>
      <c r="D62" s="253"/>
      <c r="E62" s="193"/>
      <c r="F62" s="193"/>
      <c r="G62" s="173"/>
      <c r="H62" s="193"/>
      <c r="I62" s="253"/>
      <c r="J62" s="253"/>
      <c r="K62" s="193"/>
      <c r="L62" s="193"/>
      <c r="M62" s="173"/>
      <c r="N62" s="193"/>
      <c r="O62" s="78"/>
      <c r="P62" s="78"/>
      <c r="Q62" s="78"/>
    </row>
    <row r="63" spans="2:17" x14ac:dyDescent="0.2">
      <c r="B63" s="193"/>
      <c r="C63" s="253"/>
      <c r="D63" s="253"/>
      <c r="E63" s="193"/>
      <c r="F63" s="193"/>
      <c r="G63" s="173"/>
      <c r="H63" s="193"/>
      <c r="I63" s="253"/>
      <c r="J63" s="253"/>
      <c r="K63" s="193"/>
      <c r="L63" s="193"/>
      <c r="M63" s="173"/>
      <c r="N63" s="193"/>
      <c r="O63" s="78"/>
      <c r="P63" s="78"/>
      <c r="Q63" s="78"/>
    </row>
    <row r="64" spans="2:17" x14ac:dyDescent="0.2">
      <c r="B64" s="193"/>
      <c r="C64" s="253"/>
      <c r="D64" s="253"/>
      <c r="E64" s="193"/>
      <c r="F64" s="193"/>
      <c r="G64" s="173"/>
      <c r="H64" s="193"/>
      <c r="I64" s="253"/>
      <c r="J64" s="253"/>
      <c r="K64" s="193"/>
      <c r="L64" s="193"/>
      <c r="M64" s="173"/>
      <c r="N64" s="193"/>
      <c r="O64" s="78"/>
      <c r="P64" s="78"/>
      <c r="Q64" s="78"/>
    </row>
    <row r="65" spans="2:17" x14ac:dyDescent="0.2">
      <c r="B65" s="193"/>
      <c r="C65" s="253"/>
      <c r="D65" s="253"/>
      <c r="E65" s="193"/>
      <c r="F65" s="193"/>
      <c r="G65" s="173"/>
      <c r="H65" s="193"/>
      <c r="I65" s="253"/>
      <c r="J65" s="253"/>
      <c r="K65" s="193"/>
      <c r="L65" s="193"/>
      <c r="M65" s="173"/>
      <c r="N65" s="193"/>
      <c r="O65" s="78"/>
      <c r="P65" s="78"/>
      <c r="Q65" s="78"/>
    </row>
    <row r="66" spans="2:17" x14ac:dyDescent="0.2">
      <c r="B66" s="193"/>
      <c r="C66" s="253"/>
      <c r="D66" s="253"/>
      <c r="E66" s="193"/>
      <c r="F66" s="193"/>
      <c r="G66" s="173"/>
      <c r="H66" s="193"/>
      <c r="I66" s="253"/>
      <c r="J66" s="253"/>
      <c r="K66" s="193"/>
      <c r="L66" s="193"/>
      <c r="M66" s="173"/>
      <c r="N66" s="193"/>
      <c r="O66" s="78"/>
      <c r="P66" s="78"/>
      <c r="Q66" s="78"/>
    </row>
    <row r="67" spans="2:17" x14ac:dyDescent="0.2">
      <c r="B67" s="193"/>
      <c r="C67" s="253"/>
      <c r="D67" s="253"/>
      <c r="E67" s="193"/>
      <c r="F67" s="193"/>
      <c r="G67" s="173"/>
      <c r="H67" s="193"/>
      <c r="I67" s="253"/>
      <c r="J67" s="253"/>
      <c r="K67" s="193"/>
      <c r="L67" s="193"/>
      <c r="M67" s="173"/>
      <c r="N67" s="193"/>
      <c r="O67" s="78"/>
      <c r="P67" s="78"/>
      <c r="Q67" s="78"/>
    </row>
    <row r="68" spans="2:17" x14ac:dyDescent="0.2">
      <c r="B68" s="193"/>
      <c r="C68" s="253"/>
      <c r="D68" s="253"/>
      <c r="E68" s="193"/>
      <c r="F68" s="193"/>
      <c r="G68" s="173"/>
      <c r="H68" s="193"/>
      <c r="I68" s="253"/>
      <c r="J68" s="253"/>
      <c r="K68" s="193"/>
      <c r="L68" s="193"/>
      <c r="M68" s="173"/>
      <c r="N68" s="193"/>
      <c r="O68" s="78"/>
      <c r="P68" s="78"/>
      <c r="Q68" s="78"/>
    </row>
    <row r="69" spans="2:17" x14ac:dyDescent="0.2">
      <c r="B69" s="193"/>
      <c r="C69" s="253"/>
      <c r="D69" s="253"/>
      <c r="E69" s="193"/>
      <c r="F69" s="193"/>
      <c r="G69" s="173"/>
      <c r="H69" s="193"/>
      <c r="I69" s="253"/>
      <c r="J69" s="253"/>
      <c r="K69" s="193"/>
      <c r="L69" s="193"/>
      <c r="M69" s="173"/>
      <c r="N69" s="193"/>
      <c r="O69" s="78"/>
      <c r="P69" s="78"/>
      <c r="Q69" s="78"/>
    </row>
    <row r="70" spans="2:17" x14ac:dyDescent="0.2">
      <c r="B70" s="193"/>
      <c r="C70" s="253"/>
      <c r="D70" s="253"/>
      <c r="E70" s="193"/>
      <c r="F70" s="193"/>
      <c r="G70" s="173"/>
      <c r="H70" s="193"/>
      <c r="I70" s="253"/>
      <c r="J70" s="253"/>
      <c r="K70" s="193"/>
      <c r="L70" s="193"/>
      <c r="M70" s="173"/>
      <c r="N70" s="193"/>
      <c r="O70" s="78"/>
      <c r="P70" s="78"/>
      <c r="Q70" s="78"/>
    </row>
    <row r="71" spans="2:17" x14ac:dyDescent="0.2">
      <c r="B71" s="193"/>
      <c r="C71" s="253"/>
      <c r="D71" s="253"/>
      <c r="E71" s="193"/>
      <c r="F71" s="193"/>
      <c r="G71" s="173"/>
      <c r="H71" s="193"/>
      <c r="I71" s="253"/>
      <c r="J71" s="253"/>
      <c r="K71" s="193"/>
      <c r="L71" s="193"/>
      <c r="M71" s="173"/>
      <c r="N71" s="193"/>
      <c r="O71" s="78"/>
      <c r="P71" s="78"/>
      <c r="Q71" s="78"/>
    </row>
    <row r="72" spans="2:17" x14ac:dyDescent="0.2">
      <c r="B72" s="193"/>
      <c r="C72" s="253"/>
      <c r="D72" s="253"/>
      <c r="E72" s="193"/>
      <c r="F72" s="193"/>
      <c r="G72" s="173"/>
      <c r="H72" s="193"/>
      <c r="I72" s="253"/>
      <c r="J72" s="253"/>
      <c r="K72" s="193"/>
      <c r="L72" s="193"/>
      <c r="M72" s="173"/>
      <c r="N72" s="193"/>
      <c r="O72" s="78"/>
      <c r="P72" s="78"/>
      <c r="Q72" s="78"/>
    </row>
    <row r="73" spans="2:17" x14ac:dyDescent="0.2">
      <c r="B73" s="193"/>
      <c r="C73" s="253"/>
      <c r="D73" s="253"/>
      <c r="E73" s="193"/>
      <c r="F73" s="193"/>
      <c r="G73" s="173"/>
      <c r="H73" s="193"/>
      <c r="I73" s="253"/>
      <c r="J73" s="253"/>
      <c r="K73" s="193"/>
      <c r="L73" s="193"/>
      <c r="M73" s="173"/>
      <c r="N73" s="193"/>
      <c r="O73" s="78"/>
      <c r="P73" s="78"/>
      <c r="Q73" s="78"/>
    </row>
    <row r="74" spans="2:17" x14ac:dyDescent="0.2">
      <c r="B74" s="193"/>
      <c r="C74" s="253"/>
      <c r="D74" s="253"/>
      <c r="E74" s="193"/>
      <c r="F74" s="193"/>
      <c r="G74" s="173"/>
      <c r="H74" s="193"/>
      <c r="I74" s="253"/>
      <c r="J74" s="253"/>
      <c r="K74" s="193"/>
      <c r="L74" s="193"/>
      <c r="M74" s="173"/>
      <c r="N74" s="193"/>
      <c r="O74" s="78"/>
      <c r="P74" s="78"/>
      <c r="Q74" s="78"/>
    </row>
    <row r="75" spans="2:17" x14ac:dyDescent="0.2">
      <c r="B75" s="193"/>
      <c r="C75" s="253"/>
      <c r="D75" s="253"/>
      <c r="E75" s="193"/>
      <c r="F75" s="193"/>
      <c r="G75" s="173"/>
      <c r="H75" s="193"/>
      <c r="I75" s="253"/>
      <c r="J75" s="253"/>
      <c r="K75" s="193"/>
      <c r="L75" s="193"/>
      <c r="M75" s="173"/>
      <c r="N75" s="193"/>
      <c r="O75" s="78"/>
      <c r="P75" s="78"/>
      <c r="Q75" s="78"/>
    </row>
    <row r="76" spans="2:17" x14ac:dyDescent="0.2">
      <c r="B76" s="193"/>
      <c r="C76" s="253"/>
      <c r="D76" s="253"/>
      <c r="E76" s="193"/>
      <c r="F76" s="193"/>
      <c r="G76" s="173"/>
      <c r="H76" s="193"/>
      <c r="I76" s="253"/>
      <c r="J76" s="253"/>
      <c r="K76" s="193"/>
      <c r="L76" s="193"/>
      <c r="M76" s="173"/>
      <c r="N76" s="193"/>
      <c r="O76" s="78"/>
      <c r="P76" s="78"/>
      <c r="Q76" s="78"/>
    </row>
    <row r="77" spans="2:17" x14ac:dyDescent="0.2">
      <c r="B77" s="193"/>
      <c r="C77" s="253"/>
      <c r="D77" s="253"/>
      <c r="E77" s="193"/>
      <c r="F77" s="193"/>
      <c r="G77" s="173"/>
      <c r="H77" s="193"/>
      <c r="I77" s="253"/>
      <c r="J77" s="253"/>
      <c r="K77" s="193"/>
      <c r="L77" s="193"/>
      <c r="M77" s="173"/>
      <c r="N77" s="193"/>
      <c r="O77" s="78"/>
      <c r="P77" s="78"/>
      <c r="Q77" s="78"/>
    </row>
    <row r="78" spans="2:17" x14ac:dyDescent="0.2">
      <c r="B78" s="193"/>
      <c r="C78" s="253"/>
      <c r="D78" s="253"/>
      <c r="E78" s="193"/>
      <c r="F78" s="193"/>
      <c r="G78" s="173"/>
      <c r="H78" s="193"/>
      <c r="I78" s="253"/>
      <c r="J78" s="253"/>
      <c r="K78" s="193"/>
      <c r="L78" s="193"/>
      <c r="M78" s="173"/>
      <c r="N78" s="193"/>
      <c r="O78" s="78"/>
      <c r="P78" s="78"/>
      <c r="Q78" s="78"/>
    </row>
    <row r="79" spans="2:17" x14ac:dyDescent="0.2">
      <c r="B79" s="193"/>
      <c r="C79" s="253"/>
      <c r="D79" s="253"/>
      <c r="E79" s="193"/>
      <c r="F79" s="193"/>
      <c r="G79" s="173"/>
      <c r="H79" s="193"/>
      <c r="I79" s="253"/>
      <c r="J79" s="253"/>
      <c r="K79" s="193"/>
      <c r="L79" s="193"/>
      <c r="M79" s="173"/>
      <c r="N79" s="193"/>
      <c r="O79" s="78"/>
      <c r="P79" s="78"/>
      <c r="Q79" s="78"/>
    </row>
    <row r="80" spans="2:17" x14ac:dyDescent="0.2">
      <c r="B80" s="193"/>
      <c r="C80" s="253"/>
      <c r="D80" s="253"/>
      <c r="E80" s="193"/>
      <c r="F80" s="193"/>
      <c r="G80" s="173"/>
      <c r="H80" s="193"/>
      <c r="I80" s="253"/>
      <c r="J80" s="253"/>
      <c r="K80" s="193"/>
      <c r="L80" s="193"/>
      <c r="M80" s="173"/>
      <c r="N80" s="193"/>
      <c r="O80" s="78"/>
      <c r="P80" s="78"/>
      <c r="Q80" s="78"/>
    </row>
    <row r="81" spans="2:17" x14ac:dyDescent="0.2">
      <c r="B81" s="193"/>
      <c r="C81" s="253"/>
      <c r="D81" s="253"/>
      <c r="E81" s="193"/>
      <c r="F81" s="193"/>
      <c r="G81" s="173"/>
      <c r="H81" s="193"/>
      <c r="I81" s="253"/>
      <c r="J81" s="253"/>
      <c r="K81" s="193"/>
      <c r="L81" s="193"/>
      <c r="M81" s="173"/>
      <c r="N81" s="193"/>
      <c r="O81" s="78"/>
      <c r="P81" s="78"/>
      <c r="Q81" s="78"/>
    </row>
    <row r="82" spans="2:17" x14ac:dyDescent="0.2">
      <c r="B82" s="193"/>
      <c r="C82" s="253"/>
      <c r="D82" s="253"/>
      <c r="E82" s="193"/>
      <c r="F82" s="193"/>
      <c r="G82" s="173"/>
      <c r="H82" s="193"/>
      <c r="I82" s="253"/>
      <c r="J82" s="253"/>
      <c r="K82" s="193"/>
      <c r="L82" s="193"/>
      <c r="M82" s="173"/>
      <c r="N82" s="193"/>
      <c r="O82" s="78"/>
      <c r="P82" s="78"/>
      <c r="Q82" s="78"/>
    </row>
    <row r="83" spans="2:17" x14ac:dyDescent="0.2">
      <c r="B83" s="193"/>
      <c r="C83" s="253"/>
      <c r="D83" s="253"/>
      <c r="E83" s="193"/>
      <c r="F83" s="193"/>
      <c r="G83" s="173"/>
      <c r="H83" s="193"/>
      <c r="I83" s="253"/>
      <c r="J83" s="253"/>
      <c r="K83" s="193"/>
      <c r="L83" s="193"/>
      <c r="M83" s="173"/>
      <c r="N83" s="193"/>
      <c r="O83" s="78"/>
      <c r="P83" s="78"/>
      <c r="Q83" s="78"/>
    </row>
    <row r="84" spans="2:17" x14ac:dyDescent="0.2">
      <c r="B84" s="193"/>
      <c r="C84" s="253"/>
      <c r="D84" s="253"/>
      <c r="E84" s="193"/>
      <c r="F84" s="193"/>
      <c r="G84" s="173"/>
      <c r="H84" s="193"/>
      <c r="I84" s="253"/>
      <c r="J84" s="253"/>
      <c r="K84" s="193"/>
      <c r="L84" s="193"/>
      <c r="M84" s="173"/>
      <c r="N84" s="193"/>
      <c r="O84" s="78"/>
      <c r="P84" s="78"/>
      <c r="Q84" s="78"/>
    </row>
    <row r="85" spans="2:17" x14ac:dyDescent="0.2">
      <c r="B85" s="193"/>
      <c r="C85" s="253"/>
      <c r="D85" s="253"/>
      <c r="E85" s="193"/>
      <c r="F85" s="193"/>
      <c r="G85" s="173"/>
      <c r="H85" s="193"/>
      <c r="I85" s="253"/>
      <c r="J85" s="253"/>
      <c r="K85" s="193"/>
      <c r="L85" s="193"/>
      <c r="M85" s="173"/>
      <c r="N85" s="193"/>
      <c r="O85" s="78"/>
      <c r="P85" s="78"/>
      <c r="Q85" s="78"/>
    </row>
    <row r="86" spans="2:17" x14ac:dyDescent="0.2">
      <c r="B86" s="193"/>
      <c r="C86" s="253"/>
      <c r="D86" s="253"/>
      <c r="E86" s="193"/>
      <c r="F86" s="193"/>
      <c r="G86" s="173"/>
      <c r="H86" s="193"/>
      <c r="I86" s="253"/>
      <c r="J86" s="253"/>
      <c r="K86" s="193"/>
      <c r="L86" s="193"/>
      <c r="M86" s="173"/>
      <c r="N86" s="193"/>
      <c r="O86" s="78"/>
      <c r="P86" s="78"/>
      <c r="Q86" s="78"/>
    </row>
    <row r="87" spans="2:17" x14ac:dyDescent="0.2">
      <c r="B87" s="193"/>
      <c r="C87" s="253"/>
      <c r="D87" s="253"/>
      <c r="E87" s="193"/>
      <c r="F87" s="193"/>
      <c r="G87" s="173"/>
      <c r="H87" s="193"/>
      <c r="I87" s="253"/>
      <c r="J87" s="253"/>
      <c r="K87" s="193"/>
      <c r="L87" s="193"/>
      <c r="M87" s="173"/>
      <c r="N87" s="193"/>
      <c r="O87" s="78"/>
      <c r="P87" s="78"/>
      <c r="Q87" s="78"/>
    </row>
    <row r="88" spans="2:17" x14ac:dyDescent="0.2">
      <c r="B88" s="193"/>
      <c r="C88" s="253"/>
      <c r="D88" s="253"/>
      <c r="E88" s="193"/>
      <c r="F88" s="193"/>
      <c r="G88" s="173"/>
      <c r="H88" s="193"/>
      <c r="I88" s="253"/>
      <c r="J88" s="253"/>
      <c r="K88" s="193"/>
      <c r="L88" s="193"/>
      <c r="M88" s="173"/>
      <c r="N88" s="193"/>
      <c r="O88" s="78"/>
      <c r="P88" s="78"/>
      <c r="Q88" s="78"/>
    </row>
    <row r="89" spans="2:17" x14ac:dyDescent="0.2">
      <c r="B89" s="193"/>
      <c r="C89" s="253"/>
      <c r="D89" s="253"/>
      <c r="E89" s="193"/>
      <c r="F89" s="193"/>
      <c r="G89" s="173"/>
      <c r="H89" s="193"/>
      <c r="I89" s="253"/>
      <c r="J89" s="253"/>
      <c r="K89" s="193"/>
      <c r="L89" s="193"/>
      <c r="M89" s="173"/>
      <c r="N89" s="193"/>
      <c r="O89" s="78"/>
      <c r="P89" s="78"/>
      <c r="Q89" s="78"/>
    </row>
    <row r="90" spans="2:17" x14ac:dyDescent="0.2">
      <c r="B90" s="193"/>
      <c r="C90" s="253"/>
      <c r="D90" s="253"/>
      <c r="E90" s="193"/>
      <c r="F90" s="193"/>
      <c r="G90" s="173"/>
      <c r="H90" s="193"/>
      <c r="I90" s="253"/>
      <c r="J90" s="253"/>
      <c r="K90" s="193"/>
      <c r="L90" s="193"/>
      <c r="M90" s="173"/>
      <c r="N90" s="193"/>
      <c r="O90" s="78"/>
      <c r="P90" s="78"/>
      <c r="Q90" s="78"/>
    </row>
    <row r="91" spans="2:17" x14ac:dyDescent="0.2">
      <c r="B91" s="193"/>
      <c r="C91" s="253"/>
      <c r="D91" s="253"/>
      <c r="E91" s="193"/>
      <c r="F91" s="193"/>
      <c r="G91" s="173"/>
      <c r="H91" s="193"/>
      <c r="I91" s="253"/>
      <c r="J91" s="253"/>
      <c r="K91" s="193"/>
      <c r="L91" s="193"/>
      <c r="M91" s="173"/>
      <c r="N91" s="193"/>
      <c r="O91" s="78"/>
      <c r="P91" s="78"/>
      <c r="Q91" s="78"/>
    </row>
    <row r="92" spans="2:17" x14ac:dyDescent="0.2">
      <c r="B92" s="193"/>
      <c r="C92" s="253"/>
      <c r="D92" s="253"/>
      <c r="E92" s="193"/>
      <c r="F92" s="193"/>
      <c r="G92" s="173"/>
      <c r="H92" s="193"/>
      <c r="I92" s="253"/>
      <c r="J92" s="253"/>
      <c r="K92" s="193"/>
      <c r="L92" s="193"/>
      <c r="M92" s="173"/>
      <c r="N92" s="193"/>
      <c r="O92" s="78"/>
      <c r="P92" s="78"/>
      <c r="Q92" s="78"/>
    </row>
    <row r="93" spans="2:17" x14ac:dyDescent="0.2">
      <c r="B93" s="193"/>
      <c r="C93" s="253"/>
      <c r="D93" s="253"/>
      <c r="E93" s="193"/>
      <c r="F93" s="193"/>
      <c r="G93" s="173"/>
      <c r="H93" s="193"/>
      <c r="I93" s="253"/>
      <c r="J93" s="253"/>
      <c r="K93" s="193"/>
      <c r="L93" s="193"/>
      <c r="M93" s="173"/>
      <c r="N93" s="193"/>
      <c r="O93" s="78"/>
      <c r="P93" s="78"/>
      <c r="Q93" s="78"/>
    </row>
    <row r="94" spans="2:17" x14ac:dyDescent="0.2">
      <c r="B94" s="193"/>
      <c r="C94" s="253"/>
      <c r="D94" s="253"/>
      <c r="E94" s="193"/>
      <c r="F94" s="193"/>
      <c r="G94" s="173"/>
      <c r="H94" s="193"/>
      <c r="I94" s="253"/>
      <c r="J94" s="253"/>
      <c r="K94" s="193"/>
      <c r="L94" s="193"/>
      <c r="M94" s="173"/>
      <c r="N94" s="193"/>
      <c r="O94" s="78"/>
      <c r="P94" s="78"/>
      <c r="Q94" s="78"/>
    </row>
    <row r="95" spans="2:17" x14ac:dyDescent="0.2">
      <c r="B95" s="193"/>
      <c r="C95" s="253"/>
      <c r="D95" s="253"/>
      <c r="E95" s="193"/>
      <c r="F95" s="193"/>
      <c r="G95" s="173"/>
      <c r="H95" s="193"/>
      <c r="I95" s="253"/>
      <c r="J95" s="253"/>
      <c r="K95" s="193"/>
      <c r="L95" s="193"/>
      <c r="M95" s="173"/>
      <c r="N95" s="193"/>
      <c r="O95" s="78"/>
      <c r="P95" s="78"/>
      <c r="Q95" s="78"/>
    </row>
    <row r="96" spans="2:17" x14ac:dyDescent="0.2">
      <c r="B96" s="193"/>
      <c r="C96" s="253"/>
      <c r="D96" s="253"/>
      <c r="E96" s="193"/>
      <c r="F96" s="193"/>
      <c r="G96" s="173"/>
      <c r="H96" s="193"/>
      <c r="I96" s="253"/>
      <c r="J96" s="253"/>
      <c r="K96" s="193"/>
      <c r="L96" s="193"/>
      <c r="M96" s="173"/>
      <c r="N96" s="193"/>
      <c r="O96" s="78"/>
      <c r="P96" s="78"/>
      <c r="Q96" s="78"/>
    </row>
    <row r="97" spans="2:17" x14ac:dyDescent="0.2">
      <c r="B97" s="193"/>
      <c r="C97" s="253"/>
      <c r="D97" s="253"/>
      <c r="E97" s="193"/>
      <c r="F97" s="193"/>
      <c r="G97" s="173"/>
      <c r="H97" s="193"/>
      <c r="I97" s="253"/>
      <c r="J97" s="253"/>
      <c r="K97" s="193"/>
      <c r="L97" s="193"/>
      <c r="M97" s="173"/>
      <c r="N97" s="193"/>
      <c r="O97" s="78"/>
      <c r="P97" s="78"/>
      <c r="Q97" s="78"/>
    </row>
    <row r="98" spans="2:17" x14ac:dyDescent="0.2">
      <c r="B98" s="193"/>
      <c r="C98" s="253"/>
      <c r="D98" s="253"/>
      <c r="E98" s="193"/>
      <c r="F98" s="193"/>
      <c r="G98" s="173"/>
      <c r="H98" s="193"/>
      <c r="I98" s="253"/>
      <c r="J98" s="253"/>
      <c r="K98" s="193"/>
      <c r="L98" s="193"/>
      <c r="M98" s="173"/>
      <c r="N98" s="193"/>
      <c r="O98" s="78"/>
      <c r="P98" s="78"/>
      <c r="Q98" s="78"/>
    </row>
    <row r="99" spans="2:17" x14ac:dyDescent="0.2">
      <c r="B99" s="193"/>
      <c r="C99" s="253"/>
      <c r="D99" s="253"/>
      <c r="E99" s="193"/>
      <c r="F99" s="193"/>
      <c r="G99" s="173"/>
      <c r="H99" s="193"/>
      <c r="I99" s="253"/>
      <c r="J99" s="253"/>
      <c r="K99" s="193"/>
      <c r="L99" s="193"/>
      <c r="M99" s="173"/>
      <c r="N99" s="193"/>
      <c r="O99" s="78"/>
      <c r="P99" s="78"/>
      <c r="Q99" s="78"/>
    </row>
    <row r="100" spans="2:17" x14ac:dyDescent="0.2">
      <c r="B100" s="193"/>
      <c r="C100" s="253"/>
      <c r="D100" s="253"/>
      <c r="E100" s="193"/>
      <c r="F100" s="193"/>
      <c r="G100" s="173"/>
      <c r="H100" s="193"/>
      <c r="I100" s="253"/>
      <c r="J100" s="253"/>
      <c r="K100" s="193"/>
      <c r="L100" s="193"/>
      <c r="M100" s="173"/>
      <c r="N100" s="193"/>
      <c r="O100" s="78"/>
      <c r="P100" s="78"/>
      <c r="Q100" s="78"/>
    </row>
    <row r="101" spans="2:17" x14ac:dyDescent="0.2">
      <c r="B101" s="193"/>
      <c r="C101" s="253"/>
      <c r="D101" s="253"/>
      <c r="E101" s="193"/>
      <c r="F101" s="193"/>
      <c r="G101" s="173"/>
      <c r="H101" s="193"/>
      <c r="I101" s="253"/>
      <c r="J101" s="253"/>
      <c r="K101" s="193"/>
      <c r="L101" s="193"/>
      <c r="M101" s="173"/>
      <c r="N101" s="193"/>
      <c r="O101" s="78"/>
      <c r="P101" s="78"/>
      <c r="Q101" s="78"/>
    </row>
    <row r="102" spans="2:17" x14ac:dyDescent="0.2">
      <c r="B102" s="193"/>
      <c r="C102" s="253"/>
      <c r="D102" s="253"/>
      <c r="E102" s="193"/>
      <c r="F102" s="193"/>
      <c r="G102" s="173"/>
      <c r="H102" s="193"/>
      <c r="I102" s="253"/>
      <c r="J102" s="253"/>
      <c r="K102" s="193"/>
      <c r="L102" s="193"/>
      <c r="M102" s="173"/>
      <c r="N102" s="193"/>
      <c r="O102" s="78"/>
      <c r="P102" s="78"/>
      <c r="Q102" s="78"/>
    </row>
    <row r="103" spans="2:17" x14ac:dyDescent="0.2">
      <c r="B103" s="193"/>
      <c r="C103" s="253"/>
      <c r="D103" s="253"/>
      <c r="E103" s="193"/>
      <c r="F103" s="193"/>
      <c r="G103" s="173"/>
      <c r="H103" s="193"/>
      <c r="I103" s="253"/>
      <c r="J103" s="253"/>
      <c r="K103" s="193"/>
      <c r="L103" s="193"/>
      <c r="M103" s="173"/>
      <c r="N103" s="193"/>
      <c r="O103" s="78"/>
      <c r="P103" s="78"/>
      <c r="Q103" s="78"/>
    </row>
    <row r="104" spans="2:17" x14ac:dyDescent="0.2">
      <c r="B104" s="193"/>
      <c r="C104" s="253"/>
      <c r="D104" s="253"/>
      <c r="E104" s="193"/>
      <c r="F104" s="193"/>
      <c r="G104" s="173"/>
      <c r="H104" s="193"/>
      <c r="I104" s="253"/>
      <c r="J104" s="253"/>
      <c r="K104" s="193"/>
      <c r="L104" s="193"/>
      <c r="M104" s="173"/>
      <c r="N104" s="193"/>
      <c r="O104" s="78"/>
      <c r="P104" s="78"/>
      <c r="Q104" s="78"/>
    </row>
    <row r="105" spans="2:17" x14ac:dyDescent="0.2">
      <c r="B105" s="193"/>
      <c r="C105" s="253"/>
      <c r="D105" s="253"/>
      <c r="E105" s="193"/>
      <c r="F105" s="193"/>
      <c r="G105" s="173"/>
      <c r="H105" s="193"/>
      <c r="I105" s="253"/>
      <c r="J105" s="253"/>
      <c r="K105" s="193"/>
      <c r="L105" s="193"/>
      <c r="M105" s="173"/>
      <c r="N105" s="193"/>
      <c r="O105" s="78"/>
      <c r="P105" s="78"/>
      <c r="Q105" s="78"/>
    </row>
    <row r="106" spans="2:17" x14ac:dyDescent="0.2">
      <c r="B106" s="193"/>
      <c r="C106" s="253"/>
      <c r="D106" s="253"/>
      <c r="E106" s="193"/>
      <c r="F106" s="193"/>
      <c r="G106" s="173"/>
      <c r="H106" s="193"/>
      <c r="I106" s="253"/>
      <c r="J106" s="253"/>
      <c r="K106" s="193"/>
      <c r="L106" s="193"/>
      <c r="M106" s="173"/>
      <c r="N106" s="193"/>
      <c r="O106" s="78"/>
      <c r="P106" s="78"/>
      <c r="Q106" s="78"/>
    </row>
    <row r="107" spans="2:17" x14ac:dyDescent="0.2">
      <c r="B107" s="193"/>
      <c r="C107" s="253"/>
      <c r="D107" s="253"/>
      <c r="E107" s="193"/>
      <c r="F107" s="193"/>
      <c r="G107" s="173"/>
      <c r="H107" s="193"/>
      <c r="I107" s="253"/>
      <c r="J107" s="253"/>
      <c r="K107" s="193"/>
      <c r="L107" s="193"/>
      <c r="M107" s="173"/>
      <c r="N107" s="193"/>
      <c r="O107" s="78"/>
      <c r="P107" s="78"/>
      <c r="Q107" s="78"/>
    </row>
    <row r="108" spans="2:17" x14ac:dyDescent="0.2">
      <c r="B108" s="193"/>
      <c r="C108" s="253"/>
      <c r="D108" s="253"/>
      <c r="E108" s="193"/>
      <c r="F108" s="193"/>
      <c r="G108" s="173"/>
      <c r="H108" s="193"/>
      <c r="I108" s="253"/>
      <c r="J108" s="253"/>
      <c r="K108" s="193"/>
      <c r="L108" s="193"/>
      <c r="M108" s="173"/>
      <c r="N108" s="193"/>
      <c r="O108" s="78"/>
      <c r="P108" s="78"/>
      <c r="Q108" s="78"/>
    </row>
    <row r="109" spans="2:17" x14ac:dyDescent="0.2">
      <c r="B109" s="193"/>
      <c r="C109" s="253"/>
      <c r="D109" s="253"/>
      <c r="E109" s="193"/>
      <c r="F109" s="193"/>
      <c r="G109" s="173"/>
      <c r="H109" s="193"/>
      <c r="I109" s="253"/>
      <c r="J109" s="253"/>
      <c r="K109" s="193"/>
      <c r="L109" s="193"/>
      <c r="M109" s="173"/>
      <c r="N109" s="193"/>
      <c r="O109" s="78"/>
      <c r="P109" s="78"/>
      <c r="Q109" s="78"/>
    </row>
    <row r="110" spans="2:17" x14ac:dyDescent="0.2">
      <c r="B110" s="193"/>
      <c r="C110" s="253"/>
      <c r="D110" s="253"/>
      <c r="E110" s="193"/>
      <c r="F110" s="193"/>
      <c r="G110" s="173"/>
      <c r="H110" s="193"/>
      <c r="I110" s="253"/>
      <c r="J110" s="253"/>
      <c r="K110" s="193"/>
      <c r="L110" s="193"/>
      <c r="M110" s="173"/>
      <c r="N110" s="193"/>
      <c r="O110" s="78"/>
      <c r="P110" s="78"/>
      <c r="Q110" s="78"/>
    </row>
    <row r="111" spans="2:17" x14ac:dyDescent="0.2">
      <c r="B111" s="193"/>
      <c r="C111" s="253"/>
      <c r="D111" s="253"/>
      <c r="E111" s="193"/>
      <c r="F111" s="193"/>
      <c r="G111" s="173"/>
      <c r="H111" s="193"/>
      <c r="I111" s="253"/>
      <c r="J111" s="253"/>
      <c r="K111" s="193"/>
      <c r="L111" s="193"/>
      <c r="M111" s="173"/>
      <c r="N111" s="193"/>
      <c r="O111" s="78"/>
      <c r="P111" s="78"/>
      <c r="Q111" s="78"/>
    </row>
    <row r="112" spans="2:17" x14ac:dyDescent="0.2">
      <c r="B112" s="193"/>
      <c r="C112" s="253"/>
      <c r="D112" s="253"/>
      <c r="E112" s="193"/>
      <c r="F112" s="193"/>
      <c r="G112" s="173"/>
      <c r="H112" s="193"/>
      <c r="I112" s="253"/>
      <c r="J112" s="253"/>
      <c r="K112" s="193"/>
      <c r="L112" s="193"/>
      <c r="M112" s="173"/>
      <c r="N112" s="193"/>
      <c r="O112" s="78"/>
      <c r="P112" s="78"/>
      <c r="Q112" s="78"/>
    </row>
    <row r="113" spans="2:17" x14ac:dyDescent="0.2">
      <c r="B113" s="193"/>
      <c r="C113" s="253"/>
      <c r="D113" s="253"/>
      <c r="E113" s="193"/>
      <c r="F113" s="193"/>
      <c r="G113" s="173"/>
      <c r="H113" s="193"/>
      <c r="I113" s="253"/>
      <c r="J113" s="253"/>
      <c r="K113" s="193"/>
      <c r="L113" s="193"/>
      <c r="M113" s="173"/>
      <c r="N113" s="193"/>
      <c r="O113" s="78"/>
      <c r="P113" s="78"/>
      <c r="Q113" s="78"/>
    </row>
    <row r="114" spans="2:17" x14ac:dyDescent="0.2">
      <c r="B114" s="193"/>
      <c r="C114" s="253"/>
      <c r="D114" s="253"/>
      <c r="E114" s="193"/>
      <c r="F114" s="193"/>
      <c r="G114" s="173"/>
      <c r="H114" s="193"/>
      <c r="I114" s="253"/>
      <c r="J114" s="253"/>
      <c r="K114" s="193"/>
      <c r="L114" s="193"/>
      <c r="M114" s="173"/>
      <c r="N114" s="193"/>
      <c r="O114" s="78"/>
      <c r="P114" s="78"/>
      <c r="Q114" s="78"/>
    </row>
    <row r="115" spans="2:17" x14ac:dyDescent="0.2">
      <c r="B115" s="193"/>
      <c r="C115" s="253"/>
      <c r="D115" s="253"/>
      <c r="E115" s="193"/>
      <c r="F115" s="193"/>
      <c r="G115" s="173"/>
      <c r="H115" s="193"/>
      <c r="I115" s="253"/>
      <c r="J115" s="253"/>
      <c r="K115" s="193"/>
      <c r="L115" s="193"/>
      <c r="M115" s="173"/>
      <c r="N115" s="193"/>
      <c r="O115" s="78"/>
      <c r="P115" s="78"/>
      <c r="Q115" s="78"/>
    </row>
    <row r="116" spans="2:17" x14ac:dyDescent="0.2">
      <c r="B116" s="193"/>
      <c r="C116" s="253"/>
      <c r="D116" s="253"/>
      <c r="E116" s="193"/>
      <c r="F116" s="193"/>
      <c r="G116" s="173"/>
      <c r="H116" s="193"/>
      <c r="I116" s="253"/>
      <c r="J116" s="253"/>
      <c r="K116" s="193"/>
      <c r="L116" s="193"/>
      <c r="M116" s="173"/>
      <c r="N116" s="193"/>
      <c r="O116" s="78"/>
      <c r="P116" s="78"/>
      <c r="Q116" s="78"/>
    </row>
    <row r="117" spans="2:17" x14ac:dyDescent="0.2">
      <c r="B117" s="193"/>
      <c r="C117" s="253"/>
      <c r="D117" s="253"/>
      <c r="E117" s="193"/>
      <c r="F117" s="193"/>
      <c r="G117" s="173"/>
      <c r="H117" s="193"/>
      <c r="I117" s="253"/>
      <c r="J117" s="253"/>
      <c r="K117" s="193"/>
      <c r="L117" s="193"/>
      <c r="M117" s="173"/>
      <c r="N117" s="193"/>
      <c r="O117" s="78"/>
      <c r="P117" s="78"/>
      <c r="Q117" s="78"/>
    </row>
    <row r="118" spans="2:17" x14ac:dyDescent="0.2">
      <c r="B118" s="193"/>
      <c r="C118" s="253"/>
      <c r="D118" s="253"/>
      <c r="E118" s="193"/>
      <c r="F118" s="193"/>
      <c r="G118" s="173"/>
      <c r="H118" s="193"/>
      <c r="I118" s="253"/>
      <c r="J118" s="253"/>
      <c r="K118" s="193"/>
      <c r="L118" s="193"/>
      <c r="M118" s="173"/>
      <c r="N118" s="193"/>
      <c r="O118" s="78"/>
      <c r="P118" s="78"/>
      <c r="Q118" s="78"/>
    </row>
    <row r="119" spans="2:17" x14ac:dyDescent="0.2">
      <c r="B119" s="193"/>
      <c r="C119" s="253"/>
      <c r="D119" s="253"/>
      <c r="E119" s="193"/>
      <c r="F119" s="193"/>
      <c r="G119" s="173"/>
      <c r="H119" s="193"/>
      <c r="I119" s="253"/>
      <c r="J119" s="253"/>
      <c r="K119" s="193"/>
      <c r="L119" s="193"/>
      <c r="M119" s="173"/>
      <c r="N119" s="193"/>
      <c r="O119" s="78"/>
      <c r="P119" s="78"/>
      <c r="Q119" s="78"/>
    </row>
    <row r="120" spans="2:17" x14ac:dyDescent="0.2">
      <c r="B120" s="193"/>
      <c r="C120" s="253"/>
      <c r="D120" s="253"/>
      <c r="E120" s="193"/>
      <c r="F120" s="193"/>
      <c r="G120" s="173"/>
      <c r="H120" s="193"/>
      <c r="I120" s="253"/>
      <c r="J120" s="253"/>
      <c r="K120" s="193"/>
      <c r="L120" s="193"/>
      <c r="M120" s="173"/>
      <c r="N120" s="193"/>
      <c r="O120" s="78"/>
      <c r="P120" s="78"/>
      <c r="Q120" s="78"/>
    </row>
    <row r="121" spans="2:17" x14ac:dyDescent="0.2">
      <c r="B121" s="193"/>
      <c r="C121" s="253"/>
      <c r="D121" s="253"/>
      <c r="E121" s="193"/>
      <c r="F121" s="193"/>
      <c r="G121" s="173"/>
      <c r="H121" s="193"/>
      <c r="I121" s="253"/>
      <c r="J121" s="253"/>
      <c r="K121" s="193"/>
      <c r="L121" s="193"/>
      <c r="M121" s="173"/>
      <c r="N121" s="193"/>
      <c r="O121" s="78"/>
      <c r="P121" s="78"/>
      <c r="Q121" s="78"/>
    </row>
    <row r="122" spans="2:17" x14ac:dyDescent="0.2">
      <c r="B122" s="193"/>
      <c r="C122" s="253"/>
      <c r="D122" s="253"/>
      <c r="E122" s="193"/>
      <c r="F122" s="193"/>
      <c r="G122" s="173"/>
      <c r="H122" s="193"/>
      <c r="I122" s="253"/>
      <c r="J122" s="253"/>
      <c r="K122" s="193"/>
      <c r="L122" s="193"/>
      <c r="M122" s="173"/>
      <c r="N122" s="193"/>
      <c r="O122" s="78"/>
      <c r="P122" s="78"/>
      <c r="Q122" s="78"/>
    </row>
    <row r="123" spans="2:17" x14ac:dyDescent="0.2">
      <c r="B123" s="193"/>
      <c r="C123" s="253"/>
      <c r="D123" s="253"/>
      <c r="E123" s="193"/>
      <c r="F123" s="193"/>
      <c r="G123" s="173"/>
      <c r="H123" s="193"/>
      <c r="I123" s="253"/>
      <c r="J123" s="253"/>
      <c r="K123" s="193"/>
      <c r="L123" s="193"/>
      <c r="M123" s="173"/>
      <c r="N123" s="193"/>
      <c r="O123" s="78"/>
      <c r="P123" s="78"/>
      <c r="Q123" s="78"/>
    </row>
    <row r="124" spans="2:17" x14ac:dyDescent="0.2">
      <c r="B124" s="193"/>
      <c r="C124" s="253"/>
      <c r="D124" s="253"/>
      <c r="E124" s="193"/>
      <c r="F124" s="193"/>
      <c r="G124" s="173"/>
      <c r="H124" s="193"/>
      <c r="I124" s="253"/>
      <c r="J124" s="253"/>
      <c r="K124" s="193"/>
      <c r="L124" s="193"/>
      <c r="M124" s="173"/>
      <c r="N124" s="193"/>
      <c r="O124" s="78"/>
      <c r="P124" s="78"/>
      <c r="Q124" s="78"/>
    </row>
    <row r="125" spans="2:17" x14ac:dyDescent="0.2">
      <c r="B125" s="193"/>
      <c r="C125" s="253"/>
      <c r="D125" s="253"/>
      <c r="E125" s="193"/>
      <c r="F125" s="193"/>
      <c r="G125" s="173"/>
      <c r="H125" s="193"/>
      <c r="I125" s="253"/>
      <c r="J125" s="253"/>
      <c r="K125" s="193"/>
      <c r="L125" s="193"/>
      <c r="M125" s="173"/>
      <c r="N125" s="193"/>
      <c r="O125" s="78"/>
      <c r="P125" s="78"/>
      <c r="Q125" s="78"/>
    </row>
    <row r="126" spans="2:17" x14ac:dyDescent="0.2">
      <c r="B126" s="193"/>
      <c r="C126" s="253"/>
      <c r="D126" s="253"/>
      <c r="E126" s="193"/>
      <c r="F126" s="193"/>
      <c r="G126" s="173"/>
      <c r="H126" s="193"/>
      <c r="I126" s="253"/>
      <c r="J126" s="253"/>
      <c r="K126" s="193"/>
      <c r="L126" s="193"/>
      <c r="M126" s="173"/>
      <c r="N126" s="193"/>
      <c r="O126" s="78"/>
      <c r="P126" s="78"/>
      <c r="Q126" s="78"/>
    </row>
    <row r="127" spans="2:17" x14ac:dyDescent="0.2">
      <c r="B127" s="193"/>
      <c r="C127" s="253"/>
      <c r="D127" s="253"/>
      <c r="E127" s="193"/>
      <c r="F127" s="193"/>
      <c r="G127" s="173"/>
      <c r="H127" s="193"/>
      <c r="I127" s="253"/>
      <c r="J127" s="253"/>
      <c r="K127" s="193"/>
      <c r="L127" s="193"/>
      <c r="M127" s="173"/>
      <c r="N127" s="193"/>
      <c r="O127" s="78"/>
      <c r="P127" s="78"/>
      <c r="Q127" s="78"/>
    </row>
    <row r="128" spans="2:17" x14ac:dyDescent="0.2">
      <c r="B128" s="193"/>
      <c r="C128" s="253"/>
      <c r="D128" s="253"/>
      <c r="E128" s="193"/>
      <c r="F128" s="193"/>
      <c r="G128" s="173"/>
      <c r="H128" s="193"/>
      <c r="I128" s="253"/>
      <c r="J128" s="253"/>
      <c r="K128" s="193"/>
      <c r="L128" s="193"/>
      <c r="M128" s="173"/>
      <c r="N128" s="193"/>
      <c r="O128" s="78"/>
      <c r="P128" s="78"/>
      <c r="Q128" s="78"/>
    </row>
    <row r="129" spans="2:17" x14ac:dyDescent="0.2">
      <c r="B129" s="193"/>
      <c r="C129" s="253"/>
      <c r="D129" s="253"/>
      <c r="E129" s="193"/>
      <c r="F129" s="193"/>
      <c r="G129" s="173"/>
      <c r="H129" s="193"/>
      <c r="I129" s="253"/>
      <c r="J129" s="253"/>
      <c r="K129" s="193"/>
      <c r="L129" s="193"/>
      <c r="M129" s="173"/>
      <c r="N129" s="193"/>
      <c r="O129" s="78"/>
      <c r="P129" s="78"/>
      <c r="Q129" s="78"/>
    </row>
    <row r="130" spans="2:17" x14ac:dyDescent="0.2">
      <c r="B130" s="193"/>
      <c r="C130" s="253"/>
      <c r="D130" s="253"/>
      <c r="E130" s="193"/>
      <c r="F130" s="193"/>
      <c r="G130" s="173"/>
      <c r="H130" s="193"/>
      <c r="I130" s="253"/>
      <c r="J130" s="253"/>
      <c r="K130" s="193"/>
      <c r="L130" s="193"/>
      <c r="M130" s="173"/>
      <c r="N130" s="193"/>
      <c r="O130" s="78"/>
      <c r="P130" s="78"/>
      <c r="Q130" s="78"/>
    </row>
    <row r="131" spans="2:17" x14ac:dyDescent="0.2">
      <c r="B131" s="193"/>
      <c r="C131" s="253"/>
      <c r="D131" s="253"/>
      <c r="E131" s="193"/>
      <c r="F131" s="193"/>
      <c r="G131" s="173"/>
      <c r="H131" s="193"/>
      <c r="I131" s="253"/>
      <c r="J131" s="253"/>
      <c r="K131" s="193"/>
      <c r="L131" s="193"/>
      <c r="M131" s="173"/>
      <c r="N131" s="193"/>
      <c r="O131" s="78"/>
      <c r="P131" s="78"/>
      <c r="Q131" s="78"/>
    </row>
    <row r="132" spans="2:17" x14ac:dyDescent="0.2">
      <c r="B132" s="193"/>
      <c r="C132" s="253"/>
      <c r="D132" s="253"/>
      <c r="E132" s="193"/>
      <c r="F132" s="193"/>
      <c r="G132" s="173"/>
      <c r="H132" s="193"/>
      <c r="I132" s="253"/>
      <c r="J132" s="253"/>
      <c r="K132" s="193"/>
      <c r="L132" s="193"/>
      <c r="M132" s="173"/>
      <c r="N132" s="193"/>
      <c r="O132" s="78"/>
      <c r="P132" s="78"/>
      <c r="Q132" s="78"/>
    </row>
    <row r="133" spans="2:17" x14ac:dyDescent="0.2">
      <c r="B133" s="193"/>
      <c r="C133" s="253"/>
      <c r="D133" s="253"/>
      <c r="E133" s="193"/>
      <c r="F133" s="193"/>
      <c r="G133" s="173"/>
      <c r="H133" s="193"/>
      <c r="I133" s="253"/>
      <c r="J133" s="253"/>
      <c r="K133" s="193"/>
      <c r="L133" s="193"/>
      <c r="M133" s="173"/>
      <c r="N133" s="193"/>
      <c r="O133" s="78"/>
      <c r="P133" s="78"/>
      <c r="Q133" s="78"/>
    </row>
    <row r="134" spans="2:17" x14ac:dyDescent="0.2">
      <c r="B134" s="193"/>
      <c r="C134" s="253"/>
      <c r="D134" s="253"/>
      <c r="E134" s="193"/>
      <c r="F134" s="193"/>
      <c r="G134" s="173"/>
      <c r="H134" s="193"/>
      <c r="I134" s="253"/>
      <c r="J134" s="253"/>
      <c r="K134" s="193"/>
      <c r="L134" s="193"/>
      <c r="M134" s="173"/>
      <c r="N134" s="193"/>
      <c r="O134" s="78"/>
      <c r="P134" s="78"/>
      <c r="Q134" s="78"/>
    </row>
    <row r="135" spans="2:17" x14ac:dyDescent="0.2">
      <c r="B135" s="193"/>
      <c r="C135" s="253"/>
      <c r="D135" s="253"/>
      <c r="E135" s="193"/>
      <c r="F135" s="193"/>
      <c r="G135" s="173"/>
      <c r="H135" s="193"/>
      <c r="I135" s="253"/>
      <c r="J135" s="253"/>
      <c r="K135" s="193"/>
      <c r="L135" s="193"/>
      <c r="M135" s="173"/>
      <c r="N135" s="193"/>
      <c r="O135" s="78"/>
      <c r="P135" s="78"/>
      <c r="Q135" s="78"/>
    </row>
    <row r="136" spans="2:17" x14ac:dyDescent="0.2">
      <c r="B136" s="193"/>
      <c r="C136" s="253"/>
      <c r="D136" s="253"/>
      <c r="E136" s="193"/>
      <c r="F136" s="193"/>
      <c r="G136" s="173"/>
      <c r="H136" s="193"/>
      <c r="I136" s="253"/>
      <c r="J136" s="253"/>
      <c r="K136" s="193"/>
      <c r="L136" s="193"/>
      <c r="M136" s="173"/>
      <c r="N136" s="193"/>
      <c r="O136" s="78"/>
      <c r="P136" s="78"/>
      <c r="Q136" s="78"/>
    </row>
    <row r="137" spans="2:17" x14ac:dyDescent="0.2">
      <c r="B137" s="193"/>
      <c r="C137" s="253"/>
      <c r="D137" s="253"/>
      <c r="E137" s="193"/>
      <c r="F137" s="193"/>
      <c r="G137" s="173"/>
      <c r="H137" s="193"/>
      <c r="I137" s="253"/>
      <c r="J137" s="253"/>
      <c r="K137" s="193"/>
      <c r="L137" s="193"/>
      <c r="M137" s="173"/>
      <c r="N137" s="193"/>
      <c r="O137" s="78"/>
      <c r="P137" s="78"/>
      <c r="Q137" s="78"/>
    </row>
    <row r="138" spans="2:17" x14ac:dyDescent="0.2">
      <c r="B138" s="193"/>
      <c r="C138" s="253"/>
      <c r="D138" s="253"/>
      <c r="E138" s="193"/>
      <c r="F138" s="193"/>
      <c r="G138" s="173"/>
      <c r="H138" s="193"/>
      <c r="I138" s="253"/>
      <c r="J138" s="253"/>
      <c r="K138" s="193"/>
      <c r="L138" s="193"/>
      <c r="M138" s="173"/>
      <c r="N138" s="193"/>
      <c r="O138" s="78"/>
      <c r="P138" s="78"/>
      <c r="Q138" s="78"/>
    </row>
    <row r="139" spans="2:17" x14ac:dyDescent="0.2">
      <c r="B139" s="193"/>
      <c r="C139" s="253"/>
      <c r="D139" s="253"/>
      <c r="E139" s="193"/>
      <c r="F139" s="193"/>
      <c r="G139" s="173"/>
      <c r="H139" s="193"/>
      <c r="I139" s="253"/>
      <c r="J139" s="253"/>
      <c r="K139" s="193"/>
      <c r="L139" s="193"/>
      <c r="M139" s="173"/>
      <c r="N139" s="193"/>
      <c r="O139" s="78"/>
      <c r="P139" s="78"/>
      <c r="Q139" s="78"/>
    </row>
    <row r="140" spans="2:17" x14ac:dyDescent="0.2">
      <c r="B140" s="193"/>
      <c r="C140" s="253"/>
      <c r="D140" s="253"/>
      <c r="E140" s="193"/>
      <c r="F140" s="193"/>
      <c r="G140" s="173"/>
      <c r="H140" s="193"/>
      <c r="I140" s="253"/>
      <c r="J140" s="253"/>
      <c r="K140" s="193"/>
      <c r="L140" s="193"/>
      <c r="M140" s="173"/>
      <c r="N140" s="193"/>
      <c r="O140" s="78"/>
      <c r="P140" s="78"/>
      <c r="Q140" s="78"/>
    </row>
    <row r="141" spans="2:17" x14ac:dyDescent="0.2">
      <c r="B141" s="193"/>
      <c r="C141" s="253"/>
      <c r="D141" s="253"/>
      <c r="E141" s="193"/>
      <c r="F141" s="193"/>
      <c r="G141" s="173"/>
      <c r="H141" s="193"/>
      <c r="I141" s="253"/>
      <c r="J141" s="253"/>
      <c r="K141" s="193"/>
      <c r="L141" s="193"/>
      <c r="M141" s="173"/>
      <c r="N141" s="193"/>
      <c r="O141" s="78"/>
      <c r="P141" s="78"/>
      <c r="Q141" s="78"/>
    </row>
    <row r="142" spans="2:17" x14ac:dyDescent="0.2">
      <c r="B142" s="193"/>
      <c r="C142" s="253"/>
      <c r="D142" s="253"/>
      <c r="E142" s="193"/>
      <c r="F142" s="193"/>
      <c r="G142" s="173"/>
      <c r="H142" s="193"/>
      <c r="I142" s="253"/>
      <c r="J142" s="253"/>
      <c r="K142" s="193"/>
      <c r="L142" s="193"/>
      <c r="M142" s="173"/>
      <c r="N142" s="193"/>
      <c r="O142" s="78"/>
      <c r="P142" s="78"/>
      <c r="Q142" s="78"/>
    </row>
    <row r="143" spans="2:17" x14ac:dyDescent="0.2">
      <c r="B143" s="193"/>
      <c r="C143" s="253"/>
      <c r="D143" s="253"/>
      <c r="E143" s="193"/>
      <c r="F143" s="193"/>
      <c r="G143" s="173"/>
      <c r="H143" s="193"/>
      <c r="I143" s="253"/>
      <c r="J143" s="253"/>
      <c r="K143" s="193"/>
      <c r="L143" s="193"/>
      <c r="M143" s="173"/>
      <c r="N143" s="193"/>
      <c r="O143" s="78"/>
      <c r="P143" s="78"/>
      <c r="Q143" s="78"/>
    </row>
    <row r="144" spans="2:17" x14ac:dyDescent="0.2">
      <c r="B144" s="193"/>
      <c r="C144" s="253"/>
      <c r="D144" s="253"/>
      <c r="E144" s="193"/>
      <c r="F144" s="193"/>
      <c r="G144" s="173"/>
      <c r="H144" s="193"/>
      <c r="I144" s="253"/>
      <c r="J144" s="253"/>
      <c r="K144" s="193"/>
      <c r="L144" s="193"/>
      <c r="M144" s="173"/>
      <c r="N144" s="193"/>
      <c r="O144" s="78"/>
      <c r="P144" s="78"/>
      <c r="Q144" s="78"/>
    </row>
    <row r="145" spans="2:17" x14ac:dyDescent="0.2">
      <c r="B145" s="193"/>
      <c r="C145" s="253"/>
      <c r="D145" s="253"/>
      <c r="E145" s="193"/>
      <c r="F145" s="193"/>
      <c r="G145" s="173"/>
      <c r="H145" s="193"/>
      <c r="I145" s="253"/>
      <c r="J145" s="253"/>
      <c r="K145" s="193"/>
      <c r="L145" s="193"/>
      <c r="M145" s="173"/>
      <c r="N145" s="193"/>
      <c r="O145" s="78"/>
      <c r="P145" s="78"/>
      <c r="Q145" s="78"/>
    </row>
    <row r="146" spans="2:17" x14ac:dyDescent="0.2">
      <c r="B146" s="193"/>
      <c r="C146" s="253"/>
      <c r="D146" s="253"/>
      <c r="E146" s="193"/>
      <c r="F146" s="193"/>
      <c r="G146" s="173"/>
      <c r="H146" s="193"/>
      <c r="I146" s="253"/>
      <c r="J146" s="253"/>
      <c r="K146" s="193"/>
      <c r="L146" s="193"/>
      <c r="M146" s="173"/>
      <c r="N146" s="193"/>
      <c r="O146" s="78"/>
      <c r="P146" s="78"/>
      <c r="Q146" s="78"/>
    </row>
    <row r="147" spans="2:17" x14ac:dyDescent="0.2">
      <c r="B147" s="193"/>
      <c r="C147" s="253"/>
      <c r="D147" s="253"/>
      <c r="E147" s="193"/>
      <c r="F147" s="193"/>
      <c r="G147" s="173"/>
      <c r="H147" s="193"/>
      <c r="I147" s="253"/>
      <c r="J147" s="253"/>
      <c r="K147" s="193"/>
      <c r="L147" s="193"/>
      <c r="M147" s="173"/>
      <c r="N147" s="193"/>
      <c r="O147" s="78"/>
      <c r="P147" s="78"/>
      <c r="Q147" s="78"/>
    </row>
    <row r="148" spans="2:17" x14ac:dyDescent="0.2">
      <c r="B148" s="193"/>
      <c r="C148" s="253"/>
      <c r="D148" s="253"/>
      <c r="E148" s="193"/>
      <c r="F148" s="193"/>
      <c r="G148" s="173"/>
      <c r="H148" s="193"/>
      <c r="I148" s="253"/>
      <c r="J148" s="253"/>
      <c r="K148" s="193"/>
      <c r="L148" s="193"/>
      <c r="M148" s="173"/>
      <c r="N148" s="193"/>
      <c r="O148" s="78"/>
      <c r="P148" s="78"/>
      <c r="Q148" s="78"/>
    </row>
    <row r="149" spans="2:17" x14ac:dyDescent="0.2">
      <c r="B149" s="193"/>
      <c r="C149" s="253"/>
      <c r="D149" s="253"/>
      <c r="E149" s="193"/>
      <c r="F149" s="193"/>
      <c r="G149" s="173"/>
      <c r="H149" s="193"/>
      <c r="I149" s="253"/>
      <c r="J149" s="253"/>
      <c r="K149" s="193"/>
      <c r="L149" s="193"/>
      <c r="M149" s="173"/>
      <c r="N149" s="193"/>
      <c r="O149" s="78"/>
      <c r="P149" s="78"/>
      <c r="Q149" s="78"/>
    </row>
    <row r="150" spans="2:17" x14ac:dyDescent="0.2">
      <c r="B150" s="193"/>
      <c r="C150" s="253"/>
      <c r="D150" s="253"/>
      <c r="E150" s="193"/>
      <c r="F150" s="193"/>
      <c r="G150" s="173"/>
      <c r="H150" s="193"/>
      <c r="I150" s="253"/>
      <c r="J150" s="253"/>
      <c r="K150" s="193"/>
      <c r="L150" s="193"/>
      <c r="M150" s="173"/>
      <c r="N150" s="193"/>
      <c r="O150" s="78"/>
      <c r="P150" s="78"/>
      <c r="Q150" s="78"/>
    </row>
    <row r="151" spans="2:17" x14ac:dyDescent="0.2">
      <c r="B151" s="193"/>
      <c r="C151" s="253"/>
      <c r="D151" s="253"/>
      <c r="E151" s="193"/>
      <c r="F151" s="193"/>
      <c r="G151" s="173"/>
      <c r="H151" s="193"/>
      <c r="I151" s="253"/>
      <c r="J151" s="253"/>
      <c r="K151" s="193"/>
      <c r="L151" s="193"/>
      <c r="M151" s="173"/>
      <c r="N151" s="193"/>
      <c r="O151" s="78"/>
      <c r="P151" s="78"/>
      <c r="Q151" s="78"/>
    </row>
    <row r="152" spans="2:17" x14ac:dyDescent="0.2">
      <c r="B152" s="193"/>
      <c r="C152" s="253"/>
      <c r="D152" s="253"/>
      <c r="E152" s="193"/>
      <c r="F152" s="193"/>
      <c r="G152" s="173"/>
      <c r="H152" s="193"/>
      <c r="I152" s="253"/>
      <c r="J152" s="253"/>
      <c r="K152" s="193"/>
      <c r="L152" s="193"/>
      <c r="M152" s="173"/>
      <c r="N152" s="193"/>
      <c r="O152" s="78"/>
      <c r="P152" s="78"/>
      <c r="Q152" s="78"/>
    </row>
    <row r="153" spans="2:17" x14ac:dyDescent="0.2">
      <c r="B153" s="193"/>
      <c r="C153" s="253"/>
      <c r="D153" s="253"/>
      <c r="E153" s="193"/>
      <c r="F153" s="193"/>
      <c r="G153" s="173"/>
      <c r="H153" s="193"/>
      <c r="I153" s="253"/>
      <c r="J153" s="253"/>
      <c r="K153" s="193"/>
      <c r="L153" s="193"/>
      <c r="M153" s="173"/>
      <c r="N153" s="193"/>
      <c r="O153" s="78"/>
      <c r="P153" s="78"/>
      <c r="Q153" s="78"/>
    </row>
    <row r="154" spans="2:17" x14ac:dyDescent="0.2">
      <c r="B154" s="193"/>
      <c r="C154" s="253"/>
      <c r="D154" s="253"/>
      <c r="E154" s="193"/>
      <c r="F154" s="193"/>
      <c r="G154" s="173"/>
      <c r="H154" s="193"/>
      <c r="I154" s="253"/>
      <c r="J154" s="253"/>
      <c r="K154" s="193"/>
      <c r="L154" s="193"/>
      <c r="M154" s="173"/>
      <c r="N154" s="193"/>
      <c r="O154" s="78"/>
      <c r="P154" s="78"/>
      <c r="Q154" s="78"/>
    </row>
    <row r="155" spans="2:17" x14ac:dyDescent="0.2">
      <c r="B155" s="193"/>
      <c r="C155" s="253"/>
      <c r="D155" s="253"/>
      <c r="E155" s="193"/>
      <c r="F155" s="193"/>
      <c r="G155" s="173"/>
      <c r="H155" s="193"/>
      <c r="I155" s="253"/>
      <c r="J155" s="253"/>
      <c r="K155" s="193"/>
      <c r="L155" s="193"/>
      <c r="M155" s="173"/>
      <c r="N155" s="193"/>
      <c r="O155" s="78"/>
      <c r="P155" s="78"/>
      <c r="Q155" s="78"/>
    </row>
    <row r="156" spans="2:17" x14ac:dyDescent="0.2">
      <c r="B156" s="193"/>
      <c r="C156" s="253"/>
      <c r="D156" s="253"/>
      <c r="E156" s="193"/>
      <c r="F156" s="193"/>
      <c r="G156" s="173"/>
      <c r="H156" s="193"/>
      <c r="I156" s="253"/>
      <c r="J156" s="253"/>
      <c r="K156" s="193"/>
      <c r="L156" s="193"/>
      <c r="M156" s="173"/>
      <c r="N156" s="193"/>
      <c r="O156" s="78"/>
      <c r="P156" s="78"/>
      <c r="Q156" s="78"/>
    </row>
    <row r="157" spans="2:17" x14ac:dyDescent="0.2">
      <c r="B157" s="193"/>
      <c r="C157" s="253"/>
      <c r="D157" s="253"/>
      <c r="E157" s="193"/>
      <c r="F157" s="193"/>
      <c r="G157" s="173"/>
      <c r="H157" s="193"/>
      <c r="I157" s="253"/>
      <c r="J157" s="253"/>
      <c r="K157" s="193"/>
      <c r="L157" s="193"/>
      <c r="M157" s="173"/>
      <c r="N157" s="193"/>
      <c r="O157" s="78"/>
      <c r="P157" s="78"/>
      <c r="Q157" s="78"/>
    </row>
    <row r="158" spans="2:17" x14ac:dyDescent="0.2">
      <c r="B158" s="193"/>
      <c r="C158" s="253"/>
      <c r="D158" s="253"/>
      <c r="E158" s="193"/>
      <c r="F158" s="193"/>
      <c r="G158" s="173"/>
      <c r="H158" s="193"/>
      <c r="I158" s="253"/>
      <c r="J158" s="253"/>
      <c r="K158" s="193"/>
      <c r="L158" s="193"/>
      <c r="M158" s="173"/>
      <c r="N158" s="193"/>
      <c r="O158" s="78"/>
      <c r="P158" s="78"/>
      <c r="Q158" s="78"/>
    </row>
    <row r="159" spans="2:17" x14ac:dyDescent="0.2">
      <c r="B159" s="193"/>
      <c r="C159" s="253"/>
      <c r="D159" s="253"/>
      <c r="E159" s="193"/>
      <c r="F159" s="193"/>
      <c r="G159" s="173"/>
      <c r="H159" s="193"/>
      <c r="I159" s="253"/>
      <c r="J159" s="253"/>
      <c r="K159" s="193"/>
      <c r="L159" s="193"/>
      <c r="M159" s="173"/>
      <c r="N159" s="193"/>
      <c r="O159" s="78"/>
      <c r="P159" s="78"/>
      <c r="Q159" s="78"/>
    </row>
    <row r="160" spans="2:17" x14ac:dyDescent="0.2">
      <c r="B160" s="193"/>
      <c r="C160" s="253"/>
      <c r="D160" s="253"/>
      <c r="E160" s="193"/>
      <c r="F160" s="193"/>
      <c r="G160" s="173"/>
      <c r="H160" s="193"/>
      <c r="I160" s="253"/>
      <c r="J160" s="253"/>
      <c r="K160" s="193"/>
      <c r="L160" s="193"/>
      <c r="M160" s="173"/>
      <c r="N160" s="193"/>
      <c r="O160" s="78"/>
      <c r="P160" s="78"/>
      <c r="Q160" s="78"/>
    </row>
    <row r="161" spans="2:17" x14ac:dyDescent="0.2">
      <c r="B161" s="193"/>
      <c r="C161" s="253"/>
      <c r="D161" s="253"/>
      <c r="E161" s="193"/>
      <c r="F161" s="193"/>
      <c r="G161" s="173"/>
      <c r="H161" s="193"/>
      <c r="I161" s="253"/>
      <c r="J161" s="253"/>
      <c r="K161" s="193"/>
      <c r="L161" s="193"/>
      <c r="M161" s="173"/>
      <c r="N161" s="193"/>
      <c r="O161" s="78"/>
      <c r="P161" s="78"/>
      <c r="Q161" s="78"/>
    </row>
    <row r="162" spans="2:17" x14ac:dyDescent="0.2">
      <c r="B162" s="193"/>
      <c r="C162" s="253"/>
      <c r="D162" s="253"/>
      <c r="E162" s="193"/>
      <c r="F162" s="193"/>
      <c r="G162" s="173"/>
      <c r="H162" s="193"/>
      <c r="I162" s="253"/>
      <c r="J162" s="253"/>
      <c r="K162" s="193"/>
      <c r="L162" s="193"/>
      <c r="M162" s="173"/>
      <c r="N162" s="193"/>
      <c r="O162" s="78"/>
      <c r="P162" s="78"/>
      <c r="Q162" s="78"/>
    </row>
    <row r="163" spans="2:17" x14ac:dyDescent="0.2">
      <c r="B163" s="193"/>
      <c r="C163" s="253"/>
      <c r="D163" s="253"/>
      <c r="E163" s="193"/>
      <c r="F163" s="193"/>
      <c r="G163" s="173"/>
      <c r="H163" s="193"/>
      <c r="I163" s="253"/>
      <c r="J163" s="253"/>
      <c r="K163" s="193"/>
      <c r="L163" s="193"/>
      <c r="M163" s="173"/>
      <c r="N163" s="193"/>
      <c r="O163" s="78"/>
      <c r="P163" s="78"/>
      <c r="Q163" s="78"/>
    </row>
    <row r="164" spans="2:17" x14ac:dyDescent="0.2">
      <c r="B164" s="193"/>
      <c r="C164" s="253"/>
      <c r="D164" s="253"/>
      <c r="E164" s="193"/>
      <c r="F164" s="193"/>
      <c r="G164" s="173"/>
      <c r="H164" s="193"/>
      <c r="I164" s="253"/>
      <c r="J164" s="253"/>
      <c r="K164" s="193"/>
      <c r="L164" s="193"/>
      <c r="M164" s="173"/>
      <c r="N164" s="193"/>
      <c r="O164" s="78"/>
      <c r="P164" s="78"/>
      <c r="Q164" s="78"/>
    </row>
    <row r="165" spans="2:17" x14ac:dyDescent="0.2">
      <c r="B165" s="193"/>
      <c r="C165" s="253"/>
      <c r="D165" s="253"/>
      <c r="E165" s="193"/>
      <c r="F165" s="193"/>
      <c r="G165" s="173"/>
      <c r="H165" s="193"/>
      <c r="I165" s="253"/>
      <c r="J165" s="253"/>
      <c r="K165" s="193"/>
      <c r="L165" s="193"/>
      <c r="M165" s="173"/>
      <c r="N165" s="193"/>
      <c r="O165" s="78"/>
      <c r="P165" s="78"/>
      <c r="Q165" s="78"/>
    </row>
    <row r="166" spans="2:17" x14ac:dyDescent="0.2">
      <c r="B166" s="193"/>
      <c r="C166" s="253"/>
      <c r="D166" s="253"/>
      <c r="E166" s="193"/>
      <c r="F166" s="193"/>
      <c r="G166" s="173"/>
      <c r="H166" s="193"/>
      <c r="I166" s="253"/>
      <c r="J166" s="253"/>
      <c r="K166" s="193"/>
      <c r="L166" s="193"/>
      <c r="M166" s="173"/>
      <c r="N166" s="193"/>
      <c r="O166" s="78"/>
      <c r="P166" s="78"/>
      <c r="Q166" s="78"/>
    </row>
    <row r="167" spans="2:17" x14ac:dyDescent="0.2">
      <c r="B167" s="193"/>
      <c r="C167" s="253"/>
      <c r="D167" s="253"/>
      <c r="E167" s="193"/>
      <c r="F167" s="193"/>
      <c r="G167" s="173"/>
      <c r="H167" s="193"/>
      <c r="I167" s="253"/>
      <c r="J167" s="253"/>
      <c r="K167" s="193"/>
      <c r="L167" s="193"/>
      <c r="M167" s="173"/>
      <c r="N167" s="193"/>
      <c r="O167" s="78"/>
      <c r="P167" s="78"/>
      <c r="Q167" s="78"/>
    </row>
    <row r="168" spans="2:17" x14ac:dyDescent="0.2">
      <c r="B168" s="193"/>
      <c r="C168" s="253"/>
      <c r="D168" s="253"/>
      <c r="E168" s="193"/>
      <c r="F168" s="193"/>
      <c r="G168" s="173"/>
      <c r="H168" s="193"/>
      <c r="I168" s="253"/>
      <c r="J168" s="253"/>
      <c r="K168" s="193"/>
      <c r="L168" s="193"/>
      <c r="M168" s="173"/>
      <c r="N168" s="193"/>
      <c r="O168" s="78"/>
      <c r="P168" s="78"/>
      <c r="Q168" s="78"/>
    </row>
    <row r="169" spans="2:17" x14ac:dyDescent="0.2">
      <c r="B169" s="193"/>
      <c r="C169" s="253"/>
      <c r="D169" s="253"/>
      <c r="E169" s="193"/>
      <c r="F169" s="193"/>
      <c r="G169" s="173"/>
      <c r="H169" s="193"/>
      <c r="I169" s="253"/>
      <c r="J169" s="253"/>
      <c r="K169" s="193"/>
      <c r="L169" s="193"/>
      <c r="M169" s="173"/>
      <c r="N169" s="193"/>
      <c r="O169" s="78"/>
      <c r="P169" s="78"/>
      <c r="Q169" s="78"/>
    </row>
    <row r="170" spans="2:17" x14ac:dyDescent="0.2">
      <c r="B170" s="193"/>
      <c r="C170" s="253"/>
      <c r="D170" s="253"/>
      <c r="E170" s="193"/>
      <c r="F170" s="193"/>
      <c r="G170" s="173"/>
      <c r="H170" s="193"/>
      <c r="I170" s="253"/>
      <c r="J170" s="253"/>
      <c r="K170" s="193"/>
      <c r="L170" s="193"/>
      <c r="M170" s="173"/>
      <c r="N170" s="193"/>
      <c r="O170" s="78"/>
      <c r="P170" s="78"/>
      <c r="Q170" s="78"/>
    </row>
    <row r="171" spans="2:17" x14ac:dyDescent="0.2">
      <c r="B171" s="193"/>
      <c r="C171" s="253"/>
      <c r="D171" s="253"/>
      <c r="E171" s="193"/>
      <c r="F171" s="193"/>
      <c r="G171" s="173"/>
      <c r="H171" s="193"/>
      <c r="I171" s="253"/>
      <c r="J171" s="253"/>
      <c r="K171" s="193"/>
      <c r="L171" s="193"/>
      <c r="M171" s="173"/>
      <c r="N171" s="193"/>
      <c r="O171" s="78"/>
      <c r="P171" s="78"/>
      <c r="Q171" s="78"/>
    </row>
    <row r="172" spans="2:17" x14ac:dyDescent="0.2">
      <c r="B172" s="193"/>
      <c r="C172" s="253"/>
      <c r="D172" s="253"/>
      <c r="E172" s="193"/>
      <c r="F172" s="193"/>
      <c r="G172" s="173"/>
      <c r="H172" s="193"/>
      <c r="I172" s="253"/>
      <c r="J172" s="253"/>
      <c r="K172" s="193"/>
      <c r="L172" s="193"/>
      <c r="M172" s="173"/>
      <c r="N172" s="193"/>
      <c r="O172" s="78"/>
      <c r="P172" s="78"/>
      <c r="Q172" s="78"/>
    </row>
    <row r="173" spans="2:17" x14ac:dyDescent="0.2">
      <c r="B173" s="193"/>
      <c r="C173" s="253"/>
      <c r="D173" s="253"/>
      <c r="E173" s="193"/>
      <c r="F173" s="193"/>
      <c r="G173" s="173"/>
      <c r="H173" s="193"/>
      <c r="I173" s="253"/>
      <c r="J173" s="253"/>
      <c r="K173" s="193"/>
      <c r="L173" s="193"/>
      <c r="M173" s="173"/>
      <c r="N173" s="193"/>
      <c r="O173" s="78"/>
      <c r="P173" s="78"/>
      <c r="Q173" s="78"/>
    </row>
    <row r="174" spans="2:17" x14ac:dyDescent="0.2">
      <c r="B174" s="193"/>
      <c r="C174" s="253"/>
      <c r="D174" s="253"/>
      <c r="E174" s="193"/>
      <c r="F174" s="193"/>
      <c r="G174" s="173"/>
      <c r="H174" s="193"/>
      <c r="I174" s="253"/>
      <c r="J174" s="253"/>
      <c r="K174" s="193"/>
      <c r="L174" s="193"/>
      <c r="M174" s="173"/>
      <c r="N174" s="193"/>
      <c r="O174" s="78"/>
      <c r="P174" s="78"/>
      <c r="Q174" s="78"/>
    </row>
    <row r="175" spans="2:17" x14ac:dyDescent="0.2">
      <c r="B175" s="193"/>
      <c r="C175" s="253"/>
      <c r="D175" s="253"/>
      <c r="E175" s="193"/>
      <c r="F175" s="193"/>
      <c r="G175" s="173"/>
      <c r="H175" s="193"/>
      <c r="I175" s="253"/>
      <c r="J175" s="253"/>
      <c r="K175" s="193"/>
      <c r="L175" s="193"/>
      <c r="M175" s="173"/>
      <c r="N175" s="193"/>
      <c r="O175" s="78"/>
      <c r="P175" s="78"/>
      <c r="Q175" s="78"/>
    </row>
    <row r="176" spans="2:17" x14ac:dyDescent="0.2">
      <c r="B176" s="193"/>
      <c r="C176" s="253"/>
      <c r="D176" s="253"/>
      <c r="E176" s="193"/>
      <c r="F176" s="193"/>
      <c r="G176" s="173"/>
      <c r="H176" s="193"/>
      <c r="I176" s="253"/>
      <c r="J176" s="253"/>
      <c r="K176" s="193"/>
      <c r="L176" s="193"/>
      <c r="M176" s="173"/>
      <c r="N176" s="193"/>
      <c r="O176" s="78"/>
      <c r="P176" s="78"/>
      <c r="Q176" s="78"/>
    </row>
    <row r="177" spans="2:17" x14ac:dyDescent="0.2">
      <c r="B177" s="193"/>
      <c r="C177" s="253"/>
      <c r="D177" s="253"/>
      <c r="E177" s="193"/>
      <c r="F177" s="193"/>
      <c r="G177" s="173"/>
      <c r="H177" s="193"/>
      <c r="I177" s="253"/>
      <c r="J177" s="253"/>
      <c r="K177" s="193"/>
      <c r="L177" s="193"/>
      <c r="M177" s="173"/>
      <c r="N177" s="193"/>
      <c r="O177" s="78"/>
      <c r="P177" s="78"/>
      <c r="Q177" s="78"/>
    </row>
    <row r="178" spans="2:17" x14ac:dyDescent="0.2">
      <c r="B178" s="193"/>
      <c r="C178" s="253"/>
      <c r="D178" s="253"/>
      <c r="E178" s="193"/>
      <c r="F178" s="193"/>
      <c r="G178" s="173"/>
      <c r="H178" s="193"/>
      <c r="I178" s="253"/>
      <c r="J178" s="253"/>
      <c r="K178" s="193"/>
      <c r="L178" s="193"/>
      <c r="M178" s="173"/>
      <c r="N178" s="193"/>
      <c r="O178" s="78"/>
      <c r="P178" s="78"/>
      <c r="Q178" s="78"/>
    </row>
    <row r="179" spans="2:17" x14ac:dyDescent="0.2">
      <c r="B179" s="193"/>
      <c r="C179" s="253"/>
      <c r="D179" s="253"/>
      <c r="E179" s="193"/>
      <c r="F179" s="193"/>
      <c r="G179" s="173"/>
      <c r="H179" s="193"/>
      <c r="I179" s="253"/>
      <c r="J179" s="253"/>
      <c r="K179" s="193"/>
      <c r="L179" s="193"/>
      <c r="M179" s="173"/>
      <c r="N179" s="193"/>
      <c r="O179" s="78"/>
      <c r="P179" s="78"/>
      <c r="Q179" s="78"/>
    </row>
    <row r="180" spans="2:17" x14ac:dyDescent="0.2">
      <c r="B180" s="193"/>
      <c r="C180" s="253"/>
      <c r="D180" s="253"/>
      <c r="E180" s="193"/>
      <c r="F180" s="193"/>
      <c r="G180" s="173"/>
      <c r="H180" s="193"/>
      <c r="I180" s="253"/>
      <c r="J180" s="253"/>
      <c r="K180" s="193"/>
      <c r="L180" s="193"/>
      <c r="M180" s="173"/>
      <c r="N180" s="193"/>
      <c r="O180" s="78"/>
      <c r="P180" s="78"/>
      <c r="Q180" s="78"/>
    </row>
    <row r="181" spans="2:17" x14ac:dyDescent="0.2">
      <c r="B181" s="193"/>
      <c r="C181" s="253"/>
      <c r="D181" s="253"/>
      <c r="E181" s="193"/>
      <c r="F181" s="193"/>
      <c r="G181" s="173"/>
      <c r="H181" s="193"/>
      <c r="I181" s="253"/>
      <c r="J181" s="253"/>
      <c r="K181" s="193"/>
      <c r="L181" s="193"/>
      <c r="M181" s="173"/>
      <c r="N181" s="193"/>
      <c r="O181" s="78"/>
      <c r="P181" s="78"/>
      <c r="Q181" s="78"/>
    </row>
    <row r="182" spans="2:17" x14ac:dyDescent="0.2">
      <c r="B182" s="193"/>
      <c r="C182" s="253"/>
      <c r="D182" s="253"/>
      <c r="E182" s="193"/>
      <c r="F182" s="193"/>
      <c r="G182" s="173"/>
      <c r="H182" s="193"/>
      <c r="I182" s="253"/>
      <c r="J182" s="253"/>
      <c r="K182" s="193"/>
      <c r="L182" s="193"/>
      <c r="M182" s="173"/>
      <c r="N182" s="193"/>
      <c r="O182" s="78"/>
      <c r="P182" s="78"/>
      <c r="Q182" s="78"/>
    </row>
    <row r="183" spans="2:17" x14ac:dyDescent="0.2">
      <c r="B183" s="193"/>
      <c r="C183" s="253"/>
      <c r="D183" s="253"/>
      <c r="E183" s="193"/>
      <c r="F183" s="193"/>
      <c r="G183" s="173"/>
      <c r="H183" s="193"/>
      <c r="I183" s="253"/>
      <c r="J183" s="253"/>
      <c r="K183" s="193"/>
      <c r="L183" s="193"/>
      <c r="M183" s="173"/>
      <c r="N183" s="193"/>
      <c r="O183" s="78"/>
      <c r="P183" s="78"/>
      <c r="Q183" s="78"/>
    </row>
    <row r="184" spans="2:17" x14ac:dyDescent="0.2">
      <c r="B184" s="193"/>
      <c r="C184" s="253"/>
      <c r="D184" s="253"/>
      <c r="E184" s="193"/>
      <c r="F184" s="193"/>
      <c r="G184" s="173"/>
      <c r="H184" s="193"/>
      <c r="I184" s="253"/>
      <c r="J184" s="253"/>
      <c r="K184" s="193"/>
      <c r="L184" s="193"/>
      <c r="M184" s="173"/>
      <c r="N184" s="193"/>
      <c r="O184" s="78"/>
      <c r="P184" s="78"/>
      <c r="Q184" s="78"/>
    </row>
    <row r="185" spans="2:17" x14ac:dyDescent="0.2">
      <c r="B185" s="193"/>
      <c r="C185" s="253"/>
      <c r="D185" s="253"/>
      <c r="E185" s="193"/>
      <c r="F185" s="193"/>
      <c r="G185" s="173"/>
      <c r="H185" s="193"/>
      <c r="I185" s="253"/>
      <c r="J185" s="253"/>
      <c r="K185" s="193"/>
      <c r="L185" s="193"/>
      <c r="M185" s="173"/>
      <c r="N185" s="193"/>
      <c r="O185" s="78"/>
      <c r="P185" s="78"/>
      <c r="Q185" s="78"/>
    </row>
    <row r="186" spans="2:17" x14ac:dyDescent="0.2">
      <c r="B186" s="193"/>
      <c r="C186" s="253"/>
      <c r="D186" s="253"/>
      <c r="E186" s="193"/>
      <c r="F186" s="193"/>
      <c r="G186" s="173"/>
      <c r="H186" s="193"/>
      <c r="I186" s="253"/>
      <c r="J186" s="253"/>
      <c r="K186" s="193"/>
      <c r="L186" s="193"/>
      <c r="M186" s="173"/>
      <c r="N186" s="193"/>
      <c r="O186" s="78"/>
      <c r="P186" s="78"/>
      <c r="Q186" s="78"/>
    </row>
    <row r="187" spans="2:17" x14ac:dyDescent="0.2">
      <c r="B187" s="193"/>
      <c r="C187" s="253"/>
      <c r="D187" s="253"/>
      <c r="E187" s="193"/>
      <c r="F187" s="193"/>
      <c r="G187" s="173"/>
      <c r="H187" s="193"/>
      <c r="I187" s="253"/>
      <c r="J187" s="253"/>
      <c r="K187" s="193"/>
      <c r="L187" s="193"/>
      <c r="M187" s="173"/>
      <c r="N187" s="193"/>
      <c r="O187" s="78"/>
      <c r="P187" s="78"/>
      <c r="Q187" s="78"/>
    </row>
    <row r="188" spans="2:17" x14ac:dyDescent="0.2">
      <c r="B188" s="193"/>
      <c r="C188" s="253"/>
      <c r="D188" s="253"/>
      <c r="E188" s="193"/>
      <c r="F188" s="193"/>
      <c r="G188" s="173"/>
      <c r="H188" s="193"/>
      <c r="I188" s="253"/>
      <c r="J188" s="253"/>
      <c r="K188" s="193"/>
      <c r="L188" s="193"/>
      <c r="M188" s="173"/>
      <c r="N188" s="193"/>
      <c r="O188" s="78"/>
      <c r="P188" s="78"/>
      <c r="Q188" s="78"/>
    </row>
    <row r="189" spans="2:17" x14ac:dyDescent="0.2">
      <c r="B189" s="193"/>
      <c r="C189" s="253"/>
      <c r="D189" s="253"/>
      <c r="E189" s="193"/>
      <c r="F189" s="193"/>
      <c r="G189" s="173"/>
      <c r="H189" s="193"/>
      <c r="I189" s="253"/>
      <c r="J189" s="253"/>
      <c r="K189" s="193"/>
      <c r="L189" s="193"/>
      <c r="M189" s="173"/>
      <c r="N189" s="193"/>
      <c r="O189" s="78"/>
      <c r="P189" s="78"/>
      <c r="Q189" s="78"/>
    </row>
    <row r="190" spans="2:17" x14ac:dyDescent="0.2">
      <c r="B190" s="193"/>
      <c r="C190" s="253"/>
      <c r="D190" s="253"/>
      <c r="E190" s="193"/>
      <c r="F190" s="193"/>
      <c r="G190" s="173"/>
      <c r="H190" s="193"/>
      <c r="I190" s="253"/>
      <c r="J190" s="253"/>
      <c r="K190" s="193"/>
      <c r="L190" s="193"/>
      <c r="M190" s="173"/>
      <c r="N190" s="193"/>
      <c r="O190" s="78"/>
      <c r="P190" s="78"/>
      <c r="Q190" s="78"/>
    </row>
    <row r="191" spans="2:17" x14ac:dyDescent="0.2">
      <c r="B191" s="193"/>
      <c r="C191" s="253"/>
      <c r="D191" s="253"/>
      <c r="E191" s="193"/>
      <c r="F191" s="193"/>
      <c r="G191" s="173"/>
      <c r="H191" s="193"/>
      <c r="I191" s="253"/>
      <c r="J191" s="253"/>
      <c r="K191" s="193"/>
      <c r="L191" s="193"/>
      <c r="M191" s="173"/>
      <c r="N191" s="193"/>
      <c r="O191" s="78"/>
      <c r="P191" s="78"/>
      <c r="Q191" s="78"/>
    </row>
    <row r="192" spans="2:17" x14ac:dyDescent="0.2">
      <c r="B192" s="193"/>
      <c r="C192" s="253"/>
      <c r="D192" s="253"/>
      <c r="E192" s="193"/>
      <c r="F192" s="193"/>
      <c r="G192" s="173"/>
      <c r="H192" s="193"/>
      <c r="I192" s="253"/>
      <c r="J192" s="253"/>
      <c r="K192" s="193"/>
      <c r="L192" s="193"/>
      <c r="M192" s="173"/>
      <c r="N192" s="193"/>
      <c r="O192" s="78"/>
      <c r="P192" s="78"/>
      <c r="Q192" s="78"/>
    </row>
    <row r="193" spans="2:17" x14ac:dyDescent="0.2">
      <c r="B193" s="193"/>
      <c r="C193" s="253"/>
      <c r="D193" s="253"/>
      <c r="E193" s="193"/>
      <c r="F193" s="193"/>
      <c r="G193" s="173"/>
      <c r="H193" s="193"/>
      <c r="I193" s="253"/>
      <c r="J193" s="253"/>
      <c r="K193" s="193"/>
      <c r="L193" s="193"/>
      <c r="M193" s="173"/>
      <c r="N193" s="193"/>
      <c r="O193" s="78"/>
      <c r="P193" s="78"/>
      <c r="Q193" s="78"/>
    </row>
    <row r="194" spans="2:17" x14ac:dyDescent="0.2">
      <c r="B194" s="193"/>
      <c r="C194" s="253"/>
      <c r="D194" s="253"/>
      <c r="E194" s="193"/>
      <c r="F194" s="193"/>
      <c r="G194" s="173"/>
      <c r="H194" s="193"/>
      <c r="I194" s="253"/>
      <c r="J194" s="253"/>
      <c r="K194" s="193"/>
      <c r="L194" s="193"/>
      <c r="M194" s="173"/>
      <c r="N194" s="193"/>
      <c r="O194" s="78"/>
      <c r="P194" s="78"/>
      <c r="Q194" s="78"/>
    </row>
    <row r="195" spans="2:17" x14ac:dyDescent="0.2">
      <c r="B195" s="193"/>
      <c r="C195" s="253"/>
      <c r="D195" s="253"/>
      <c r="E195" s="193"/>
      <c r="F195" s="193"/>
      <c r="G195" s="173"/>
      <c r="H195" s="193"/>
      <c r="I195" s="253"/>
      <c r="J195" s="253"/>
      <c r="K195" s="193"/>
      <c r="L195" s="193"/>
      <c r="M195" s="173"/>
      <c r="N195" s="193"/>
      <c r="O195" s="78"/>
      <c r="P195" s="78"/>
      <c r="Q195" s="78"/>
    </row>
    <row r="196" spans="2:17" x14ac:dyDescent="0.2">
      <c r="B196" s="193"/>
      <c r="C196" s="253"/>
      <c r="D196" s="253"/>
      <c r="E196" s="193"/>
      <c r="F196" s="193"/>
      <c r="G196" s="173"/>
      <c r="H196" s="193"/>
      <c r="I196" s="253"/>
      <c r="J196" s="253"/>
      <c r="K196" s="193"/>
      <c r="L196" s="193"/>
      <c r="M196" s="173"/>
      <c r="N196" s="193"/>
      <c r="O196" s="78"/>
      <c r="P196" s="78"/>
      <c r="Q196" s="78"/>
    </row>
    <row r="197" spans="2:17" x14ac:dyDescent="0.2">
      <c r="B197" s="193"/>
      <c r="C197" s="253"/>
      <c r="D197" s="253"/>
      <c r="E197" s="193"/>
      <c r="F197" s="193"/>
      <c r="G197" s="173"/>
      <c r="H197" s="193"/>
      <c r="I197" s="253"/>
      <c r="J197" s="253"/>
      <c r="K197" s="193"/>
      <c r="L197" s="193"/>
      <c r="M197" s="173"/>
      <c r="N197" s="193"/>
      <c r="O197" s="78"/>
      <c r="P197" s="78"/>
      <c r="Q197" s="78"/>
    </row>
    <row r="198" spans="2:17" x14ac:dyDescent="0.2">
      <c r="B198" s="193"/>
      <c r="C198" s="253"/>
      <c r="D198" s="253"/>
      <c r="E198" s="193"/>
      <c r="F198" s="193"/>
      <c r="G198" s="173"/>
      <c r="H198" s="193"/>
      <c r="I198" s="253"/>
      <c r="J198" s="253"/>
      <c r="K198" s="193"/>
      <c r="L198" s="193"/>
      <c r="M198" s="173"/>
      <c r="N198" s="193"/>
      <c r="O198" s="78"/>
      <c r="P198" s="78"/>
      <c r="Q198" s="78"/>
    </row>
    <row r="199" spans="2:17" x14ac:dyDescent="0.2">
      <c r="B199" s="193"/>
      <c r="C199" s="253"/>
      <c r="D199" s="253"/>
      <c r="E199" s="193"/>
      <c r="F199" s="193"/>
      <c r="G199" s="173"/>
      <c r="H199" s="193"/>
      <c r="I199" s="253"/>
      <c r="J199" s="253"/>
      <c r="K199" s="193"/>
      <c r="L199" s="193"/>
      <c r="M199" s="173"/>
      <c r="N199" s="193"/>
      <c r="O199" s="78"/>
      <c r="P199" s="78"/>
      <c r="Q199" s="78"/>
    </row>
    <row r="200" spans="2:17" x14ac:dyDescent="0.2">
      <c r="B200" s="193"/>
      <c r="C200" s="253"/>
      <c r="D200" s="253"/>
      <c r="E200" s="193"/>
      <c r="F200" s="193"/>
      <c r="G200" s="173"/>
      <c r="H200" s="193"/>
      <c r="I200" s="253"/>
      <c r="J200" s="253"/>
      <c r="K200" s="193"/>
      <c r="L200" s="193"/>
      <c r="M200" s="173"/>
      <c r="N200" s="193"/>
      <c r="O200" s="78"/>
      <c r="P200" s="78"/>
      <c r="Q200" s="78"/>
    </row>
    <row r="201" spans="2:17" x14ac:dyDescent="0.2">
      <c r="B201" s="193"/>
      <c r="C201" s="253"/>
      <c r="D201" s="253"/>
      <c r="E201" s="193"/>
      <c r="F201" s="193"/>
      <c r="G201" s="173"/>
      <c r="H201" s="193"/>
      <c r="I201" s="253"/>
      <c r="J201" s="253"/>
      <c r="K201" s="193"/>
      <c r="L201" s="193"/>
      <c r="M201" s="173"/>
      <c r="N201" s="193"/>
      <c r="O201" s="78"/>
      <c r="P201" s="78"/>
      <c r="Q201" s="78"/>
    </row>
    <row r="202" spans="2:17" x14ac:dyDescent="0.2">
      <c r="B202" s="193"/>
      <c r="C202" s="253"/>
      <c r="D202" s="253"/>
      <c r="E202" s="193"/>
      <c r="F202" s="193"/>
      <c r="G202" s="173"/>
      <c r="H202" s="193"/>
      <c r="I202" s="253"/>
      <c r="J202" s="253"/>
      <c r="K202" s="193"/>
      <c r="L202" s="193"/>
      <c r="M202" s="173"/>
      <c r="N202" s="193"/>
      <c r="O202" s="78"/>
      <c r="P202" s="78"/>
      <c r="Q202" s="78"/>
    </row>
    <row r="203" spans="2:17" x14ac:dyDescent="0.2">
      <c r="B203" s="193"/>
      <c r="C203" s="253"/>
      <c r="D203" s="253"/>
      <c r="E203" s="193"/>
      <c r="F203" s="193"/>
      <c r="G203" s="173"/>
      <c r="H203" s="193"/>
      <c r="I203" s="253"/>
      <c r="J203" s="253"/>
      <c r="K203" s="193"/>
      <c r="L203" s="193"/>
      <c r="M203" s="173"/>
      <c r="N203" s="193"/>
      <c r="O203" s="78"/>
      <c r="P203" s="78"/>
      <c r="Q203" s="78"/>
    </row>
    <row r="204" spans="2:17" x14ac:dyDescent="0.2">
      <c r="B204" s="193"/>
      <c r="C204" s="253"/>
      <c r="D204" s="253"/>
      <c r="E204" s="193"/>
      <c r="F204" s="193"/>
      <c r="G204" s="173"/>
      <c r="H204" s="193"/>
      <c r="I204" s="253"/>
      <c r="J204" s="253"/>
      <c r="K204" s="193"/>
      <c r="L204" s="193"/>
      <c r="M204" s="173"/>
      <c r="N204" s="193"/>
      <c r="O204" s="78"/>
      <c r="P204" s="78"/>
      <c r="Q204" s="78"/>
    </row>
    <row r="205" spans="2:17" x14ac:dyDescent="0.2">
      <c r="B205" s="193"/>
      <c r="C205" s="253"/>
      <c r="D205" s="253"/>
      <c r="E205" s="193"/>
      <c r="F205" s="193"/>
      <c r="G205" s="173"/>
      <c r="H205" s="193"/>
      <c r="I205" s="253"/>
      <c r="J205" s="253"/>
      <c r="K205" s="193"/>
      <c r="L205" s="193"/>
      <c r="M205" s="173"/>
      <c r="N205" s="193"/>
      <c r="O205" s="78"/>
      <c r="P205" s="78"/>
      <c r="Q205" s="78"/>
    </row>
    <row r="206" spans="2:17" x14ac:dyDescent="0.2">
      <c r="B206" s="193"/>
      <c r="C206" s="253"/>
      <c r="D206" s="253"/>
      <c r="E206" s="193"/>
      <c r="F206" s="193"/>
      <c r="G206" s="173"/>
      <c r="H206" s="193"/>
      <c r="I206" s="253"/>
      <c r="J206" s="253"/>
      <c r="K206" s="193"/>
      <c r="L206" s="193"/>
      <c r="M206" s="173"/>
      <c r="N206" s="193"/>
      <c r="O206" s="78"/>
      <c r="P206" s="78"/>
      <c r="Q206" s="78"/>
    </row>
    <row r="207" spans="2:17" x14ac:dyDescent="0.2">
      <c r="B207" s="193"/>
      <c r="C207" s="253"/>
      <c r="D207" s="253"/>
      <c r="E207" s="193"/>
      <c r="F207" s="193"/>
      <c r="G207" s="173"/>
      <c r="H207" s="193"/>
      <c r="I207" s="253"/>
      <c r="J207" s="253"/>
      <c r="K207" s="193"/>
      <c r="L207" s="193"/>
      <c r="M207" s="173"/>
      <c r="N207" s="193"/>
      <c r="O207" s="78"/>
      <c r="P207" s="78"/>
      <c r="Q207" s="78"/>
    </row>
    <row r="208" spans="2:17" x14ac:dyDescent="0.2">
      <c r="B208" s="193"/>
      <c r="C208" s="253"/>
      <c r="D208" s="253"/>
      <c r="E208" s="193"/>
      <c r="F208" s="193"/>
      <c r="G208" s="173"/>
      <c r="H208" s="193"/>
      <c r="I208" s="253"/>
      <c r="J208" s="253"/>
      <c r="K208" s="193"/>
      <c r="L208" s="193"/>
      <c r="M208" s="173"/>
      <c r="N208" s="193"/>
      <c r="O208" s="78"/>
      <c r="P208" s="78"/>
      <c r="Q208" s="78"/>
    </row>
    <row r="209" spans="2:17" x14ac:dyDescent="0.2">
      <c r="B209" s="193"/>
      <c r="C209" s="253"/>
      <c r="D209" s="253"/>
      <c r="E209" s="193"/>
      <c r="F209" s="193"/>
      <c r="G209" s="173"/>
      <c r="H209" s="193"/>
      <c r="I209" s="253"/>
      <c r="J209" s="253"/>
      <c r="K209" s="193"/>
      <c r="L209" s="193"/>
      <c r="M209" s="173"/>
      <c r="N209" s="193"/>
      <c r="O209" s="78"/>
      <c r="P209" s="78"/>
      <c r="Q209" s="78"/>
    </row>
    <row r="210" spans="2:17" x14ac:dyDescent="0.2">
      <c r="B210" s="193"/>
      <c r="C210" s="253"/>
      <c r="D210" s="253"/>
      <c r="E210" s="193"/>
      <c r="F210" s="193"/>
      <c r="G210" s="173"/>
      <c r="H210" s="193"/>
      <c r="I210" s="253"/>
      <c r="J210" s="253"/>
      <c r="K210" s="193"/>
      <c r="L210" s="193"/>
      <c r="M210" s="173"/>
      <c r="N210" s="193"/>
      <c r="O210" s="78"/>
      <c r="P210" s="78"/>
      <c r="Q210" s="78"/>
    </row>
    <row r="211" spans="2:17" x14ac:dyDescent="0.2">
      <c r="B211" s="193"/>
      <c r="C211" s="253"/>
      <c r="D211" s="253"/>
      <c r="E211" s="193"/>
      <c r="F211" s="193"/>
      <c r="G211" s="173"/>
      <c r="H211" s="193"/>
      <c r="I211" s="253"/>
      <c r="J211" s="253"/>
      <c r="K211" s="193"/>
      <c r="L211" s="193"/>
      <c r="M211" s="173"/>
      <c r="N211" s="193"/>
      <c r="O211" s="78"/>
      <c r="P211" s="78"/>
      <c r="Q211" s="78"/>
    </row>
    <row r="212" spans="2:17" x14ac:dyDescent="0.2">
      <c r="B212" s="193"/>
      <c r="C212" s="253"/>
      <c r="D212" s="253"/>
      <c r="E212" s="193"/>
      <c r="F212" s="193"/>
      <c r="G212" s="173"/>
      <c r="H212" s="193"/>
      <c r="I212" s="253"/>
      <c r="J212" s="253"/>
      <c r="K212" s="193"/>
      <c r="L212" s="193"/>
      <c r="M212" s="173"/>
      <c r="N212" s="193"/>
      <c r="O212" s="78"/>
      <c r="P212" s="78"/>
      <c r="Q212" s="78"/>
    </row>
    <row r="213" spans="2:17" x14ac:dyDescent="0.2">
      <c r="B213" s="193"/>
      <c r="C213" s="253"/>
      <c r="D213" s="253"/>
      <c r="E213" s="193"/>
      <c r="F213" s="193"/>
      <c r="G213" s="173"/>
      <c r="H213" s="193"/>
      <c r="I213" s="253"/>
      <c r="J213" s="253"/>
      <c r="K213" s="193"/>
      <c r="L213" s="193"/>
      <c r="M213" s="173"/>
      <c r="N213" s="193"/>
      <c r="O213" s="78"/>
      <c r="P213" s="78"/>
      <c r="Q213" s="78"/>
    </row>
    <row r="214" spans="2:17" x14ac:dyDescent="0.2">
      <c r="B214" s="193"/>
      <c r="C214" s="253"/>
      <c r="D214" s="253"/>
      <c r="E214" s="193"/>
      <c r="F214" s="193"/>
      <c r="G214" s="173"/>
      <c r="H214" s="193"/>
      <c r="I214" s="253"/>
      <c r="J214" s="253"/>
      <c r="K214" s="193"/>
      <c r="L214" s="193"/>
      <c r="M214" s="173"/>
      <c r="N214" s="193"/>
      <c r="O214" s="78"/>
      <c r="P214" s="78"/>
      <c r="Q214" s="78"/>
    </row>
    <row r="215" spans="2:17" x14ac:dyDescent="0.2">
      <c r="B215" s="193"/>
      <c r="C215" s="253"/>
      <c r="D215" s="253"/>
      <c r="E215" s="193"/>
      <c r="F215" s="193"/>
      <c r="G215" s="173"/>
      <c r="H215" s="193"/>
      <c r="I215" s="253"/>
      <c r="J215" s="253"/>
      <c r="K215" s="193"/>
      <c r="L215" s="193"/>
      <c r="M215" s="173"/>
      <c r="N215" s="193"/>
      <c r="O215" s="78"/>
      <c r="P215" s="78"/>
      <c r="Q215" s="78"/>
    </row>
    <row r="216" spans="2:17" x14ac:dyDescent="0.2">
      <c r="B216" s="193"/>
      <c r="C216" s="253"/>
      <c r="D216" s="253"/>
      <c r="E216" s="193"/>
      <c r="F216" s="193"/>
      <c r="G216" s="173"/>
      <c r="H216" s="193"/>
      <c r="I216" s="253"/>
      <c r="J216" s="253"/>
      <c r="K216" s="193"/>
      <c r="L216" s="193"/>
      <c r="M216" s="173"/>
      <c r="N216" s="193"/>
      <c r="O216" s="78"/>
      <c r="P216" s="78"/>
      <c r="Q216" s="78"/>
    </row>
    <row r="217" spans="2:17" x14ac:dyDescent="0.2">
      <c r="B217" s="193"/>
      <c r="C217" s="253"/>
      <c r="D217" s="253"/>
      <c r="E217" s="193"/>
      <c r="F217" s="193"/>
      <c r="G217" s="173"/>
      <c r="H217" s="193"/>
      <c r="I217" s="253"/>
      <c r="J217" s="253"/>
      <c r="K217" s="193"/>
      <c r="L217" s="193"/>
      <c r="M217" s="173"/>
      <c r="N217" s="193"/>
      <c r="O217" s="78"/>
      <c r="P217" s="78"/>
      <c r="Q217" s="78"/>
    </row>
    <row r="218" spans="2:17" x14ac:dyDescent="0.2">
      <c r="B218" s="193"/>
      <c r="C218" s="253"/>
      <c r="D218" s="253"/>
      <c r="E218" s="193"/>
      <c r="F218" s="193"/>
      <c r="G218" s="173"/>
      <c r="H218" s="193"/>
      <c r="I218" s="253"/>
      <c r="J218" s="253"/>
      <c r="K218" s="193"/>
      <c r="L218" s="193"/>
      <c r="M218" s="173"/>
      <c r="N218" s="193"/>
      <c r="O218" s="78"/>
      <c r="P218" s="78"/>
      <c r="Q218" s="78"/>
    </row>
    <row r="219" spans="2:17" x14ac:dyDescent="0.2">
      <c r="B219" s="193"/>
      <c r="C219" s="253"/>
      <c r="D219" s="253"/>
      <c r="E219" s="193"/>
      <c r="F219" s="193"/>
      <c r="G219" s="173"/>
      <c r="H219" s="193"/>
      <c r="I219" s="253"/>
      <c r="J219" s="253"/>
      <c r="K219" s="193"/>
      <c r="L219" s="193"/>
      <c r="M219" s="173"/>
      <c r="N219" s="193"/>
      <c r="O219" s="78"/>
      <c r="P219" s="78"/>
      <c r="Q219" s="78"/>
    </row>
    <row r="220" spans="2:17" x14ac:dyDescent="0.2">
      <c r="B220" s="193"/>
      <c r="C220" s="253"/>
      <c r="D220" s="253"/>
      <c r="E220" s="193"/>
      <c r="F220" s="193"/>
      <c r="G220" s="173"/>
      <c r="H220" s="193"/>
      <c r="I220" s="253"/>
      <c r="J220" s="253"/>
      <c r="K220" s="193"/>
      <c r="L220" s="193"/>
      <c r="M220" s="173"/>
      <c r="N220" s="193"/>
      <c r="O220" s="78"/>
      <c r="P220" s="78"/>
      <c r="Q220" s="78"/>
    </row>
    <row r="221" spans="2:17" x14ac:dyDescent="0.2">
      <c r="B221" s="193"/>
      <c r="C221" s="253"/>
      <c r="D221" s="253"/>
      <c r="E221" s="193"/>
      <c r="F221" s="193"/>
      <c r="G221" s="173"/>
      <c r="H221" s="193"/>
      <c r="I221" s="253"/>
      <c r="J221" s="253"/>
      <c r="K221" s="193"/>
      <c r="L221" s="193"/>
      <c r="M221" s="173"/>
      <c r="N221" s="193"/>
      <c r="O221" s="78"/>
      <c r="P221" s="78"/>
      <c r="Q221" s="78"/>
    </row>
    <row r="222" spans="2:17" x14ac:dyDescent="0.2">
      <c r="B222" s="193"/>
      <c r="C222" s="253"/>
      <c r="D222" s="253"/>
      <c r="E222" s="193"/>
      <c r="F222" s="193"/>
      <c r="G222" s="173"/>
      <c r="H222" s="193"/>
      <c r="I222" s="253"/>
      <c r="J222" s="253"/>
      <c r="K222" s="193"/>
      <c r="L222" s="193"/>
      <c r="M222" s="173"/>
      <c r="N222" s="193"/>
      <c r="O222" s="78"/>
      <c r="P222" s="78"/>
      <c r="Q222" s="78"/>
    </row>
    <row r="223" spans="2:17" x14ac:dyDescent="0.2">
      <c r="B223" s="193"/>
      <c r="C223" s="253"/>
      <c r="D223" s="253"/>
      <c r="E223" s="193"/>
      <c r="F223" s="193"/>
      <c r="G223" s="173"/>
      <c r="H223" s="193"/>
      <c r="I223" s="253"/>
      <c r="J223" s="253"/>
      <c r="K223" s="193"/>
      <c r="L223" s="193"/>
      <c r="M223" s="173"/>
      <c r="N223" s="193"/>
      <c r="O223" s="78"/>
      <c r="P223" s="78"/>
      <c r="Q223" s="78"/>
    </row>
    <row r="224" spans="2:17" x14ac:dyDescent="0.2">
      <c r="B224" s="193"/>
      <c r="C224" s="253"/>
      <c r="D224" s="253"/>
      <c r="E224" s="193"/>
      <c r="F224" s="193"/>
      <c r="G224" s="173"/>
      <c r="H224" s="193"/>
      <c r="I224" s="253"/>
      <c r="J224" s="253"/>
      <c r="K224" s="193"/>
      <c r="L224" s="193"/>
      <c r="M224" s="173"/>
      <c r="N224" s="193"/>
      <c r="O224" s="78"/>
      <c r="P224" s="78"/>
      <c r="Q224" s="78"/>
    </row>
    <row r="225" spans="2:17" x14ac:dyDescent="0.2">
      <c r="B225" s="193"/>
      <c r="C225" s="253"/>
      <c r="D225" s="253"/>
      <c r="E225" s="193"/>
      <c r="F225" s="193"/>
      <c r="G225" s="173"/>
      <c r="H225" s="193"/>
      <c r="I225" s="253"/>
      <c r="J225" s="253"/>
      <c r="K225" s="193"/>
      <c r="L225" s="193"/>
      <c r="M225" s="173"/>
      <c r="N225" s="193"/>
      <c r="O225" s="78"/>
      <c r="P225" s="78"/>
      <c r="Q225" s="78"/>
    </row>
    <row r="226" spans="2:17" x14ac:dyDescent="0.2">
      <c r="B226" s="193"/>
      <c r="C226" s="253"/>
      <c r="D226" s="253"/>
      <c r="E226" s="193"/>
      <c r="F226" s="193"/>
      <c r="G226" s="173"/>
      <c r="H226" s="193"/>
      <c r="I226" s="253"/>
      <c r="J226" s="253"/>
      <c r="K226" s="193"/>
      <c r="L226" s="193"/>
      <c r="M226" s="173"/>
      <c r="N226" s="193"/>
      <c r="O226" s="78"/>
      <c r="P226" s="78"/>
      <c r="Q226" s="78"/>
    </row>
    <row r="227" spans="2:17" x14ac:dyDescent="0.2">
      <c r="B227" s="193"/>
      <c r="C227" s="253"/>
      <c r="D227" s="253"/>
      <c r="E227" s="193"/>
      <c r="F227" s="193"/>
      <c r="G227" s="173"/>
      <c r="H227" s="193"/>
      <c r="I227" s="253"/>
      <c r="J227" s="253"/>
      <c r="K227" s="193"/>
      <c r="L227" s="193"/>
      <c r="M227" s="173"/>
      <c r="N227" s="193"/>
      <c r="O227" s="78"/>
      <c r="P227" s="78"/>
      <c r="Q227" s="78"/>
    </row>
    <row r="228" spans="2:17" x14ac:dyDescent="0.2">
      <c r="B228" s="193"/>
      <c r="C228" s="253"/>
      <c r="D228" s="253"/>
      <c r="E228" s="193"/>
      <c r="F228" s="193"/>
      <c r="G228" s="173"/>
      <c r="H228" s="193"/>
      <c r="I228" s="253"/>
      <c r="J228" s="253"/>
      <c r="K228" s="193"/>
      <c r="L228" s="193"/>
      <c r="M228" s="173"/>
      <c r="N228" s="193"/>
      <c r="O228" s="78"/>
      <c r="P228" s="78"/>
      <c r="Q228" s="78"/>
    </row>
    <row r="229" spans="2:17" x14ac:dyDescent="0.2">
      <c r="B229" s="193"/>
      <c r="C229" s="253"/>
      <c r="D229" s="253"/>
      <c r="E229" s="193"/>
      <c r="F229" s="193"/>
      <c r="G229" s="173"/>
      <c r="H229" s="193"/>
      <c r="I229" s="253"/>
      <c r="J229" s="253"/>
      <c r="K229" s="193"/>
      <c r="L229" s="193"/>
      <c r="M229" s="173"/>
      <c r="N229" s="193"/>
      <c r="O229" s="78"/>
      <c r="P229" s="78"/>
      <c r="Q229" s="78"/>
    </row>
    <row r="230" spans="2:17" x14ac:dyDescent="0.2">
      <c r="B230" s="193"/>
      <c r="C230" s="253"/>
      <c r="D230" s="253"/>
      <c r="E230" s="193"/>
      <c r="F230" s="193"/>
      <c r="G230" s="173"/>
      <c r="H230" s="193"/>
      <c r="I230" s="253"/>
      <c r="J230" s="253"/>
      <c r="K230" s="193"/>
      <c r="L230" s="193"/>
      <c r="M230" s="173"/>
      <c r="N230" s="193"/>
      <c r="O230" s="78"/>
      <c r="P230" s="78"/>
      <c r="Q230" s="78"/>
    </row>
    <row r="231" spans="2:17" x14ac:dyDescent="0.2">
      <c r="B231" s="193"/>
      <c r="C231" s="253"/>
      <c r="D231" s="253"/>
      <c r="E231" s="193"/>
      <c r="F231" s="193"/>
      <c r="G231" s="173"/>
      <c r="H231" s="193"/>
      <c r="I231" s="253"/>
      <c r="J231" s="253"/>
      <c r="K231" s="193"/>
      <c r="L231" s="193"/>
      <c r="M231" s="173"/>
      <c r="N231" s="193"/>
      <c r="O231" s="78"/>
      <c r="P231" s="78"/>
      <c r="Q231" s="78"/>
    </row>
    <row r="232" spans="2:17" x14ac:dyDescent="0.2">
      <c r="B232" s="193"/>
      <c r="C232" s="253"/>
      <c r="D232" s="253"/>
      <c r="E232" s="193"/>
      <c r="F232" s="193"/>
      <c r="G232" s="173"/>
      <c r="H232" s="193"/>
      <c r="I232" s="253"/>
      <c r="J232" s="253"/>
      <c r="K232" s="193"/>
      <c r="L232" s="193"/>
      <c r="M232" s="173"/>
      <c r="N232" s="193"/>
      <c r="O232" s="78"/>
      <c r="P232" s="78"/>
      <c r="Q232" s="78"/>
    </row>
    <row r="233" spans="2:17" x14ac:dyDescent="0.2">
      <c r="B233" s="193"/>
      <c r="C233" s="253"/>
      <c r="D233" s="253"/>
      <c r="E233" s="193"/>
      <c r="F233" s="193"/>
      <c r="G233" s="173"/>
      <c r="H233" s="193"/>
      <c r="I233" s="253"/>
      <c r="J233" s="253"/>
      <c r="K233" s="193"/>
      <c r="L233" s="193"/>
      <c r="M233" s="173"/>
      <c r="N233" s="193"/>
      <c r="O233" s="78"/>
      <c r="P233" s="78"/>
      <c r="Q233" s="78"/>
    </row>
    <row r="234" spans="2:17" x14ac:dyDescent="0.2">
      <c r="B234" s="193"/>
      <c r="C234" s="253"/>
      <c r="D234" s="253"/>
      <c r="E234" s="193"/>
      <c r="F234" s="193"/>
      <c r="G234" s="173"/>
      <c r="H234" s="193"/>
      <c r="I234" s="253"/>
      <c r="J234" s="253"/>
      <c r="K234" s="193"/>
      <c r="L234" s="193"/>
      <c r="M234" s="173"/>
      <c r="N234" s="193"/>
      <c r="O234" s="78"/>
      <c r="P234" s="78"/>
      <c r="Q234" s="78"/>
    </row>
    <row r="235" spans="2:17" x14ac:dyDescent="0.2">
      <c r="B235" s="193"/>
      <c r="C235" s="253"/>
      <c r="D235" s="253"/>
      <c r="E235" s="193"/>
      <c r="F235" s="193"/>
      <c r="G235" s="173"/>
      <c r="H235" s="193"/>
      <c r="I235" s="253"/>
      <c r="J235" s="253"/>
      <c r="K235" s="193"/>
      <c r="L235" s="193"/>
      <c r="M235" s="173"/>
      <c r="N235" s="193"/>
      <c r="O235" s="78"/>
      <c r="P235" s="78"/>
      <c r="Q235" s="78"/>
    </row>
    <row r="236" spans="2:17" x14ac:dyDescent="0.2">
      <c r="B236" s="193"/>
      <c r="C236" s="253"/>
      <c r="D236" s="253"/>
      <c r="E236" s="193"/>
      <c r="F236" s="193"/>
      <c r="G236" s="173"/>
      <c r="H236" s="193"/>
      <c r="I236" s="253"/>
      <c r="J236" s="253"/>
      <c r="K236" s="193"/>
      <c r="L236" s="193"/>
      <c r="M236" s="173"/>
      <c r="N236" s="193"/>
      <c r="O236" s="78"/>
      <c r="P236" s="78"/>
      <c r="Q236" s="78"/>
    </row>
    <row r="237" spans="2:17" x14ac:dyDescent="0.2">
      <c r="B237" s="193"/>
      <c r="C237" s="253"/>
      <c r="D237" s="253"/>
      <c r="E237" s="193"/>
      <c r="F237" s="193"/>
      <c r="G237" s="173"/>
      <c r="H237" s="193"/>
      <c r="I237" s="253"/>
      <c r="J237" s="253"/>
      <c r="K237" s="193"/>
      <c r="L237" s="193"/>
      <c r="M237" s="173"/>
      <c r="N237" s="193"/>
      <c r="O237" s="78"/>
      <c r="P237" s="78"/>
      <c r="Q237" s="78"/>
    </row>
    <row r="238" spans="2:17" x14ac:dyDescent="0.2">
      <c r="B238" s="193"/>
      <c r="C238" s="253"/>
      <c r="D238" s="253"/>
      <c r="E238" s="193"/>
      <c r="F238" s="193"/>
      <c r="G238" s="173"/>
      <c r="H238" s="193"/>
      <c r="I238" s="253"/>
      <c r="J238" s="253"/>
      <c r="K238" s="193"/>
      <c r="L238" s="193"/>
      <c r="M238" s="173"/>
      <c r="N238" s="193"/>
      <c r="O238" s="78"/>
      <c r="P238" s="78"/>
      <c r="Q238" s="78"/>
    </row>
    <row r="239" spans="2:17" x14ac:dyDescent="0.2">
      <c r="B239" s="193"/>
      <c r="C239" s="253"/>
      <c r="D239" s="253"/>
      <c r="E239" s="193"/>
      <c r="F239" s="193"/>
      <c r="G239" s="173"/>
      <c r="H239" s="193"/>
      <c r="I239" s="253"/>
      <c r="J239" s="253"/>
      <c r="K239" s="193"/>
      <c r="L239" s="193"/>
      <c r="M239" s="173"/>
      <c r="N239" s="193"/>
      <c r="O239" s="78"/>
      <c r="P239" s="78"/>
      <c r="Q239" s="78"/>
    </row>
    <row r="240" spans="2:17" x14ac:dyDescent="0.2">
      <c r="B240" s="193"/>
      <c r="C240" s="253"/>
      <c r="D240" s="253"/>
      <c r="E240" s="193"/>
      <c r="F240" s="193"/>
      <c r="G240" s="173"/>
      <c r="H240" s="193"/>
      <c r="I240" s="253"/>
      <c r="J240" s="253"/>
      <c r="K240" s="193"/>
      <c r="L240" s="193"/>
      <c r="M240" s="173"/>
      <c r="N240" s="193"/>
      <c r="O240" s="78"/>
      <c r="P240" s="78"/>
      <c r="Q240" s="78"/>
    </row>
    <row r="241" spans="2:17" x14ac:dyDescent="0.2">
      <c r="B241" s="193"/>
      <c r="C241" s="253"/>
      <c r="D241" s="253"/>
      <c r="E241" s="193"/>
      <c r="F241" s="193"/>
      <c r="G241" s="173"/>
      <c r="H241" s="193"/>
      <c r="I241" s="253"/>
      <c r="J241" s="253"/>
      <c r="K241" s="193"/>
      <c r="L241" s="193"/>
      <c r="M241" s="173"/>
      <c r="N241" s="193"/>
      <c r="O241" s="78"/>
      <c r="P241" s="78"/>
      <c r="Q241" s="78"/>
    </row>
    <row r="242" spans="2:17" x14ac:dyDescent="0.2">
      <c r="B242" s="193"/>
      <c r="C242" s="253"/>
      <c r="D242" s="253"/>
      <c r="E242" s="193"/>
      <c r="F242" s="193"/>
      <c r="G242" s="173"/>
      <c r="H242" s="193"/>
      <c r="I242" s="253"/>
      <c r="J242" s="253"/>
      <c r="K242" s="193"/>
      <c r="L242" s="193"/>
      <c r="M242" s="173"/>
      <c r="N242" s="193"/>
      <c r="O242" s="78"/>
      <c r="P242" s="78"/>
      <c r="Q242" s="78"/>
    </row>
    <row r="243" spans="2:17" x14ac:dyDescent="0.2">
      <c r="B243" s="193"/>
      <c r="C243" s="253"/>
      <c r="D243" s="253"/>
      <c r="E243" s="193"/>
      <c r="F243" s="193"/>
      <c r="G243" s="173"/>
      <c r="H243" s="193"/>
      <c r="I243" s="253"/>
      <c r="J243" s="253"/>
      <c r="K243" s="193"/>
      <c r="L243" s="193"/>
      <c r="M243" s="173"/>
      <c r="N243" s="193"/>
      <c r="O243" s="78"/>
      <c r="P243" s="78"/>
      <c r="Q243" s="78"/>
    </row>
    <row r="244" spans="2:17" x14ac:dyDescent="0.2">
      <c r="B244" s="193"/>
      <c r="C244" s="253"/>
      <c r="D244" s="253"/>
      <c r="E244" s="193"/>
      <c r="F244" s="193"/>
      <c r="G244" s="173"/>
      <c r="H244" s="193"/>
      <c r="I244" s="253"/>
      <c r="J244" s="253"/>
      <c r="K244" s="193"/>
      <c r="L244" s="193"/>
      <c r="M244" s="173"/>
      <c r="N244" s="193"/>
      <c r="O244" s="78"/>
      <c r="P244" s="78"/>
      <c r="Q244" s="78"/>
    </row>
    <row r="245" spans="2:17" x14ac:dyDescent="0.2">
      <c r="B245" s="193"/>
      <c r="C245" s="253"/>
      <c r="D245" s="253"/>
      <c r="E245" s="193"/>
      <c r="F245" s="193"/>
      <c r="G245" s="173"/>
      <c r="H245" s="193"/>
      <c r="I245" s="253"/>
      <c r="J245" s="253"/>
      <c r="K245" s="193"/>
      <c r="L245" s="193"/>
      <c r="M245" s="173"/>
      <c r="N245" s="193"/>
      <c r="O245" s="78"/>
      <c r="P245" s="78"/>
      <c r="Q245" s="78"/>
    </row>
    <row r="246" spans="2:17" x14ac:dyDescent="0.2">
      <c r="B246" s="193"/>
      <c r="C246" s="253"/>
      <c r="D246" s="253"/>
      <c r="E246" s="193"/>
      <c r="F246" s="193"/>
      <c r="G246" s="173"/>
      <c r="H246" s="193"/>
      <c r="I246" s="253"/>
      <c r="J246" s="253"/>
      <c r="K246" s="193"/>
      <c r="L246" s="193"/>
      <c r="M246" s="173"/>
      <c r="N246" s="193"/>
      <c r="O246" s="78"/>
      <c r="P246" s="78"/>
      <c r="Q246" s="78"/>
    </row>
    <row r="247" spans="2:17" x14ac:dyDescent="0.2">
      <c r="B247" s="193"/>
      <c r="C247" s="253"/>
      <c r="D247" s="253"/>
      <c r="E247" s="193"/>
      <c r="F247" s="193"/>
      <c r="G247" s="173"/>
      <c r="H247" s="193"/>
      <c r="I247" s="253"/>
      <c r="J247" s="253"/>
      <c r="K247" s="193"/>
      <c r="L247" s="193"/>
      <c r="M247" s="173"/>
      <c r="N247" s="193"/>
      <c r="O247" s="78"/>
      <c r="P247" s="78"/>
      <c r="Q247" s="78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195" customWidth="1"/>
    <col min="2" max="2" width="14.28515625" style="175" customWidth="1"/>
    <col min="3" max="3" width="15.42578125" style="175" customWidth="1"/>
    <col min="4" max="4" width="10.28515625" style="151" customWidth="1"/>
    <col min="5" max="5" width="8.85546875" style="61" hidden="1" customWidth="1"/>
    <col min="6" max="16384" width="9.140625" style="61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31.03.2017</v>
      </c>
      <c r="B2" s="3"/>
      <c r="C2" s="3"/>
      <c r="D2" s="3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0" ht="18.75" x14ac:dyDescent="0.3">
      <c r="A3" s="2" t="s">
        <v>175</v>
      </c>
      <c r="B3" s="2"/>
      <c r="C3" s="2"/>
      <c r="D3" s="2"/>
    </row>
    <row r="4" spans="1:20" x14ac:dyDescent="0.2">
      <c r="B4" s="193"/>
      <c r="C4" s="193"/>
      <c r="D4" s="173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</row>
    <row r="5" spans="1:20" s="217" customFormat="1" x14ac:dyDescent="0.2">
      <c r="B5" s="88"/>
      <c r="C5" s="88"/>
      <c r="D5" s="217" t="str">
        <f>VALVAL</f>
        <v>млрд. одиниць</v>
      </c>
    </row>
    <row r="6" spans="1:20" s="39" customFormat="1" x14ac:dyDescent="0.2">
      <c r="A6" s="11"/>
      <c r="B6" s="153" t="s">
        <v>172</v>
      </c>
      <c r="C6" s="153" t="s">
        <v>3</v>
      </c>
      <c r="D6" s="136" t="s">
        <v>65</v>
      </c>
      <c r="E6" s="142" t="s">
        <v>161</v>
      </c>
    </row>
    <row r="7" spans="1:20" s="207" customFormat="1" ht="15.75" x14ac:dyDescent="0.2">
      <c r="A7" s="55" t="s">
        <v>171</v>
      </c>
      <c r="B7" s="186">
        <f t="shared" ref="B7:C7" si="0">B$18+B$8</f>
        <v>72.354757233179996</v>
      </c>
      <c r="C7" s="186">
        <f t="shared" si="0"/>
        <v>1951.8461276947298</v>
      </c>
      <c r="D7" s="221">
        <v>1</v>
      </c>
      <c r="E7" s="123" t="s">
        <v>6</v>
      </c>
    </row>
    <row r="8" spans="1:20" s="167" customFormat="1" ht="15" x14ac:dyDescent="0.2">
      <c r="A8" s="83" t="s">
        <v>72</v>
      </c>
      <c r="B8" s="237">
        <f t="shared" ref="B8:D8" si="1">B$9+B$12</f>
        <v>62.133892706049998</v>
      </c>
      <c r="C8" s="237">
        <f t="shared" si="1"/>
        <v>1676.1274934015798</v>
      </c>
      <c r="D8" s="180">
        <f t="shared" si="1"/>
        <v>0.85874000000000006</v>
      </c>
      <c r="E8" s="90" t="s">
        <v>6</v>
      </c>
    </row>
    <row r="9" spans="1:20" s="174" customFormat="1" ht="15" outlineLevel="1" x14ac:dyDescent="0.2">
      <c r="A9" s="211" t="s">
        <v>49</v>
      </c>
      <c r="B9" s="160">
        <f t="shared" ref="B9:C9" si="2">SUM(B$10:B$11)</f>
        <v>25.93411755316</v>
      </c>
      <c r="C9" s="160">
        <f t="shared" si="2"/>
        <v>699.60025929032997</v>
      </c>
      <c r="D9" s="137">
        <v>0.35843000000000003</v>
      </c>
      <c r="E9" s="12" t="s">
        <v>162</v>
      </c>
    </row>
    <row r="10" spans="1:20" s="185" customFormat="1" ht="14.25" outlineLevel="2" x14ac:dyDescent="0.2">
      <c r="A10" s="241" t="s">
        <v>129</v>
      </c>
      <c r="B10" s="21">
        <v>25.842194011290001</v>
      </c>
      <c r="C10" s="21">
        <v>697.12052449332998</v>
      </c>
      <c r="D10" s="158">
        <v>0.35715999999999998</v>
      </c>
      <c r="E10" s="202" t="s">
        <v>130</v>
      </c>
    </row>
    <row r="11" spans="1:20" ht="14.25" outlineLevel="2" x14ac:dyDescent="0.2">
      <c r="A11" s="205" t="s">
        <v>7</v>
      </c>
      <c r="B11" s="194">
        <v>9.192354187E-2</v>
      </c>
      <c r="C11" s="194">
        <v>2.4797347969999999</v>
      </c>
      <c r="D11" s="158">
        <v>1.2700000000000001E-3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</row>
    <row r="12" spans="1:20" ht="15" outlineLevel="1" x14ac:dyDescent="0.25">
      <c r="A12" s="106" t="s">
        <v>77</v>
      </c>
      <c r="B12" s="59">
        <f t="shared" ref="B12:C12" si="3">SUM(B$13:B$17)</f>
        <v>36.199775152889998</v>
      </c>
      <c r="C12" s="59">
        <f t="shared" si="3"/>
        <v>976.52723411124987</v>
      </c>
      <c r="D12" s="37">
        <v>0.50031000000000003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spans="1:20" ht="14.25" outlineLevel="2" x14ac:dyDescent="0.25">
      <c r="A13" s="94" t="s">
        <v>142</v>
      </c>
      <c r="B13" s="80">
        <v>13.77762345979</v>
      </c>
      <c r="C13" s="80">
        <v>371.66596955339998</v>
      </c>
      <c r="D13" s="62">
        <v>0.190418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spans="1:20" ht="28.5" outlineLevel="2" x14ac:dyDescent="0.25">
      <c r="A14" s="94" t="s">
        <v>4</v>
      </c>
      <c r="B14" s="80">
        <v>1.71255692113</v>
      </c>
      <c r="C14" s="80">
        <v>46.198034832669997</v>
      </c>
      <c r="D14" s="62">
        <v>2.3668999999999999E-2</v>
      </c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</row>
    <row r="15" spans="1:20" ht="28.5" outlineLevel="2" x14ac:dyDescent="0.25">
      <c r="A15" s="94" t="s">
        <v>21</v>
      </c>
      <c r="B15" s="80">
        <v>5.4897420000000002E-5</v>
      </c>
      <c r="C15" s="80">
        <v>1.48091602E-3</v>
      </c>
      <c r="D15" s="62">
        <v>9.9999999999999995E-7</v>
      </c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</row>
    <row r="16" spans="1:20" ht="14.25" outlineLevel="2" x14ac:dyDescent="0.25">
      <c r="A16" s="94" t="s">
        <v>143</v>
      </c>
      <c r="B16" s="80">
        <v>19.043330000000001</v>
      </c>
      <c r="C16" s="80">
        <v>513.71397459315995</v>
      </c>
      <c r="D16" s="62">
        <v>0.26319399999999998</v>
      </c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</row>
    <row r="17" spans="1:18" ht="14.25" outlineLevel="2" x14ac:dyDescent="0.25">
      <c r="A17" s="94" t="s">
        <v>5</v>
      </c>
      <c r="B17" s="80">
        <v>1.66620987455</v>
      </c>
      <c r="C17" s="80">
        <v>44.947774215999999</v>
      </c>
      <c r="D17" s="62">
        <v>2.3028E-2</v>
      </c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</row>
    <row r="18" spans="1:18" ht="15" x14ac:dyDescent="0.25">
      <c r="A18" s="223" t="s">
        <v>112</v>
      </c>
      <c r="B18" s="91">
        <f t="shared" ref="B18:D18" si="4">B$19+B$23</f>
        <v>10.220864527129999</v>
      </c>
      <c r="C18" s="91">
        <f t="shared" si="4"/>
        <v>275.71863429314999</v>
      </c>
      <c r="D18" s="74">
        <f t="shared" si="4"/>
        <v>0.14126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</row>
    <row r="19" spans="1:18" ht="15" outlineLevel="1" x14ac:dyDescent="0.25">
      <c r="A19" s="106" t="s">
        <v>49</v>
      </c>
      <c r="B19" s="59">
        <f t="shared" ref="B19:C19" si="5">SUM(B$20:B$22)</f>
        <v>0.71611033120000001</v>
      </c>
      <c r="C19" s="59">
        <f t="shared" si="5"/>
        <v>19.317833828000001</v>
      </c>
      <c r="D19" s="37">
        <v>9.8969999999999995E-3</v>
      </c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</row>
    <row r="20" spans="1:18" ht="14.25" outlineLevel="2" x14ac:dyDescent="0.25">
      <c r="A20" s="94" t="s">
        <v>129</v>
      </c>
      <c r="B20" s="80">
        <v>0.59126546959000004</v>
      </c>
      <c r="C20" s="80">
        <v>15.9500116</v>
      </c>
      <c r="D20" s="62">
        <v>8.1720000000000004E-3</v>
      </c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</row>
    <row r="21" spans="1:18" ht="14.25" outlineLevel="2" x14ac:dyDescent="0.25">
      <c r="A21" s="94" t="s">
        <v>7</v>
      </c>
      <c r="B21" s="80">
        <v>0.12480947282</v>
      </c>
      <c r="C21" s="80">
        <v>3.3668675779999999</v>
      </c>
      <c r="D21" s="62">
        <v>1.725E-3</v>
      </c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</row>
    <row r="22" spans="1:18" ht="14.25" outlineLevel="2" x14ac:dyDescent="0.25">
      <c r="A22" s="94" t="s">
        <v>132</v>
      </c>
      <c r="B22" s="80">
        <v>3.5388790000000002E-5</v>
      </c>
      <c r="C22" s="80">
        <v>9.5465000000000003E-4</v>
      </c>
      <c r="D22" s="62">
        <v>0</v>
      </c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</row>
    <row r="23" spans="1:18" ht="15" outlineLevel="1" x14ac:dyDescent="0.25">
      <c r="A23" s="106" t="s">
        <v>77</v>
      </c>
      <c r="B23" s="59">
        <f t="shared" ref="B23:C23" si="6">SUM(B$24:B$27)</f>
        <v>9.5047541959299995</v>
      </c>
      <c r="C23" s="59">
        <f t="shared" si="6"/>
        <v>256.40080046514998</v>
      </c>
      <c r="D23" s="37">
        <v>0.13136300000000001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</row>
    <row r="24" spans="1:18" ht="14.25" outlineLevel="2" x14ac:dyDescent="0.25">
      <c r="A24" s="94" t="s">
        <v>142</v>
      </c>
      <c r="B24" s="80">
        <v>7.0100989729899998</v>
      </c>
      <c r="C24" s="80">
        <v>189.10483648117</v>
      </c>
      <c r="D24" s="62">
        <v>9.6884999999999999E-2</v>
      </c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</row>
    <row r="25" spans="1:18" ht="28.5" outlineLevel="2" x14ac:dyDescent="0.25">
      <c r="A25" s="94" t="s">
        <v>4</v>
      </c>
      <c r="B25" s="80">
        <v>0.12184731662000001</v>
      </c>
      <c r="C25" s="80">
        <v>3.2869602802900002</v>
      </c>
      <c r="D25" s="62">
        <v>1.684E-3</v>
      </c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</row>
    <row r="26" spans="1:18" ht="28.5" outlineLevel="2" x14ac:dyDescent="0.25">
      <c r="A26" s="94" t="s">
        <v>21</v>
      </c>
      <c r="B26" s="80">
        <v>2.2623015472299999</v>
      </c>
      <c r="C26" s="80">
        <v>61.027977751560002</v>
      </c>
      <c r="D26" s="62">
        <v>3.1267000000000003E-2</v>
      </c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</row>
    <row r="27" spans="1:18" ht="14.25" outlineLevel="2" x14ac:dyDescent="0.25">
      <c r="A27" s="94" t="s">
        <v>5</v>
      </c>
      <c r="B27" s="80">
        <v>0.11050635909000001</v>
      </c>
      <c r="C27" s="80">
        <v>2.98102595213</v>
      </c>
      <c r="D27" s="62">
        <v>1.5269999999999999E-3</v>
      </c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</row>
    <row r="28" spans="1:18" x14ac:dyDescent="0.2">
      <c r="B28" s="193"/>
      <c r="C28" s="193"/>
      <c r="D28" s="173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29" spans="1:18" x14ac:dyDescent="0.2">
      <c r="B29" s="193"/>
      <c r="C29" s="193"/>
      <c r="D29" s="173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</row>
    <row r="30" spans="1:18" x14ac:dyDescent="0.2">
      <c r="B30" s="193"/>
      <c r="C30" s="193"/>
      <c r="D30" s="173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</row>
    <row r="31" spans="1:18" x14ac:dyDescent="0.2">
      <c r="B31" s="193"/>
      <c r="C31" s="193"/>
      <c r="D31" s="173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</row>
    <row r="32" spans="1:18" x14ac:dyDescent="0.2">
      <c r="B32" s="193"/>
      <c r="C32" s="193"/>
      <c r="D32" s="173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</row>
    <row r="33" spans="2:18" x14ac:dyDescent="0.2">
      <c r="B33" s="193"/>
      <c r="C33" s="193"/>
      <c r="D33" s="173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2:18" x14ac:dyDescent="0.2">
      <c r="B34" s="193"/>
      <c r="C34" s="193"/>
      <c r="D34" s="173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2:18" x14ac:dyDescent="0.2">
      <c r="B35" s="193"/>
      <c r="C35" s="193"/>
      <c r="D35" s="173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2:18" x14ac:dyDescent="0.2">
      <c r="B36" s="193"/>
      <c r="C36" s="193"/>
      <c r="D36" s="173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2:18" x14ac:dyDescent="0.2">
      <c r="B37" s="193"/>
      <c r="C37" s="193"/>
      <c r="D37" s="173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2:18" x14ac:dyDescent="0.2">
      <c r="B38" s="193"/>
      <c r="C38" s="193"/>
      <c r="D38" s="173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</row>
    <row r="39" spans="2:18" x14ac:dyDescent="0.2">
      <c r="B39" s="193"/>
      <c r="C39" s="193"/>
      <c r="D39" s="173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</row>
    <row r="40" spans="2:18" x14ac:dyDescent="0.2">
      <c r="B40" s="193"/>
      <c r="C40" s="193"/>
      <c r="D40" s="173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</row>
    <row r="41" spans="2:18" x14ac:dyDescent="0.2">
      <c r="B41" s="193"/>
      <c r="C41" s="193"/>
      <c r="D41" s="173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</row>
    <row r="42" spans="2:18" x14ac:dyDescent="0.2">
      <c r="B42" s="193"/>
      <c r="C42" s="193"/>
      <c r="D42" s="173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2:18" x14ac:dyDescent="0.2">
      <c r="B43" s="193"/>
      <c r="C43" s="193"/>
      <c r="D43" s="173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</row>
    <row r="44" spans="2:18" x14ac:dyDescent="0.2">
      <c r="B44" s="193"/>
      <c r="C44" s="193"/>
      <c r="D44" s="173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</row>
    <row r="45" spans="2:18" x14ac:dyDescent="0.2">
      <c r="B45" s="193"/>
      <c r="C45" s="193"/>
      <c r="D45" s="173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</row>
    <row r="46" spans="2:18" x14ac:dyDescent="0.2">
      <c r="B46" s="193"/>
      <c r="C46" s="193"/>
      <c r="D46" s="173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</row>
    <row r="47" spans="2:18" x14ac:dyDescent="0.2">
      <c r="B47" s="193"/>
      <c r="C47" s="193"/>
      <c r="D47" s="173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</row>
    <row r="48" spans="2:18" x14ac:dyDescent="0.2">
      <c r="B48" s="193"/>
      <c r="C48" s="193"/>
      <c r="D48" s="173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spans="2:18" x14ac:dyDescent="0.2">
      <c r="B49" s="193"/>
      <c r="C49" s="193"/>
      <c r="D49" s="173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2:18" x14ac:dyDescent="0.2">
      <c r="B50" s="193"/>
      <c r="C50" s="193"/>
      <c r="D50" s="173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</row>
    <row r="51" spans="2:18" x14ac:dyDescent="0.2">
      <c r="B51" s="193"/>
      <c r="C51" s="193"/>
      <c r="D51" s="173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</row>
    <row r="52" spans="2:18" x14ac:dyDescent="0.2">
      <c r="B52" s="193"/>
      <c r="C52" s="193"/>
      <c r="D52" s="173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</row>
    <row r="53" spans="2:18" x14ac:dyDescent="0.2">
      <c r="B53" s="193"/>
      <c r="C53" s="193"/>
      <c r="D53" s="173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</row>
    <row r="54" spans="2:18" x14ac:dyDescent="0.2">
      <c r="B54" s="193"/>
      <c r="C54" s="193"/>
      <c r="D54" s="173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</row>
    <row r="55" spans="2:18" x14ac:dyDescent="0.2">
      <c r="B55" s="193"/>
      <c r="C55" s="193"/>
      <c r="D55" s="173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</row>
    <row r="56" spans="2:18" x14ac:dyDescent="0.2">
      <c r="B56" s="193"/>
      <c r="C56" s="193"/>
      <c r="D56" s="173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</row>
    <row r="57" spans="2:18" x14ac:dyDescent="0.2">
      <c r="B57" s="193"/>
      <c r="C57" s="193"/>
      <c r="D57" s="173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</row>
    <row r="58" spans="2:18" x14ac:dyDescent="0.2">
      <c r="B58" s="193"/>
      <c r="C58" s="193"/>
      <c r="D58" s="173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</row>
    <row r="59" spans="2:18" x14ac:dyDescent="0.2">
      <c r="B59" s="193"/>
      <c r="C59" s="193"/>
      <c r="D59" s="173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</row>
    <row r="60" spans="2:18" x14ac:dyDescent="0.2">
      <c r="B60" s="193"/>
      <c r="C60" s="193"/>
      <c r="D60" s="173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</row>
    <row r="61" spans="2:18" x14ac:dyDescent="0.2">
      <c r="B61" s="193"/>
      <c r="C61" s="193"/>
      <c r="D61" s="173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</row>
    <row r="62" spans="2:18" x14ac:dyDescent="0.2">
      <c r="B62" s="193"/>
      <c r="C62" s="193"/>
      <c r="D62" s="173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</row>
    <row r="63" spans="2:18" x14ac:dyDescent="0.2">
      <c r="B63" s="193"/>
      <c r="C63" s="193"/>
      <c r="D63" s="173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</row>
    <row r="64" spans="2:18" x14ac:dyDescent="0.2">
      <c r="B64" s="193"/>
      <c r="C64" s="193"/>
      <c r="D64" s="173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</row>
    <row r="65" spans="2:18" x14ac:dyDescent="0.2">
      <c r="B65" s="193"/>
      <c r="C65" s="193"/>
      <c r="D65" s="173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</row>
    <row r="66" spans="2:18" x14ac:dyDescent="0.2">
      <c r="B66" s="193"/>
      <c r="C66" s="193"/>
      <c r="D66" s="173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</row>
    <row r="67" spans="2:18" x14ac:dyDescent="0.2">
      <c r="B67" s="193"/>
      <c r="C67" s="193"/>
      <c r="D67" s="173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</row>
    <row r="68" spans="2:18" x14ac:dyDescent="0.2">
      <c r="B68" s="193"/>
      <c r="C68" s="193"/>
      <c r="D68" s="173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</row>
    <row r="69" spans="2:18" x14ac:dyDescent="0.2">
      <c r="B69" s="193"/>
      <c r="C69" s="193"/>
      <c r="D69" s="173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</row>
    <row r="70" spans="2:18" x14ac:dyDescent="0.2">
      <c r="B70" s="193"/>
      <c r="C70" s="193"/>
      <c r="D70" s="173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</row>
    <row r="71" spans="2:18" x14ac:dyDescent="0.2">
      <c r="B71" s="193"/>
      <c r="C71" s="193"/>
      <c r="D71" s="173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</row>
    <row r="72" spans="2:18" x14ac:dyDescent="0.2">
      <c r="B72" s="193"/>
      <c r="C72" s="193"/>
      <c r="D72" s="173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</row>
    <row r="73" spans="2:18" x14ac:dyDescent="0.2">
      <c r="B73" s="193"/>
      <c r="C73" s="193"/>
      <c r="D73" s="173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</row>
    <row r="74" spans="2:18" x14ac:dyDescent="0.2">
      <c r="B74" s="193"/>
      <c r="C74" s="193"/>
      <c r="D74" s="173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</row>
    <row r="75" spans="2:18" x14ac:dyDescent="0.2">
      <c r="B75" s="193"/>
      <c r="C75" s="193"/>
      <c r="D75" s="173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</row>
    <row r="76" spans="2:18" x14ac:dyDescent="0.2">
      <c r="B76" s="193"/>
      <c r="C76" s="193"/>
      <c r="D76" s="173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</row>
    <row r="77" spans="2:18" x14ac:dyDescent="0.2">
      <c r="B77" s="193"/>
      <c r="C77" s="193"/>
      <c r="D77" s="173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</row>
    <row r="78" spans="2:18" x14ac:dyDescent="0.2">
      <c r="B78" s="193"/>
      <c r="C78" s="193"/>
      <c r="D78" s="173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</row>
    <row r="79" spans="2:18" x14ac:dyDescent="0.2">
      <c r="B79" s="193"/>
      <c r="C79" s="193"/>
      <c r="D79" s="173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</row>
    <row r="80" spans="2:18" x14ac:dyDescent="0.2">
      <c r="B80" s="193"/>
      <c r="C80" s="193"/>
      <c r="D80" s="173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</row>
    <row r="81" spans="2:18" x14ac:dyDescent="0.2">
      <c r="B81" s="193"/>
      <c r="C81" s="193"/>
      <c r="D81" s="173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</row>
    <row r="82" spans="2:18" x14ac:dyDescent="0.2">
      <c r="B82" s="193"/>
      <c r="C82" s="193"/>
      <c r="D82" s="173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</row>
    <row r="83" spans="2:18" x14ac:dyDescent="0.2">
      <c r="B83" s="193"/>
      <c r="C83" s="193"/>
      <c r="D83" s="173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</row>
    <row r="84" spans="2:18" x14ac:dyDescent="0.2">
      <c r="B84" s="193"/>
      <c r="C84" s="193"/>
      <c r="D84" s="173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</row>
    <row r="85" spans="2:18" x14ac:dyDescent="0.2">
      <c r="B85" s="193"/>
      <c r="C85" s="193"/>
      <c r="D85" s="173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</row>
    <row r="86" spans="2:18" x14ac:dyDescent="0.2">
      <c r="B86" s="193"/>
      <c r="C86" s="193"/>
      <c r="D86" s="173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</row>
    <row r="87" spans="2:18" x14ac:dyDescent="0.2">
      <c r="B87" s="193"/>
      <c r="C87" s="193"/>
      <c r="D87" s="173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</row>
    <row r="88" spans="2:18" x14ac:dyDescent="0.2">
      <c r="B88" s="193"/>
      <c r="C88" s="193"/>
      <c r="D88" s="173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</row>
    <row r="89" spans="2:18" x14ac:dyDescent="0.2">
      <c r="B89" s="193"/>
      <c r="C89" s="193"/>
      <c r="D89" s="173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</row>
    <row r="90" spans="2:18" x14ac:dyDescent="0.2">
      <c r="B90" s="193"/>
      <c r="C90" s="193"/>
      <c r="D90" s="173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</row>
    <row r="91" spans="2:18" x14ac:dyDescent="0.2">
      <c r="B91" s="193"/>
      <c r="C91" s="193"/>
      <c r="D91" s="173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</row>
    <row r="92" spans="2:18" x14ac:dyDescent="0.2">
      <c r="B92" s="193"/>
      <c r="C92" s="193"/>
      <c r="D92" s="173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</row>
    <row r="93" spans="2:18" x14ac:dyDescent="0.2">
      <c r="B93" s="193"/>
      <c r="C93" s="193"/>
      <c r="D93" s="173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</row>
    <row r="94" spans="2:18" x14ac:dyDescent="0.2">
      <c r="B94" s="193"/>
      <c r="C94" s="193"/>
      <c r="D94" s="173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</row>
    <row r="95" spans="2:18" x14ac:dyDescent="0.2">
      <c r="B95" s="193"/>
      <c r="C95" s="193"/>
      <c r="D95" s="173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</row>
    <row r="96" spans="2:18" x14ac:dyDescent="0.2">
      <c r="B96" s="193"/>
      <c r="C96" s="193"/>
      <c r="D96" s="173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</row>
    <row r="97" spans="2:18" x14ac:dyDescent="0.2">
      <c r="B97" s="193"/>
      <c r="C97" s="193"/>
      <c r="D97" s="173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</row>
    <row r="98" spans="2:18" x14ac:dyDescent="0.2">
      <c r="B98" s="193"/>
      <c r="C98" s="193"/>
      <c r="D98" s="173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</row>
    <row r="99" spans="2:18" x14ac:dyDescent="0.2">
      <c r="B99" s="193"/>
      <c r="C99" s="193"/>
      <c r="D99" s="173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</row>
    <row r="100" spans="2:18" x14ac:dyDescent="0.2">
      <c r="B100" s="193"/>
      <c r="C100" s="193"/>
      <c r="D100" s="173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</row>
    <row r="101" spans="2:18" x14ac:dyDescent="0.2">
      <c r="B101" s="193"/>
      <c r="C101" s="193"/>
      <c r="D101" s="173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</row>
    <row r="102" spans="2:18" x14ac:dyDescent="0.2">
      <c r="B102" s="193"/>
      <c r="C102" s="193"/>
      <c r="D102" s="173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</row>
    <row r="103" spans="2:18" x14ac:dyDescent="0.2">
      <c r="B103" s="193"/>
      <c r="C103" s="193"/>
      <c r="D103" s="173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</row>
    <row r="104" spans="2:18" x14ac:dyDescent="0.2">
      <c r="B104" s="193"/>
      <c r="C104" s="193"/>
      <c r="D104" s="173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</row>
    <row r="105" spans="2:18" x14ac:dyDescent="0.2">
      <c r="B105" s="193"/>
      <c r="C105" s="193"/>
      <c r="D105" s="173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</row>
    <row r="106" spans="2:18" x14ac:dyDescent="0.2">
      <c r="B106" s="193"/>
      <c r="C106" s="193"/>
      <c r="D106" s="173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</row>
    <row r="107" spans="2:18" x14ac:dyDescent="0.2">
      <c r="B107" s="193"/>
      <c r="C107" s="193"/>
      <c r="D107" s="173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</row>
    <row r="108" spans="2:18" x14ac:dyDescent="0.2">
      <c r="B108" s="193"/>
      <c r="C108" s="193"/>
      <c r="D108" s="173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</row>
    <row r="109" spans="2:18" x14ac:dyDescent="0.2">
      <c r="B109" s="193"/>
      <c r="C109" s="193"/>
      <c r="D109" s="173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</row>
    <row r="110" spans="2:18" x14ac:dyDescent="0.2">
      <c r="B110" s="193"/>
      <c r="C110" s="193"/>
      <c r="D110" s="173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</row>
    <row r="111" spans="2:18" x14ac:dyDescent="0.2">
      <c r="B111" s="193"/>
      <c r="C111" s="193"/>
      <c r="D111" s="173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</row>
    <row r="112" spans="2:18" x14ac:dyDescent="0.2">
      <c r="B112" s="193"/>
      <c r="C112" s="193"/>
      <c r="D112" s="173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</row>
    <row r="113" spans="2:18" x14ac:dyDescent="0.2">
      <c r="B113" s="193"/>
      <c r="C113" s="193"/>
      <c r="D113" s="173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</row>
    <row r="114" spans="2:18" x14ac:dyDescent="0.2">
      <c r="B114" s="193"/>
      <c r="C114" s="193"/>
      <c r="D114" s="173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</row>
    <row r="115" spans="2:18" x14ac:dyDescent="0.2">
      <c r="B115" s="193"/>
      <c r="C115" s="193"/>
      <c r="D115" s="173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</row>
    <row r="116" spans="2:18" x14ac:dyDescent="0.2">
      <c r="B116" s="193"/>
      <c r="C116" s="193"/>
      <c r="D116" s="173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</row>
    <row r="117" spans="2:18" x14ac:dyDescent="0.2">
      <c r="B117" s="193"/>
      <c r="C117" s="193"/>
      <c r="D117" s="173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</row>
    <row r="118" spans="2:18" x14ac:dyDescent="0.2">
      <c r="B118" s="193"/>
      <c r="C118" s="193"/>
      <c r="D118" s="173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</row>
    <row r="119" spans="2:18" x14ac:dyDescent="0.2">
      <c r="B119" s="193"/>
      <c r="C119" s="193"/>
      <c r="D119" s="173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</row>
    <row r="120" spans="2:18" x14ac:dyDescent="0.2">
      <c r="B120" s="193"/>
      <c r="C120" s="193"/>
      <c r="D120" s="173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</row>
    <row r="121" spans="2:18" x14ac:dyDescent="0.2">
      <c r="B121" s="193"/>
      <c r="C121" s="193"/>
      <c r="D121" s="173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</row>
    <row r="122" spans="2:18" x14ac:dyDescent="0.2">
      <c r="B122" s="193"/>
      <c r="C122" s="193"/>
      <c r="D122" s="173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</row>
    <row r="123" spans="2:18" x14ac:dyDescent="0.2">
      <c r="B123" s="193"/>
      <c r="C123" s="193"/>
      <c r="D123" s="173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</row>
    <row r="124" spans="2:18" x14ac:dyDescent="0.2">
      <c r="B124" s="193"/>
      <c r="C124" s="193"/>
      <c r="D124" s="173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</row>
    <row r="125" spans="2:18" x14ac:dyDescent="0.2">
      <c r="B125" s="193"/>
      <c r="C125" s="193"/>
      <c r="D125" s="173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</row>
    <row r="126" spans="2:18" x14ac:dyDescent="0.2">
      <c r="B126" s="193"/>
      <c r="C126" s="193"/>
      <c r="D126" s="173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</row>
    <row r="127" spans="2:18" x14ac:dyDescent="0.2">
      <c r="B127" s="193"/>
      <c r="C127" s="193"/>
      <c r="D127" s="173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</row>
    <row r="128" spans="2:18" x14ac:dyDescent="0.2">
      <c r="B128" s="193"/>
      <c r="C128" s="193"/>
      <c r="D128" s="173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</row>
    <row r="129" spans="2:18" x14ac:dyDescent="0.2">
      <c r="B129" s="193"/>
      <c r="C129" s="193"/>
      <c r="D129" s="173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</row>
    <row r="130" spans="2:18" x14ac:dyDescent="0.2">
      <c r="B130" s="193"/>
      <c r="C130" s="193"/>
      <c r="D130" s="173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</row>
    <row r="131" spans="2:18" x14ac:dyDescent="0.2">
      <c r="B131" s="193"/>
      <c r="C131" s="193"/>
      <c r="D131" s="173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</row>
    <row r="132" spans="2:18" x14ac:dyDescent="0.2">
      <c r="B132" s="193"/>
      <c r="C132" s="193"/>
      <c r="D132" s="173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</row>
    <row r="133" spans="2:18" x14ac:dyDescent="0.2">
      <c r="B133" s="193"/>
      <c r="C133" s="193"/>
      <c r="D133" s="173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</row>
    <row r="134" spans="2:18" x14ac:dyDescent="0.2">
      <c r="B134" s="193"/>
      <c r="C134" s="193"/>
      <c r="D134" s="173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</row>
    <row r="135" spans="2:18" x14ac:dyDescent="0.2">
      <c r="B135" s="193"/>
      <c r="C135" s="193"/>
      <c r="D135" s="173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</row>
    <row r="136" spans="2:18" x14ac:dyDescent="0.2">
      <c r="B136" s="193"/>
      <c r="C136" s="193"/>
      <c r="D136" s="173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</row>
    <row r="137" spans="2:18" x14ac:dyDescent="0.2">
      <c r="B137" s="193"/>
      <c r="C137" s="193"/>
      <c r="D137" s="173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</row>
    <row r="138" spans="2:18" x14ac:dyDescent="0.2">
      <c r="B138" s="193"/>
      <c r="C138" s="193"/>
      <c r="D138" s="173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</row>
    <row r="139" spans="2:18" x14ac:dyDescent="0.2">
      <c r="B139" s="193"/>
      <c r="C139" s="193"/>
      <c r="D139" s="173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</row>
    <row r="140" spans="2:18" x14ac:dyDescent="0.2">
      <c r="B140" s="193"/>
      <c r="C140" s="193"/>
      <c r="D140" s="173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</row>
    <row r="141" spans="2:18" x14ac:dyDescent="0.2">
      <c r="B141" s="193"/>
      <c r="C141" s="193"/>
      <c r="D141" s="173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</row>
    <row r="142" spans="2:18" x14ac:dyDescent="0.2">
      <c r="B142" s="193"/>
      <c r="C142" s="193"/>
      <c r="D142" s="173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</row>
    <row r="143" spans="2:18" x14ac:dyDescent="0.2">
      <c r="B143" s="193"/>
      <c r="C143" s="193"/>
      <c r="D143" s="173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</row>
    <row r="144" spans="2:18" x14ac:dyDescent="0.2">
      <c r="B144" s="193"/>
      <c r="C144" s="193"/>
      <c r="D144" s="173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</row>
    <row r="145" spans="2:18" x14ac:dyDescent="0.2">
      <c r="B145" s="193"/>
      <c r="C145" s="193"/>
      <c r="D145" s="173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</row>
    <row r="146" spans="2:18" x14ac:dyDescent="0.2">
      <c r="B146" s="193"/>
      <c r="C146" s="193"/>
      <c r="D146" s="173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</row>
    <row r="147" spans="2:18" x14ac:dyDescent="0.2">
      <c r="B147" s="193"/>
      <c r="C147" s="193"/>
      <c r="D147" s="173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</row>
    <row r="148" spans="2:18" x14ac:dyDescent="0.2">
      <c r="B148" s="193"/>
      <c r="C148" s="193"/>
      <c r="D148" s="173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</row>
    <row r="149" spans="2:18" x14ac:dyDescent="0.2">
      <c r="B149" s="193"/>
      <c r="C149" s="193"/>
      <c r="D149" s="173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</row>
    <row r="150" spans="2:18" x14ac:dyDescent="0.2">
      <c r="B150" s="193"/>
      <c r="C150" s="193"/>
      <c r="D150" s="173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</row>
    <row r="151" spans="2:18" x14ac:dyDescent="0.2">
      <c r="B151" s="193"/>
      <c r="C151" s="193"/>
      <c r="D151" s="173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</row>
    <row r="152" spans="2:18" x14ac:dyDescent="0.2">
      <c r="B152" s="193"/>
      <c r="C152" s="193"/>
      <c r="D152" s="173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</row>
    <row r="153" spans="2:18" x14ac:dyDescent="0.2">
      <c r="B153" s="193"/>
      <c r="C153" s="193"/>
      <c r="D153" s="173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</row>
    <row r="154" spans="2:18" x14ac:dyDescent="0.2">
      <c r="B154" s="193"/>
      <c r="C154" s="193"/>
      <c r="D154" s="173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</row>
    <row r="155" spans="2:18" x14ac:dyDescent="0.2">
      <c r="B155" s="193"/>
      <c r="C155" s="193"/>
      <c r="D155" s="173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</row>
    <row r="156" spans="2:18" x14ac:dyDescent="0.2">
      <c r="B156" s="193"/>
      <c r="C156" s="193"/>
      <c r="D156" s="173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</row>
    <row r="157" spans="2:18" x14ac:dyDescent="0.2">
      <c r="B157" s="193"/>
      <c r="C157" s="193"/>
      <c r="D157" s="173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</row>
    <row r="158" spans="2:18" x14ac:dyDescent="0.2">
      <c r="B158" s="193"/>
      <c r="C158" s="193"/>
      <c r="D158" s="173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</row>
    <row r="159" spans="2:18" x14ac:dyDescent="0.2">
      <c r="B159" s="193"/>
      <c r="C159" s="193"/>
      <c r="D159" s="173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</row>
    <row r="160" spans="2:18" x14ac:dyDescent="0.2">
      <c r="B160" s="193"/>
      <c r="C160" s="193"/>
      <c r="D160" s="173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</row>
    <row r="161" spans="2:18" x14ac:dyDescent="0.2">
      <c r="B161" s="193"/>
      <c r="C161" s="193"/>
      <c r="D161" s="173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</row>
    <row r="162" spans="2:18" x14ac:dyDescent="0.2">
      <c r="B162" s="193"/>
      <c r="C162" s="193"/>
      <c r="D162" s="173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</row>
    <row r="163" spans="2:18" x14ac:dyDescent="0.2">
      <c r="B163" s="193"/>
      <c r="C163" s="193"/>
      <c r="D163" s="173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</row>
    <row r="164" spans="2:18" x14ac:dyDescent="0.2">
      <c r="B164" s="193"/>
      <c r="C164" s="193"/>
      <c r="D164" s="173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</row>
    <row r="165" spans="2:18" x14ac:dyDescent="0.2">
      <c r="B165" s="193"/>
      <c r="C165" s="193"/>
      <c r="D165" s="173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</row>
    <row r="166" spans="2:18" x14ac:dyDescent="0.2">
      <c r="B166" s="193"/>
      <c r="C166" s="193"/>
      <c r="D166" s="173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</row>
    <row r="167" spans="2:18" x14ac:dyDescent="0.2">
      <c r="B167" s="193"/>
      <c r="C167" s="193"/>
      <c r="D167" s="173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</row>
    <row r="168" spans="2:18" x14ac:dyDescent="0.2">
      <c r="B168" s="193"/>
      <c r="C168" s="193"/>
      <c r="D168" s="173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</row>
    <row r="169" spans="2:18" x14ac:dyDescent="0.2">
      <c r="B169" s="193"/>
      <c r="C169" s="193"/>
      <c r="D169" s="173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</row>
    <row r="170" spans="2:18" x14ac:dyDescent="0.2">
      <c r="B170" s="193"/>
      <c r="C170" s="193"/>
      <c r="D170" s="173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</row>
    <row r="171" spans="2:18" x14ac:dyDescent="0.2">
      <c r="B171" s="193"/>
      <c r="C171" s="193"/>
      <c r="D171" s="173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</row>
    <row r="172" spans="2:18" x14ac:dyDescent="0.2">
      <c r="B172" s="193"/>
      <c r="C172" s="193"/>
      <c r="D172" s="173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</row>
    <row r="173" spans="2:18" x14ac:dyDescent="0.2">
      <c r="B173" s="193"/>
      <c r="C173" s="193"/>
      <c r="D173" s="173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</row>
    <row r="174" spans="2:18" x14ac:dyDescent="0.2">
      <c r="B174" s="193"/>
      <c r="C174" s="193"/>
      <c r="D174" s="173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</row>
    <row r="175" spans="2:18" x14ac:dyDescent="0.2">
      <c r="B175" s="193"/>
      <c r="C175" s="193"/>
      <c r="D175" s="173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</row>
    <row r="176" spans="2:18" x14ac:dyDescent="0.2">
      <c r="B176" s="193"/>
      <c r="C176" s="193"/>
      <c r="D176" s="173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</row>
    <row r="177" spans="2:18" x14ac:dyDescent="0.2">
      <c r="B177" s="193"/>
      <c r="C177" s="193"/>
      <c r="D177" s="173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</row>
    <row r="178" spans="2:18" x14ac:dyDescent="0.2">
      <c r="B178" s="193"/>
      <c r="C178" s="193"/>
      <c r="D178" s="173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</row>
    <row r="179" spans="2:18" x14ac:dyDescent="0.2">
      <c r="B179" s="193"/>
      <c r="C179" s="193"/>
      <c r="D179" s="173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</row>
    <row r="180" spans="2:18" x14ac:dyDescent="0.2">
      <c r="B180" s="193"/>
      <c r="C180" s="193"/>
      <c r="D180" s="173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</row>
    <row r="181" spans="2:18" x14ac:dyDescent="0.2">
      <c r="B181" s="193"/>
      <c r="C181" s="193"/>
      <c r="D181" s="173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</row>
    <row r="182" spans="2:18" x14ac:dyDescent="0.2">
      <c r="B182" s="193"/>
      <c r="C182" s="193"/>
      <c r="D182" s="173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</row>
    <row r="183" spans="2:18" x14ac:dyDescent="0.2">
      <c r="B183" s="193"/>
      <c r="C183" s="193"/>
      <c r="D183" s="173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</row>
    <row r="184" spans="2:18" x14ac:dyDescent="0.2">
      <c r="B184" s="193"/>
      <c r="C184" s="193"/>
      <c r="D184" s="173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</row>
    <row r="185" spans="2:18" x14ac:dyDescent="0.2">
      <c r="B185" s="193"/>
      <c r="C185" s="193"/>
      <c r="D185" s="173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</row>
    <row r="186" spans="2:18" x14ac:dyDescent="0.2">
      <c r="B186" s="193"/>
      <c r="C186" s="193"/>
      <c r="D186" s="173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</row>
    <row r="187" spans="2:18" x14ac:dyDescent="0.2">
      <c r="B187" s="193"/>
      <c r="C187" s="193"/>
      <c r="D187" s="173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</row>
    <row r="188" spans="2:18" x14ac:dyDescent="0.2">
      <c r="B188" s="193"/>
      <c r="C188" s="193"/>
      <c r="D188" s="173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</row>
    <row r="189" spans="2:18" x14ac:dyDescent="0.2">
      <c r="B189" s="193"/>
      <c r="C189" s="193"/>
      <c r="D189" s="173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</row>
    <row r="190" spans="2:18" x14ac:dyDescent="0.2">
      <c r="B190" s="193"/>
      <c r="C190" s="193"/>
      <c r="D190" s="173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</row>
    <row r="191" spans="2:18" x14ac:dyDescent="0.2">
      <c r="B191" s="193"/>
      <c r="C191" s="193"/>
      <c r="D191" s="173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</row>
    <row r="192" spans="2:18" x14ac:dyDescent="0.2">
      <c r="B192" s="193"/>
      <c r="C192" s="193"/>
      <c r="D192" s="173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</row>
    <row r="193" spans="2:18" x14ac:dyDescent="0.2">
      <c r="B193" s="193"/>
      <c r="C193" s="193"/>
      <c r="D193" s="173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</row>
    <row r="194" spans="2:18" x14ac:dyDescent="0.2">
      <c r="B194" s="193"/>
      <c r="C194" s="193"/>
      <c r="D194" s="173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</row>
    <row r="195" spans="2:18" x14ac:dyDescent="0.2">
      <c r="B195" s="193"/>
      <c r="C195" s="193"/>
      <c r="D195" s="173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</row>
    <row r="196" spans="2:18" x14ac:dyDescent="0.2">
      <c r="B196" s="193"/>
      <c r="C196" s="193"/>
      <c r="D196" s="173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</row>
    <row r="197" spans="2:18" x14ac:dyDescent="0.2">
      <c r="B197" s="193"/>
      <c r="C197" s="193"/>
      <c r="D197" s="173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</row>
    <row r="198" spans="2:18" x14ac:dyDescent="0.2">
      <c r="B198" s="193"/>
      <c r="C198" s="193"/>
      <c r="D198" s="173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</row>
    <row r="199" spans="2:18" x14ac:dyDescent="0.2">
      <c r="B199" s="193"/>
      <c r="C199" s="193"/>
      <c r="D199" s="173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</row>
    <row r="200" spans="2:18" x14ac:dyDescent="0.2">
      <c r="B200" s="193"/>
      <c r="C200" s="193"/>
      <c r="D200" s="173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</row>
    <row r="201" spans="2:18" x14ac:dyDescent="0.2">
      <c r="B201" s="193"/>
      <c r="C201" s="193"/>
      <c r="D201" s="173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</row>
    <row r="202" spans="2:18" x14ac:dyDescent="0.2">
      <c r="B202" s="193"/>
      <c r="C202" s="193"/>
      <c r="D202" s="173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</row>
    <row r="203" spans="2:18" x14ac:dyDescent="0.2">
      <c r="B203" s="193"/>
      <c r="C203" s="193"/>
      <c r="D203" s="173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</row>
    <row r="204" spans="2:18" x14ac:dyDescent="0.2">
      <c r="B204" s="193"/>
      <c r="C204" s="193"/>
      <c r="D204" s="173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</row>
    <row r="205" spans="2:18" x14ac:dyDescent="0.2">
      <c r="B205" s="193"/>
      <c r="C205" s="193"/>
      <c r="D205" s="173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</row>
    <row r="206" spans="2:18" x14ac:dyDescent="0.2">
      <c r="B206" s="193"/>
      <c r="C206" s="193"/>
      <c r="D206" s="173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</row>
    <row r="207" spans="2:18" x14ac:dyDescent="0.2">
      <c r="B207" s="193"/>
      <c r="C207" s="193"/>
      <c r="D207" s="173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</row>
    <row r="208" spans="2:18" x14ac:dyDescent="0.2">
      <c r="B208" s="193"/>
      <c r="C208" s="193"/>
      <c r="D208" s="173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</row>
    <row r="209" spans="2:18" x14ac:dyDescent="0.2">
      <c r="B209" s="193"/>
      <c r="C209" s="193"/>
      <c r="D209" s="173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</row>
    <row r="210" spans="2:18" x14ac:dyDescent="0.2">
      <c r="B210" s="193"/>
      <c r="C210" s="193"/>
      <c r="D210" s="173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</row>
    <row r="211" spans="2:18" x14ac:dyDescent="0.2">
      <c r="B211" s="193"/>
      <c r="C211" s="193"/>
      <c r="D211" s="173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</row>
    <row r="212" spans="2:18" x14ac:dyDescent="0.2">
      <c r="B212" s="193"/>
      <c r="C212" s="193"/>
      <c r="D212" s="173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</row>
    <row r="213" spans="2:18" x14ac:dyDescent="0.2">
      <c r="B213" s="193"/>
      <c r="C213" s="193"/>
      <c r="D213" s="173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</row>
    <row r="214" spans="2:18" x14ac:dyDescent="0.2">
      <c r="B214" s="193"/>
      <c r="C214" s="193"/>
      <c r="D214" s="173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</row>
    <row r="215" spans="2:18" x14ac:dyDescent="0.2">
      <c r="B215" s="193"/>
      <c r="C215" s="193"/>
      <c r="D215" s="173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</row>
    <row r="216" spans="2:18" x14ac:dyDescent="0.2">
      <c r="B216" s="193"/>
      <c r="C216" s="193"/>
      <c r="D216" s="173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</row>
    <row r="217" spans="2:18" x14ac:dyDescent="0.2">
      <c r="B217" s="193"/>
      <c r="C217" s="193"/>
      <c r="D217" s="173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</row>
    <row r="218" spans="2:18" x14ac:dyDescent="0.2">
      <c r="B218" s="193"/>
      <c r="C218" s="193"/>
      <c r="D218" s="173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</row>
    <row r="219" spans="2:18" x14ac:dyDescent="0.2">
      <c r="B219" s="193"/>
      <c r="C219" s="193"/>
      <c r="D219" s="173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</row>
    <row r="220" spans="2:18" x14ac:dyDescent="0.2">
      <c r="B220" s="193"/>
      <c r="C220" s="193"/>
      <c r="D220" s="173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</row>
    <row r="221" spans="2:18" x14ac:dyDescent="0.2">
      <c r="B221" s="193"/>
      <c r="C221" s="193"/>
      <c r="D221" s="173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</row>
    <row r="222" spans="2:18" x14ac:dyDescent="0.2">
      <c r="B222" s="193"/>
      <c r="C222" s="193"/>
      <c r="D222" s="173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</row>
    <row r="223" spans="2:18" x14ac:dyDescent="0.2">
      <c r="B223" s="193"/>
      <c r="C223" s="193"/>
      <c r="D223" s="173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</row>
    <row r="224" spans="2:18" x14ac:dyDescent="0.2">
      <c r="B224" s="193"/>
      <c r="C224" s="193"/>
      <c r="D224" s="173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</row>
    <row r="225" spans="2:18" x14ac:dyDescent="0.2">
      <c r="B225" s="193"/>
      <c r="C225" s="193"/>
      <c r="D225" s="173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</row>
    <row r="226" spans="2:18" x14ac:dyDescent="0.2">
      <c r="B226" s="193"/>
      <c r="C226" s="193"/>
      <c r="D226" s="173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</row>
    <row r="227" spans="2:18" x14ac:dyDescent="0.2">
      <c r="B227" s="193"/>
      <c r="C227" s="193"/>
      <c r="D227" s="173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</row>
    <row r="228" spans="2:18" x14ac:dyDescent="0.2">
      <c r="B228" s="193"/>
      <c r="C228" s="193"/>
      <c r="D228" s="173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</row>
    <row r="229" spans="2:18" x14ac:dyDescent="0.2">
      <c r="B229" s="193"/>
      <c r="C229" s="193"/>
      <c r="D229" s="173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</row>
    <row r="230" spans="2:18" x14ac:dyDescent="0.2">
      <c r="B230" s="193"/>
      <c r="C230" s="193"/>
      <c r="D230" s="173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</row>
    <row r="231" spans="2:18" x14ac:dyDescent="0.2">
      <c r="B231" s="193"/>
      <c r="C231" s="193"/>
      <c r="D231" s="173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</row>
    <row r="232" spans="2:18" x14ac:dyDescent="0.2">
      <c r="B232" s="193"/>
      <c r="C232" s="193"/>
      <c r="D232" s="173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J180"/>
  <sheetViews>
    <sheetView workbookViewId="0"/>
  </sheetViews>
  <sheetFormatPr defaultRowHeight="11.25" outlineLevelRow="3" x14ac:dyDescent="0.2"/>
  <cols>
    <col min="1" max="1" width="52" style="189" customWidth="1"/>
    <col min="2" max="5" width="15.140625" style="48" customWidth="1"/>
    <col min="6" max="16384" width="9.140625" style="189"/>
  </cols>
  <sheetData>
    <row r="1" spans="1:10" s="61" customFormat="1" ht="12.75" x14ac:dyDescent="0.2">
      <c r="B1" s="175"/>
      <c r="D1" s="175"/>
      <c r="E1" s="175"/>
    </row>
    <row r="2" spans="1:10" s="61" customFormat="1" ht="18.75" x14ac:dyDescent="0.2">
      <c r="A2" s="5" t="s">
        <v>185</v>
      </c>
      <c r="B2" s="5"/>
      <c r="C2" s="5"/>
      <c r="D2" s="5"/>
      <c r="E2" s="5"/>
      <c r="F2" s="121"/>
      <c r="G2" s="121"/>
      <c r="H2" s="121"/>
      <c r="I2" s="121"/>
      <c r="J2" s="121"/>
    </row>
    <row r="3" spans="1:10" s="61" customFormat="1" ht="12.75" x14ac:dyDescent="0.2">
      <c r="A3" s="97"/>
      <c r="B3" s="175"/>
      <c r="C3" s="175"/>
      <c r="D3" s="175"/>
      <c r="E3" s="175"/>
    </row>
    <row r="4" spans="1:10" s="217" customFormat="1" ht="12.75" x14ac:dyDescent="0.2">
      <c r="B4" s="88"/>
      <c r="C4" s="88"/>
      <c r="D4" s="88"/>
      <c r="E4" s="88" t="str">
        <f>VALUSD</f>
        <v>млрд. дол. США</v>
      </c>
    </row>
    <row r="5" spans="1:10" s="39" customFormat="1" ht="12.75" x14ac:dyDescent="0.2">
      <c r="A5" s="11"/>
      <c r="B5" s="114">
        <v>42735</v>
      </c>
      <c r="C5" s="114">
        <v>42766</v>
      </c>
      <c r="D5" s="114">
        <v>42794</v>
      </c>
      <c r="E5" s="114">
        <v>42825</v>
      </c>
    </row>
    <row r="6" spans="1:10" s="171" customFormat="1" ht="31.5" x14ac:dyDescent="0.2">
      <c r="A6" s="120" t="s">
        <v>171</v>
      </c>
      <c r="B6" s="131">
        <f t="shared" ref="B6:D6" si="0">B$7+B$45</f>
        <v>70.972708268410003</v>
      </c>
      <c r="C6" s="131">
        <f t="shared" si="0"/>
        <v>71.208288244109994</v>
      </c>
      <c r="D6" s="131">
        <f t="shared" si="0"/>
        <v>71.763834577709986</v>
      </c>
      <c r="E6" s="131">
        <v>72.354757233179996</v>
      </c>
    </row>
    <row r="7" spans="1:10" s="32" customFormat="1" ht="15" x14ac:dyDescent="0.2">
      <c r="A7" s="209" t="s">
        <v>49</v>
      </c>
      <c r="B7" s="10">
        <f t="shared" ref="B7:E7" si="1">B$8+B$31</f>
        <v>25.366246471259998</v>
      </c>
      <c r="C7" s="10">
        <f t="shared" si="1"/>
        <v>25.432012675669998</v>
      </c>
      <c r="D7" s="10">
        <f t="shared" si="1"/>
        <v>26.148160271629997</v>
      </c>
      <c r="E7" s="10">
        <f t="shared" si="1"/>
        <v>26.65022788436</v>
      </c>
    </row>
    <row r="8" spans="1:10" s="174" customFormat="1" ht="15" outlineLevel="1" x14ac:dyDescent="0.2">
      <c r="A8" s="157" t="s">
        <v>72</v>
      </c>
      <c r="B8" s="242">
        <f t="shared" ref="B8:E8" si="2">B$9+B$29</f>
        <v>24.664375450929999</v>
      </c>
      <c r="C8" s="242">
        <f t="shared" si="2"/>
        <v>24.729493004969999</v>
      </c>
      <c r="D8" s="242">
        <f t="shared" si="2"/>
        <v>25.441895157029997</v>
      </c>
      <c r="E8" s="242">
        <f t="shared" si="2"/>
        <v>25.93411755316</v>
      </c>
    </row>
    <row r="9" spans="1:10" s="247" customFormat="1" ht="12.75" outlineLevel="2" x14ac:dyDescent="0.2">
      <c r="A9" s="143" t="s">
        <v>129</v>
      </c>
      <c r="B9" s="67">
        <f t="shared" ref="B9:D9" si="3">SUM(B$10:B$28)</f>
        <v>24.57196211378</v>
      </c>
      <c r="C9" s="67">
        <f t="shared" si="3"/>
        <v>24.636834920529999</v>
      </c>
      <c r="D9" s="67">
        <f t="shared" si="3"/>
        <v>25.349013202679998</v>
      </c>
      <c r="E9" s="67">
        <v>25.842194011290001</v>
      </c>
    </row>
    <row r="10" spans="1:10" s="54" customFormat="1" ht="12.75" outlineLevel="3" x14ac:dyDescent="0.2">
      <c r="A10" s="8" t="s">
        <v>160</v>
      </c>
      <c r="B10" s="208">
        <v>2.7521376118899998</v>
      </c>
      <c r="C10" s="208">
        <v>2.7594263675100001</v>
      </c>
      <c r="D10" s="208">
        <v>3.0058730659099999</v>
      </c>
      <c r="E10" s="208">
        <v>3.0145213952700001</v>
      </c>
    </row>
    <row r="11" spans="1:10" ht="12.75" outlineLevel="3" x14ac:dyDescent="0.2">
      <c r="A11" s="26" t="s">
        <v>43</v>
      </c>
      <c r="B11" s="164">
        <v>0.63929505277999998</v>
      </c>
      <c r="C11" s="164">
        <v>0.64098816051999996</v>
      </c>
      <c r="D11" s="164">
        <v>0.64253684306000003</v>
      </c>
      <c r="E11" s="164">
        <v>0.64438551400999999</v>
      </c>
      <c r="F11" s="204"/>
      <c r="G11" s="204"/>
      <c r="H11" s="204"/>
    </row>
    <row r="12" spans="1:10" ht="12.75" outlineLevel="3" x14ac:dyDescent="0.2">
      <c r="A12" s="26" t="s">
        <v>70</v>
      </c>
      <c r="B12" s="164">
        <v>0.12789482406</v>
      </c>
      <c r="C12" s="164">
        <v>0.12749605114000001</v>
      </c>
      <c r="D12" s="164">
        <v>0.14755741846000001</v>
      </c>
      <c r="E12" s="164">
        <v>0.14592050475000001</v>
      </c>
      <c r="F12" s="204"/>
      <c r="G12" s="204"/>
      <c r="H12" s="204"/>
    </row>
    <row r="13" spans="1:10" ht="12.75" outlineLevel="3" x14ac:dyDescent="0.2">
      <c r="A13" s="26" t="s">
        <v>119</v>
      </c>
      <c r="B13" s="164">
        <v>1.04814640274</v>
      </c>
      <c r="C13" s="164">
        <v>1.0509223115599999</v>
      </c>
      <c r="D13" s="164">
        <v>1.0534614302900001</v>
      </c>
      <c r="E13" s="164">
        <v>1.0564923904000001</v>
      </c>
      <c r="F13" s="204"/>
      <c r="G13" s="204"/>
      <c r="H13" s="204"/>
    </row>
    <row r="14" spans="1:10" ht="12.75" outlineLevel="3" x14ac:dyDescent="0.2">
      <c r="A14" s="26" t="s">
        <v>177</v>
      </c>
      <c r="B14" s="164">
        <v>1.36507755659</v>
      </c>
      <c r="C14" s="164">
        <v>1.3686928252299999</v>
      </c>
      <c r="D14" s="164">
        <v>1.3719997048599999</v>
      </c>
      <c r="E14" s="164">
        <v>1.5501757521399999</v>
      </c>
      <c r="F14" s="204"/>
      <c r="G14" s="204"/>
      <c r="H14" s="204"/>
    </row>
    <row r="15" spans="1:10" ht="12.75" outlineLevel="3" x14ac:dyDescent="0.2">
      <c r="A15" s="26" t="s">
        <v>74</v>
      </c>
      <c r="B15" s="164">
        <v>1.8848246715800001</v>
      </c>
      <c r="C15" s="164">
        <v>1.8898164374599999</v>
      </c>
      <c r="D15" s="164">
        <v>2.0755038354600002</v>
      </c>
      <c r="E15" s="164">
        <v>2.0814753586200001</v>
      </c>
      <c r="F15" s="204"/>
      <c r="G15" s="204"/>
      <c r="H15" s="204"/>
    </row>
    <row r="16" spans="1:10" ht="12.75" outlineLevel="3" x14ac:dyDescent="0.2">
      <c r="A16" s="26" t="s">
        <v>141</v>
      </c>
      <c r="B16" s="164">
        <v>1.57368472887</v>
      </c>
      <c r="C16" s="164">
        <v>1.57785247233</v>
      </c>
      <c r="D16" s="164">
        <v>1.7627861386100001</v>
      </c>
      <c r="E16" s="164">
        <v>1.9680710206100001</v>
      </c>
      <c r="F16" s="204"/>
      <c r="G16" s="204"/>
      <c r="H16" s="204"/>
    </row>
    <row r="17" spans="1:8" ht="12.75" outlineLevel="3" x14ac:dyDescent="0.2">
      <c r="A17" s="26" t="s">
        <v>139</v>
      </c>
      <c r="B17" s="164">
        <v>1.076022</v>
      </c>
      <c r="C17" s="164">
        <v>1.076022</v>
      </c>
      <c r="D17" s="164">
        <v>1.076022</v>
      </c>
      <c r="E17" s="164">
        <v>1.076022</v>
      </c>
      <c r="F17" s="204"/>
      <c r="G17" s="204"/>
      <c r="H17" s="204"/>
    </row>
    <row r="18" spans="1:8" ht="12.75" outlineLevel="3" x14ac:dyDescent="0.2">
      <c r="A18" s="26" t="s">
        <v>131</v>
      </c>
      <c r="B18" s="164">
        <v>2.3667307419600001</v>
      </c>
      <c r="C18" s="164">
        <v>2.37222979526</v>
      </c>
      <c r="D18" s="164">
        <v>2.3837121901399998</v>
      </c>
      <c r="E18" s="164">
        <v>2.4991614714299999</v>
      </c>
      <c r="F18" s="204"/>
      <c r="G18" s="204"/>
      <c r="H18" s="204"/>
    </row>
    <row r="19" spans="1:8" ht="12.75" outlineLevel="3" x14ac:dyDescent="0.2">
      <c r="A19" s="26" t="s">
        <v>135</v>
      </c>
      <c r="B19" s="164">
        <v>3.6777066999999999E-4</v>
      </c>
      <c r="C19" s="164">
        <v>3.6874466999999998E-4</v>
      </c>
      <c r="D19" s="164">
        <v>3.6963559000000002E-4</v>
      </c>
      <c r="E19" s="164">
        <v>0</v>
      </c>
      <c r="F19" s="204"/>
      <c r="G19" s="204"/>
      <c r="H19" s="204"/>
    </row>
    <row r="20" spans="1:8" ht="12.75" outlineLevel="3" x14ac:dyDescent="0.2">
      <c r="A20" s="26" t="s">
        <v>0</v>
      </c>
      <c r="B20" s="164">
        <v>0.67899236573999999</v>
      </c>
      <c r="C20" s="164">
        <v>0.71570777810999997</v>
      </c>
      <c r="D20" s="164">
        <v>0.76766861812999998</v>
      </c>
      <c r="E20" s="164">
        <v>0.76446028548</v>
      </c>
      <c r="F20" s="204"/>
      <c r="G20" s="204"/>
      <c r="H20" s="204"/>
    </row>
    <row r="21" spans="1:8" ht="12.75" outlineLevel="3" x14ac:dyDescent="0.2">
      <c r="A21" s="26" t="s">
        <v>83</v>
      </c>
      <c r="B21" s="164">
        <v>0.57319034508</v>
      </c>
      <c r="C21" s="164">
        <v>0.57428463757000003</v>
      </c>
      <c r="D21" s="164">
        <v>0.57528558488000003</v>
      </c>
      <c r="E21" s="164">
        <v>0.57648042127999999</v>
      </c>
      <c r="F21" s="204"/>
      <c r="G21" s="204"/>
      <c r="H21" s="204"/>
    </row>
    <row r="22" spans="1:8" ht="12.75" outlineLevel="3" x14ac:dyDescent="0.2">
      <c r="A22" s="26" t="s">
        <v>151</v>
      </c>
      <c r="B22" s="164">
        <v>5.5742871886499996</v>
      </c>
      <c r="C22" s="164">
        <v>5.5663190904200004</v>
      </c>
      <c r="D22" s="164">
        <v>5.5748373531600004</v>
      </c>
      <c r="E22" s="164">
        <v>5.5465780629600001</v>
      </c>
      <c r="F22" s="204"/>
      <c r="G22" s="204"/>
      <c r="H22" s="204"/>
    </row>
    <row r="23" spans="1:8" ht="12.75" outlineLevel="3" x14ac:dyDescent="0.2">
      <c r="A23" s="26" t="s">
        <v>37</v>
      </c>
      <c r="B23" s="164">
        <v>7.93652779E-3</v>
      </c>
      <c r="C23" s="164">
        <v>3.6874466999999998E-4</v>
      </c>
      <c r="D23" s="164">
        <v>3.6963559000000002E-4</v>
      </c>
      <c r="E23" s="164">
        <v>3.7069908E-4</v>
      </c>
      <c r="F23" s="204"/>
      <c r="G23" s="204"/>
      <c r="H23" s="204"/>
    </row>
    <row r="24" spans="1:8" ht="12.75" outlineLevel="3" x14ac:dyDescent="0.2">
      <c r="A24" s="26" t="s">
        <v>27</v>
      </c>
      <c r="B24" s="164">
        <v>0.88632730900000001</v>
      </c>
      <c r="C24" s="164">
        <v>0.88867465642999999</v>
      </c>
      <c r="D24" s="164">
        <v>0.84461732216999996</v>
      </c>
      <c r="E24" s="164">
        <v>0.84704740774999998</v>
      </c>
      <c r="F24" s="204"/>
      <c r="G24" s="204"/>
      <c r="H24" s="204"/>
    </row>
    <row r="25" spans="1:8" ht="12.75" outlineLevel="3" x14ac:dyDescent="0.2">
      <c r="A25" s="26" t="s">
        <v>107</v>
      </c>
      <c r="B25" s="164">
        <v>1.64539828055</v>
      </c>
      <c r="C25" s="164">
        <v>1.6497559500100001</v>
      </c>
      <c r="D25" s="164">
        <v>1.65374190242</v>
      </c>
      <c r="E25" s="164">
        <v>1.65849995578</v>
      </c>
      <c r="F25" s="204"/>
      <c r="G25" s="204"/>
      <c r="H25" s="204"/>
    </row>
    <row r="26" spans="1:8" ht="12.75" outlineLevel="3" x14ac:dyDescent="0.2">
      <c r="A26" s="26" t="s">
        <v>168</v>
      </c>
      <c r="B26" s="164">
        <v>1.00828734425</v>
      </c>
      <c r="C26" s="164">
        <v>1.0109576903799999</v>
      </c>
      <c r="D26" s="164">
        <v>1.01340025115</v>
      </c>
      <c r="E26" s="164">
        <v>1.01631594951</v>
      </c>
      <c r="F26" s="204"/>
      <c r="G26" s="204"/>
      <c r="H26" s="204"/>
    </row>
    <row r="27" spans="1:8" ht="12.75" outlineLevel="3" x14ac:dyDescent="0.2">
      <c r="A27" s="26" t="s">
        <v>2</v>
      </c>
      <c r="B27" s="164">
        <v>7.2291576899999998E-3</v>
      </c>
      <c r="C27" s="164">
        <v>7.2273955499999997E-3</v>
      </c>
      <c r="D27" s="164">
        <v>3.6261251340000002E-2</v>
      </c>
      <c r="E27" s="164">
        <v>2.928522766E-2</v>
      </c>
      <c r="F27" s="204"/>
      <c r="G27" s="204"/>
      <c r="H27" s="204"/>
    </row>
    <row r="28" spans="1:8" ht="12.75" outlineLevel="3" x14ac:dyDescent="0.2">
      <c r="A28" s="26" t="s">
        <v>55</v>
      </c>
      <c r="B28" s="164">
        <v>1.3561322338899999</v>
      </c>
      <c r="C28" s="164">
        <v>1.3597238117099999</v>
      </c>
      <c r="D28" s="164">
        <v>1.3630090214599999</v>
      </c>
      <c r="E28" s="164">
        <v>1.3669305945600001</v>
      </c>
      <c r="F28" s="204"/>
      <c r="G28" s="204"/>
      <c r="H28" s="204"/>
    </row>
    <row r="29" spans="1:8" ht="12.75" outlineLevel="2" x14ac:dyDescent="0.2">
      <c r="A29" s="93" t="s">
        <v>7</v>
      </c>
      <c r="B29" s="196">
        <f t="shared" ref="B29:D29" si="4">SUM(B$30:B$30)</f>
        <v>9.2413337149999997E-2</v>
      </c>
      <c r="C29" s="196">
        <f t="shared" si="4"/>
        <v>9.2658084439999996E-2</v>
      </c>
      <c r="D29" s="196">
        <f t="shared" si="4"/>
        <v>9.2881954350000004E-2</v>
      </c>
      <c r="E29" s="196">
        <v>9.192354187E-2</v>
      </c>
      <c r="F29" s="204"/>
      <c r="G29" s="204"/>
      <c r="H29" s="204"/>
    </row>
    <row r="30" spans="1:8" ht="12.75" outlineLevel="3" x14ac:dyDescent="0.2">
      <c r="A30" s="26" t="s">
        <v>95</v>
      </c>
      <c r="B30" s="164">
        <v>9.2413337149999997E-2</v>
      </c>
      <c r="C30" s="164">
        <v>9.2658084439999996E-2</v>
      </c>
      <c r="D30" s="164">
        <v>9.2881954350000004E-2</v>
      </c>
      <c r="E30" s="164">
        <v>9.192354187E-2</v>
      </c>
      <c r="F30" s="204"/>
      <c r="G30" s="204"/>
      <c r="H30" s="204"/>
    </row>
    <row r="31" spans="1:8" ht="15" outlineLevel="1" x14ac:dyDescent="0.25">
      <c r="A31" s="222" t="s">
        <v>112</v>
      </c>
      <c r="B31" s="36">
        <f t="shared" ref="B31:E31" si="5">B$32+B$39+B$43</f>
        <v>0.70187102033000004</v>
      </c>
      <c r="C31" s="36">
        <f t="shared" si="5"/>
        <v>0.70251967069999999</v>
      </c>
      <c r="D31" s="36">
        <f t="shared" si="5"/>
        <v>0.70626511459999997</v>
      </c>
      <c r="E31" s="36">
        <f t="shared" si="5"/>
        <v>0.71611033120000001</v>
      </c>
      <c r="F31" s="204"/>
      <c r="G31" s="204"/>
      <c r="H31" s="204"/>
    </row>
    <row r="32" spans="1:8" ht="12.75" outlineLevel="2" x14ac:dyDescent="0.2">
      <c r="A32" s="93" t="s">
        <v>129</v>
      </c>
      <c r="B32" s="196">
        <f t="shared" ref="B32:D32" si="6">SUM(B$33:B$38)</f>
        <v>0.58659464145999995</v>
      </c>
      <c r="C32" s="196">
        <f t="shared" si="6"/>
        <v>0.58814817751000004</v>
      </c>
      <c r="D32" s="196">
        <f t="shared" si="6"/>
        <v>0.58956919416999998</v>
      </c>
      <c r="E32" s="196">
        <v>0.59126546959000004</v>
      </c>
      <c r="F32" s="204"/>
      <c r="G32" s="204"/>
      <c r="H32" s="204"/>
    </row>
    <row r="33" spans="1:8" ht="12.75" outlineLevel="3" x14ac:dyDescent="0.2">
      <c r="A33" s="26" t="s">
        <v>153</v>
      </c>
      <c r="B33" s="164">
        <v>4.2660999999999998E-7</v>
      </c>
      <c r="C33" s="164">
        <v>4.2773999999999999E-7</v>
      </c>
      <c r="D33" s="164">
        <v>4.2878000000000001E-7</v>
      </c>
      <c r="E33" s="164">
        <v>4.3001000000000002E-7</v>
      </c>
      <c r="F33" s="204"/>
      <c r="G33" s="204"/>
      <c r="H33" s="204"/>
    </row>
    <row r="34" spans="1:8" ht="12.75" outlineLevel="3" x14ac:dyDescent="0.2">
      <c r="A34" s="26" t="s">
        <v>45</v>
      </c>
      <c r="B34" s="164">
        <v>3.6777066759999998E-2</v>
      </c>
      <c r="C34" s="164">
        <v>3.687446707E-2</v>
      </c>
      <c r="D34" s="164">
        <v>3.6963558959999997E-2</v>
      </c>
      <c r="E34" s="164">
        <v>3.706990844E-2</v>
      </c>
      <c r="F34" s="204"/>
      <c r="G34" s="204"/>
      <c r="H34" s="204"/>
    </row>
    <row r="35" spans="1:8" ht="12.75" outlineLevel="3" x14ac:dyDescent="0.2">
      <c r="A35" s="26" t="s">
        <v>50</v>
      </c>
      <c r="B35" s="164">
        <v>0.11033120028</v>
      </c>
      <c r="C35" s="164">
        <v>0.11062340121</v>
      </c>
      <c r="D35" s="164">
        <v>0.11089067688</v>
      </c>
      <c r="E35" s="164">
        <v>0.11120972531999999</v>
      </c>
      <c r="F35" s="204"/>
      <c r="G35" s="204"/>
      <c r="H35" s="204"/>
    </row>
    <row r="36" spans="1:8" ht="12.75" outlineLevel="3" x14ac:dyDescent="0.2">
      <c r="A36" s="26" t="s">
        <v>180</v>
      </c>
      <c r="B36" s="164">
        <v>0.11033120028</v>
      </c>
      <c r="C36" s="164">
        <v>0.11062340121</v>
      </c>
      <c r="D36" s="164">
        <v>0.11089067688</v>
      </c>
      <c r="E36" s="164">
        <v>0.11120972531999999</v>
      </c>
      <c r="F36" s="204"/>
      <c r="G36" s="204"/>
      <c r="H36" s="204"/>
    </row>
    <row r="37" spans="1:8" ht="12.75" outlineLevel="3" x14ac:dyDescent="0.2">
      <c r="A37" s="26" t="s">
        <v>145</v>
      </c>
      <c r="B37" s="164">
        <v>0.17652992045999999</v>
      </c>
      <c r="C37" s="164">
        <v>0.17699744193</v>
      </c>
      <c r="D37" s="164">
        <v>0.17742508299000001</v>
      </c>
      <c r="E37" s="164">
        <v>0.17793556050000001</v>
      </c>
      <c r="F37" s="204"/>
      <c r="G37" s="204"/>
      <c r="H37" s="204"/>
    </row>
    <row r="38" spans="1:8" ht="12.75" outlineLevel="3" x14ac:dyDescent="0.2">
      <c r="A38" s="26" t="s">
        <v>176</v>
      </c>
      <c r="B38" s="164">
        <v>0.15262482707</v>
      </c>
      <c r="C38" s="164">
        <v>0.15302903835000001</v>
      </c>
      <c r="D38" s="164">
        <v>0.15339876967999999</v>
      </c>
      <c r="E38" s="164">
        <v>0.15384012</v>
      </c>
      <c r="F38" s="204"/>
      <c r="G38" s="204"/>
      <c r="H38" s="204"/>
    </row>
    <row r="39" spans="1:8" ht="12.75" outlineLevel="2" x14ac:dyDescent="0.2">
      <c r="A39" s="93" t="s">
        <v>7</v>
      </c>
      <c r="B39" s="196">
        <f t="shared" ref="B39:D39" si="7">SUM(B$40:B$42)</f>
        <v>0.11524126964</v>
      </c>
      <c r="C39" s="196">
        <f t="shared" si="7"/>
        <v>0.11433629098</v>
      </c>
      <c r="D39" s="196">
        <f t="shared" si="7"/>
        <v>0.11666063317</v>
      </c>
      <c r="E39" s="196">
        <v>0.12480947282</v>
      </c>
      <c r="F39" s="204"/>
      <c r="G39" s="204"/>
      <c r="H39" s="204"/>
    </row>
    <row r="40" spans="1:8" ht="12.75" outlineLevel="3" x14ac:dyDescent="0.2">
      <c r="A40" s="26" t="s">
        <v>9</v>
      </c>
      <c r="B40" s="164">
        <v>0</v>
      </c>
      <c r="C40" s="164">
        <v>0</v>
      </c>
      <c r="D40" s="164">
        <v>1.3703471000000001E-3</v>
      </c>
      <c r="E40" s="164">
        <v>4.2213075100000002E-3</v>
      </c>
      <c r="F40" s="204"/>
      <c r="G40" s="204"/>
      <c r="H40" s="204"/>
    </row>
    <row r="41" spans="1:8" ht="12.75" outlineLevel="3" x14ac:dyDescent="0.2">
      <c r="A41" s="26" t="s">
        <v>105</v>
      </c>
      <c r="B41" s="164">
        <v>0.11112971566</v>
      </c>
      <c r="C41" s="164">
        <v>0.11055336648</v>
      </c>
      <c r="D41" s="164">
        <v>0.11149822169</v>
      </c>
      <c r="E41" s="164">
        <v>0.11678519062000001</v>
      </c>
      <c r="F41" s="204"/>
      <c r="G41" s="204"/>
      <c r="H41" s="204"/>
    </row>
    <row r="42" spans="1:8" ht="12.75" outlineLevel="3" x14ac:dyDescent="0.2">
      <c r="A42" s="26" t="s">
        <v>29</v>
      </c>
      <c r="B42" s="164">
        <v>4.11155398E-3</v>
      </c>
      <c r="C42" s="164">
        <v>3.7829245000000002E-3</v>
      </c>
      <c r="D42" s="164">
        <v>3.7920643800000002E-3</v>
      </c>
      <c r="E42" s="164">
        <v>3.80297469E-3</v>
      </c>
      <c r="F42" s="204"/>
      <c r="G42" s="204"/>
      <c r="H42" s="204"/>
    </row>
    <row r="43" spans="1:8" ht="12.75" outlineLevel="2" x14ac:dyDescent="0.2">
      <c r="A43" s="93" t="s">
        <v>132</v>
      </c>
      <c r="B43" s="196">
        <f t="shared" ref="B43:D43" si="8">SUM(B$44:B$44)</f>
        <v>3.5109230000000001E-5</v>
      </c>
      <c r="C43" s="196">
        <f t="shared" si="8"/>
        <v>3.5202210000000001E-5</v>
      </c>
      <c r="D43" s="196">
        <f t="shared" si="8"/>
        <v>3.5287260000000001E-5</v>
      </c>
      <c r="E43" s="196">
        <v>3.5388790000000002E-5</v>
      </c>
      <c r="F43" s="204"/>
      <c r="G43" s="204"/>
      <c r="H43" s="204"/>
    </row>
    <row r="44" spans="1:8" ht="12.75" outlineLevel="3" x14ac:dyDescent="0.2">
      <c r="A44" s="26" t="s">
        <v>174</v>
      </c>
      <c r="B44" s="164">
        <v>3.5109230000000001E-5</v>
      </c>
      <c r="C44" s="164">
        <v>3.5202210000000001E-5</v>
      </c>
      <c r="D44" s="164">
        <v>3.5287260000000001E-5</v>
      </c>
      <c r="E44" s="164">
        <v>3.5388790000000002E-5</v>
      </c>
      <c r="F44" s="204"/>
      <c r="G44" s="204"/>
      <c r="H44" s="204"/>
    </row>
    <row r="45" spans="1:8" ht="15" x14ac:dyDescent="0.25">
      <c r="A45" s="140" t="s">
        <v>77</v>
      </c>
      <c r="B45" s="172">
        <f t="shared" ref="B45:E45" si="9">B$46+B$69</f>
        <v>45.606461797149997</v>
      </c>
      <c r="C45" s="172">
        <f t="shared" si="9"/>
        <v>45.776275568439999</v>
      </c>
      <c r="D45" s="172">
        <f t="shared" si="9"/>
        <v>45.615674306079995</v>
      </c>
      <c r="E45" s="172">
        <f t="shared" si="9"/>
        <v>45.704529348819996</v>
      </c>
      <c r="F45" s="204"/>
      <c r="G45" s="204"/>
      <c r="H45" s="204"/>
    </row>
    <row r="46" spans="1:8" ht="15" outlineLevel="1" x14ac:dyDescent="0.25">
      <c r="A46" s="222" t="s">
        <v>72</v>
      </c>
      <c r="B46" s="36">
        <f t="shared" ref="B46:E46" si="10">B$47+B$54+B$60+B$62+B$67</f>
        <v>36.048430487459996</v>
      </c>
      <c r="C46" s="36">
        <f t="shared" si="10"/>
        <v>36.175697164619997</v>
      </c>
      <c r="D46" s="36">
        <f t="shared" si="10"/>
        <v>36.137012164969995</v>
      </c>
      <c r="E46" s="36">
        <f t="shared" si="10"/>
        <v>36.199775152889998</v>
      </c>
      <c r="F46" s="204"/>
      <c r="G46" s="204"/>
      <c r="H46" s="204"/>
    </row>
    <row r="47" spans="1:8" ht="12.75" outlineLevel="2" x14ac:dyDescent="0.2">
      <c r="A47" s="93" t="s">
        <v>142</v>
      </c>
      <c r="B47" s="196">
        <f t="shared" ref="B47:D47" si="11">SUM(B$48:B$53)</f>
        <v>13.67542633227</v>
      </c>
      <c r="C47" s="196">
        <f t="shared" si="11"/>
        <v>13.761891279410001</v>
      </c>
      <c r="D47" s="196">
        <f t="shared" si="11"/>
        <v>13.71804922746</v>
      </c>
      <c r="E47" s="196">
        <v>13.77762345979</v>
      </c>
      <c r="F47" s="204"/>
      <c r="G47" s="204"/>
      <c r="H47" s="204"/>
    </row>
    <row r="48" spans="1:8" ht="12.75" outlineLevel="3" x14ac:dyDescent="0.2">
      <c r="A48" s="26" t="s">
        <v>28</v>
      </c>
      <c r="B48" s="164">
        <v>2.3101130107799999</v>
      </c>
      <c r="C48" s="164">
        <v>2.3492299781599999</v>
      </c>
      <c r="D48" s="164">
        <v>2.3397270370599998</v>
      </c>
      <c r="E48" s="164">
        <v>2.3728769611199998</v>
      </c>
      <c r="F48" s="204"/>
      <c r="G48" s="204"/>
      <c r="H48" s="204"/>
    </row>
    <row r="49" spans="1:8" ht="12.75" outlineLevel="3" x14ac:dyDescent="0.2">
      <c r="A49" s="26" t="s">
        <v>96</v>
      </c>
      <c r="B49" s="164">
        <v>0.59109236997000003</v>
      </c>
      <c r="C49" s="164">
        <v>0.60962401070000005</v>
      </c>
      <c r="D49" s="164">
        <v>0.59979524885000002</v>
      </c>
      <c r="E49" s="164">
        <v>0.60791799544000003</v>
      </c>
      <c r="F49" s="204"/>
      <c r="G49" s="204"/>
      <c r="H49" s="204"/>
    </row>
    <row r="50" spans="1:8" ht="12.75" outlineLevel="3" x14ac:dyDescent="0.2">
      <c r="A50" s="26" t="s">
        <v>75</v>
      </c>
      <c r="B50" s="164">
        <v>0.53409045630999996</v>
      </c>
      <c r="C50" s="164">
        <v>0.54313416927000002</v>
      </c>
      <c r="D50" s="164">
        <v>0.55606770857999999</v>
      </c>
      <c r="E50" s="164">
        <v>0.56394623546</v>
      </c>
      <c r="F50" s="204"/>
      <c r="G50" s="204"/>
      <c r="H50" s="204"/>
    </row>
    <row r="51" spans="1:8" ht="12.75" outlineLevel="3" x14ac:dyDescent="0.2">
      <c r="A51" s="26" t="s">
        <v>64</v>
      </c>
      <c r="B51" s="164">
        <v>5.0553942253799997</v>
      </c>
      <c r="C51" s="164">
        <v>5.0192832316900002</v>
      </c>
      <c r="D51" s="164">
        <v>5.0008667390400001</v>
      </c>
      <c r="E51" s="164">
        <v>4.9998196053299999</v>
      </c>
      <c r="F51" s="204"/>
      <c r="G51" s="204"/>
      <c r="H51" s="204"/>
    </row>
    <row r="52" spans="1:8" ht="12.75" outlineLevel="3" x14ac:dyDescent="0.2">
      <c r="A52" s="26" t="s">
        <v>92</v>
      </c>
      <c r="B52" s="164">
        <v>5.1822510595800004</v>
      </c>
      <c r="C52" s="164">
        <v>5.2381346793399999</v>
      </c>
      <c r="D52" s="164">
        <v>5.2191072836799997</v>
      </c>
      <c r="E52" s="164">
        <v>5.2305014521900004</v>
      </c>
      <c r="F52" s="204"/>
      <c r="G52" s="204"/>
      <c r="H52" s="204"/>
    </row>
    <row r="53" spans="1:8" ht="12.75" outlineLevel="3" x14ac:dyDescent="0.2">
      <c r="A53" s="26" t="s">
        <v>22</v>
      </c>
      <c r="B53" s="164">
        <v>2.4852102500000002E-3</v>
      </c>
      <c r="C53" s="164">
        <v>2.4852102500000002E-3</v>
      </c>
      <c r="D53" s="164">
        <v>2.4852102500000002E-3</v>
      </c>
      <c r="E53" s="164">
        <v>2.5612102499999998E-3</v>
      </c>
      <c r="F53" s="204"/>
      <c r="G53" s="204"/>
      <c r="H53" s="204"/>
    </row>
    <row r="54" spans="1:8" ht="12.75" outlineLevel="2" x14ac:dyDescent="0.2">
      <c r="A54" s="93" t="s">
        <v>4</v>
      </c>
      <c r="B54" s="196">
        <f t="shared" ref="B54:D54" si="12">SUM(B$55:B$59)</f>
        <v>1.67878130816</v>
      </c>
      <c r="C54" s="196">
        <f t="shared" si="12"/>
        <v>1.7017800467299997</v>
      </c>
      <c r="D54" s="196">
        <f t="shared" si="12"/>
        <v>1.7129986181399999</v>
      </c>
      <c r="E54" s="196">
        <v>1.71255692113</v>
      </c>
      <c r="F54" s="204"/>
      <c r="G54" s="204"/>
      <c r="H54" s="204"/>
    </row>
    <row r="55" spans="1:8" ht="12.75" outlineLevel="3" x14ac:dyDescent="0.2">
      <c r="A55" s="26" t="s">
        <v>101</v>
      </c>
      <c r="B55" s="164">
        <v>0.29540765501999999</v>
      </c>
      <c r="C55" s="164">
        <v>0.30408352274</v>
      </c>
      <c r="D55" s="164">
        <v>0.30490315695999998</v>
      </c>
      <c r="E55" s="164">
        <v>0.29991619976</v>
      </c>
      <c r="F55" s="204"/>
      <c r="G55" s="204"/>
      <c r="H55" s="204"/>
    </row>
    <row r="56" spans="1:8" ht="12.75" outlineLevel="3" x14ac:dyDescent="0.2">
      <c r="A56" s="26" t="s">
        <v>35</v>
      </c>
      <c r="B56" s="164">
        <v>0.22004746421999999</v>
      </c>
      <c r="C56" s="164">
        <v>0.22377351113999999</v>
      </c>
      <c r="D56" s="164">
        <v>0.22286831816</v>
      </c>
      <c r="E56" s="164">
        <v>0.22602598045</v>
      </c>
      <c r="F56" s="204"/>
      <c r="G56" s="204"/>
      <c r="H56" s="204"/>
    </row>
    <row r="57" spans="1:8" ht="12.75" outlineLevel="3" x14ac:dyDescent="0.2">
      <c r="A57" s="26" t="s">
        <v>8</v>
      </c>
      <c r="B57" s="164">
        <v>0.60585586000000002</v>
      </c>
      <c r="C57" s="164">
        <v>0.60585586000000002</v>
      </c>
      <c r="D57" s="164">
        <v>0.60585586000000002</v>
      </c>
      <c r="E57" s="164">
        <v>0.60585586000000002</v>
      </c>
      <c r="F57" s="204"/>
      <c r="G57" s="204"/>
      <c r="H57" s="204"/>
    </row>
    <row r="58" spans="1:8" ht="12.75" outlineLevel="3" x14ac:dyDescent="0.2">
      <c r="A58" s="26" t="s">
        <v>97</v>
      </c>
      <c r="B58" s="164">
        <v>7.5970902699999997E-3</v>
      </c>
      <c r="C58" s="164">
        <v>7.5970902699999997E-3</v>
      </c>
      <c r="D58" s="164">
        <v>7.5970902699999997E-3</v>
      </c>
      <c r="E58" s="164">
        <v>7.5970902699999997E-3</v>
      </c>
      <c r="F58" s="204"/>
      <c r="G58" s="204"/>
      <c r="H58" s="204"/>
    </row>
    <row r="59" spans="1:8" ht="12.75" outlineLevel="3" x14ac:dyDescent="0.2">
      <c r="A59" s="26" t="s">
        <v>102</v>
      </c>
      <c r="B59" s="164">
        <v>0.54987323865000004</v>
      </c>
      <c r="C59" s="164">
        <v>0.56047006257999998</v>
      </c>
      <c r="D59" s="164">
        <v>0.57177419274999997</v>
      </c>
      <c r="E59" s="164">
        <v>0.57316179064999995</v>
      </c>
      <c r="F59" s="204"/>
      <c r="G59" s="204"/>
      <c r="H59" s="204"/>
    </row>
    <row r="60" spans="1:8" ht="12.75" outlineLevel="2" x14ac:dyDescent="0.2">
      <c r="A60" s="93" t="s">
        <v>21</v>
      </c>
      <c r="B60" s="196">
        <f t="shared" ref="B60:D60" si="13">SUM(B$61:B$61)</f>
        <v>5.3445349999999998E-5</v>
      </c>
      <c r="C60" s="196">
        <f t="shared" si="13"/>
        <v>5.4350340000000003E-5</v>
      </c>
      <c r="D60" s="196">
        <f t="shared" si="13"/>
        <v>5.4130479999999998E-5</v>
      </c>
      <c r="E60" s="196">
        <v>5.4897420000000002E-5</v>
      </c>
      <c r="F60" s="204"/>
      <c r="G60" s="204"/>
      <c r="H60" s="204"/>
    </row>
    <row r="61" spans="1:8" ht="12.75" outlineLevel="3" x14ac:dyDescent="0.2">
      <c r="A61" s="26" t="s">
        <v>73</v>
      </c>
      <c r="B61" s="164">
        <v>5.3445349999999998E-5</v>
      </c>
      <c r="C61" s="164">
        <v>5.4350340000000003E-5</v>
      </c>
      <c r="D61" s="164">
        <v>5.4130479999999998E-5</v>
      </c>
      <c r="E61" s="164">
        <v>5.4897420000000002E-5</v>
      </c>
      <c r="F61" s="204"/>
      <c r="G61" s="204"/>
      <c r="H61" s="204"/>
    </row>
    <row r="62" spans="1:8" ht="12.75" outlineLevel="2" x14ac:dyDescent="0.2">
      <c r="A62" s="93" t="s">
        <v>143</v>
      </c>
      <c r="B62" s="196">
        <f t="shared" ref="B62:D62" si="14">SUM(B$63:B$66)</f>
        <v>19.043329999999997</v>
      </c>
      <c r="C62" s="196">
        <f t="shared" si="14"/>
        <v>19.043329999999997</v>
      </c>
      <c r="D62" s="196">
        <f t="shared" si="14"/>
        <v>19.043329999999997</v>
      </c>
      <c r="E62" s="196">
        <v>19.043330000000001</v>
      </c>
      <c r="F62" s="204"/>
      <c r="G62" s="204"/>
      <c r="H62" s="204"/>
    </row>
    <row r="63" spans="1:8" ht="12.75" outlineLevel="3" x14ac:dyDescent="0.2">
      <c r="A63" s="26" t="s">
        <v>118</v>
      </c>
      <c r="B63" s="164">
        <v>3</v>
      </c>
      <c r="C63" s="164">
        <v>3</v>
      </c>
      <c r="D63" s="164">
        <v>3</v>
      </c>
      <c r="E63" s="164">
        <v>3</v>
      </c>
      <c r="F63" s="204"/>
      <c r="G63" s="204"/>
      <c r="H63" s="204"/>
    </row>
    <row r="64" spans="1:8" ht="12.75" outlineLevel="3" x14ac:dyDescent="0.2">
      <c r="A64" s="26" t="s">
        <v>120</v>
      </c>
      <c r="B64" s="164">
        <v>1</v>
      </c>
      <c r="C64" s="164">
        <v>1</v>
      </c>
      <c r="D64" s="164">
        <v>1</v>
      </c>
      <c r="E64" s="164">
        <v>1</v>
      </c>
      <c r="F64" s="204"/>
      <c r="G64" s="204"/>
      <c r="H64" s="204"/>
    </row>
    <row r="65" spans="1:8" ht="12.75" outlineLevel="3" x14ac:dyDescent="0.2">
      <c r="A65" s="26" t="s">
        <v>124</v>
      </c>
      <c r="B65" s="164">
        <v>14.043329999999999</v>
      </c>
      <c r="C65" s="164">
        <v>14.043329999999999</v>
      </c>
      <c r="D65" s="164">
        <v>14.043329999999999</v>
      </c>
      <c r="E65" s="164">
        <v>14.043329999999999</v>
      </c>
      <c r="F65" s="204"/>
      <c r="G65" s="204"/>
      <c r="H65" s="204"/>
    </row>
    <row r="66" spans="1:8" ht="12.75" outlineLevel="3" x14ac:dyDescent="0.2">
      <c r="A66" s="26" t="s">
        <v>179</v>
      </c>
      <c r="B66" s="164">
        <v>1</v>
      </c>
      <c r="C66" s="164">
        <v>1</v>
      </c>
      <c r="D66" s="164">
        <v>1</v>
      </c>
      <c r="E66" s="164">
        <v>1</v>
      </c>
      <c r="F66" s="204"/>
      <c r="G66" s="204"/>
      <c r="H66" s="204"/>
    </row>
    <row r="67" spans="1:8" ht="12.75" outlineLevel="2" x14ac:dyDescent="0.2">
      <c r="A67" s="93" t="s">
        <v>5</v>
      </c>
      <c r="B67" s="196">
        <f t="shared" ref="B67:D67" si="15">SUM(B$68:B$68)</f>
        <v>1.6508394016800001</v>
      </c>
      <c r="C67" s="196">
        <f t="shared" si="15"/>
        <v>1.66864148814</v>
      </c>
      <c r="D67" s="196">
        <f t="shared" si="15"/>
        <v>1.66258018889</v>
      </c>
      <c r="E67" s="196">
        <v>1.66620987455</v>
      </c>
      <c r="F67" s="204"/>
      <c r="G67" s="204"/>
      <c r="H67" s="204"/>
    </row>
    <row r="68" spans="1:8" ht="12.75" outlineLevel="3" x14ac:dyDescent="0.2">
      <c r="A68" s="26" t="s">
        <v>92</v>
      </c>
      <c r="B68" s="164">
        <v>1.6508394016800001</v>
      </c>
      <c r="C68" s="164">
        <v>1.66864148814</v>
      </c>
      <c r="D68" s="164">
        <v>1.66258018889</v>
      </c>
      <c r="E68" s="164">
        <v>1.66620987455</v>
      </c>
      <c r="F68" s="204"/>
      <c r="G68" s="204"/>
      <c r="H68" s="204"/>
    </row>
    <row r="69" spans="1:8" ht="15" outlineLevel="1" x14ac:dyDescent="0.25">
      <c r="A69" s="222" t="s">
        <v>112</v>
      </c>
      <c r="B69" s="36">
        <f t="shared" ref="B69:E69" si="16">B$70+B$76+B$78+B$85+B$86</f>
        <v>9.5580313096899996</v>
      </c>
      <c r="C69" s="36">
        <f t="shared" si="16"/>
        <v>9.6005784038200002</v>
      </c>
      <c r="D69" s="36">
        <f t="shared" si="16"/>
        <v>9.4786621411100018</v>
      </c>
      <c r="E69" s="36">
        <f t="shared" si="16"/>
        <v>9.5047541959299995</v>
      </c>
      <c r="F69" s="204"/>
      <c r="G69" s="204"/>
      <c r="H69" s="204"/>
    </row>
    <row r="70" spans="1:8" ht="12.75" outlineLevel="2" x14ac:dyDescent="0.2">
      <c r="A70" s="93" t="s">
        <v>142</v>
      </c>
      <c r="B70" s="196">
        <f t="shared" ref="B70:D70" si="17">SUM(B$71:B$75)</f>
        <v>7.0237852433200008</v>
      </c>
      <c r="C70" s="196">
        <f t="shared" si="17"/>
        <v>7.1017086011499995</v>
      </c>
      <c r="D70" s="196">
        <f t="shared" si="17"/>
        <v>6.9803992537199999</v>
      </c>
      <c r="E70" s="196">
        <v>7.0100989729899998</v>
      </c>
      <c r="F70" s="204"/>
      <c r="G70" s="204"/>
      <c r="H70" s="204"/>
    </row>
    <row r="71" spans="1:8" ht="12.75" outlineLevel="3" x14ac:dyDescent="0.2">
      <c r="A71" s="26" t="s">
        <v>10</v>
      </c>
      <c r="B71" s="164">
        <v>1.088056003E-2</v>
      </c>
      <c r="C71" s="164">
        <v>1.0984104939999999E-2</v>
      </c>
      <c r="D71" s="164">
        <v>1.09589501E-2</v>
      </c>
      <c r="E71" s="164">
        <v>8.9529849299999995E-3</v>
      </c>
      <c r="F71" s="204"/>
      <c r="G71" s="204"/>
      <c r="H71" s="204"/>
    </row>
    <row r="72" spans="1:8" ht="12.75" outlineLevel="3" x14ac:dyDescent="0.2">
      <c r="A72" s="26" t="s">
        <v>96</v>
      </c>
      <c r="B72" s="164">
        <v>0.38844779044</v>
      </c>
      <c r="C72" s="164">
        <v>0.39756367218999999</v>
      </c>
      <c r="D72" s="164">
        <v>0.29473203797999997</v>
      </c>
      <c r="E72" s="164">
        <v>0.30757751018000001</v>
      </c>
      <c r="F72" s="204"/>
      <c r="G72" s="204"/>
      <c r="H72" s="204"/>
    </row>
    <row r="73" spans="1:8" ht="12.75" outlineLevel="3" x14ac:dyDescent="0.2">
      <c r="A73" s="26" t="s">
        <v>75</v>
      </c>
      <c r="B73" s="164">
        <v>3.658550017E-2</v>
      </c>
      <c r="C73" s="164">
        <v>3.7204999650000001E-2</v>
      </c>
      <c r="D73" s="164">
        <v>3.7054500589999997E-2</v>
      </c>
      <c r="E73" s="164">
        <v>3.7579499379999999E-2</v>
      </c>
      <c r="F73" s="204"/>
      <c r="G73" s="204"/>
      <c r="H73" s="204"/>
    </row>
    <row r="74" spans="1:8" ht="12.75" outlineLevel="3" x14ac:dyDescent="0.2">
      <c r="A74" s="26" t="s">
        <v>64</v>
      </c>
      <c r="B74" s="164">
        <v>0.45504334538000002</v>
      </c>
      <c r="C74" s="164">
        <v>0.45699346078000003</v>
      </c>
      <c r="D74" s="164">
        <v>0.46120898009</v>
      </c>
      <c r="E74" s="164">
        <v>0.46605999999999997</v>
      </c>
      <c r="F74" s="204"/>
      <c r="G74" s="204"/>
      <c r="H74" s="204"/>
    </row>
    <row r="75" spans="1:8" ht="12.75" outlineLevel="3" x14ac:dyDescent="0.2">
      <c r="A75" s="26" t="s">
        <v>92</v>
      </c>
      <c r="B75" s="164">
        <v>6.1328280473000003</v>
      </c>
      <c r="C75" s="164">
        <v>6.1989623635899997</v>
      </c>
      <c r="D75" s="164">
        <v>6.1764447849600002</v>
      </c>
      <c r="E75" s="164">
        <v>6.1899289785000002</v>
      </c>
      <c r="F75" s="204"/>
      <c r="G75" s="204"/>
      <c r="H75" s="204"/>
    </row>
    <row r="76" spans="1:8" ht="12.75" outlineLevel="2" x14ac:dyDescent="0.2">
      <c r="A76" s="93" t="s">
        <v>4</v>
      </c>
      <c r="B76" s="196">
        <f t="shared" ref="B76:D76" si="18">SUM(B$77:B$77)</f>
        <v>0.14621677995999999</v>
      </c>
      <c r="C76" s="196">
        <f t="shared" si="18"/>
        <v>0.12184731662000001</v>
      </c>
      <c r="D76" s="196">
        <f t="shared" si="18"/>
        <v>0.12184731662000001</v>
      </c>
      <c r="E76" s="196">
        <v>0.12184731662000001</v>
      </c>
      <c r="F76" s="204"/>
      <c r="G76" s="204"/>
      <c r="H76" s="204"/>
    </row>
    <row r="77" spans="1:8" ht="12.75" outlineLevel="3" x14ac:dyDescent="0.2">
      <c r="A77" s="26" t="s">
        <v>101</v>
      </c>
      <c r="B77" s="164">
        <v>0.14621677995999999</v>
      </c>
      <c r="C77" s="164">
        <v>0.12184731662000001</v>
      </c>
      <c r="D77" s="164">
        <v>0.12184731662000001</v>
      </c>
      <c r="E77" s="164">
        <v>0.12184731662000001</v>
      </c>
      <c r="F77" s="204"/>
      <c r="G77" s="204"/>
      <c r="H77" s="204"/>
    </row>
    <row r="78" spans="1:8" ht="12.75" outlineLevel="2" x14ac:dyDescent="0.2">
      <c r="A78" s="93" t="s">
        <v>21</v>
      </c>
      <c r="B78" s="196">
        <f t="shared" ref="B78:D78" si="19">SUM(B$79:B$84)</f>
        <v>2.2785423277099999</v>
      </c>
      <c r="C78" s="196">
        <f t="shared" si="19"/>
        <v>2.2663548575000001</v>
      </c>
      <c r="D78" s="196">
        <f t="shared" si="19"/>
        <v>2.26614993967</v>
      </c>
      <c r="E78" s="196">
        <v>2.2623015472299999</v>
      </c>
      <c r="F78" s="204"/>
      <c r="G78" s="204"/>
      <c r="H78" s="204"/>
    </row>
    <row r="79" spans="1:8" ht="12.75" outlineLevel="3" x14ac:dyDescent="0.2">
      <c r="A79" s="26" t="s">
        <v>13</v>
      </c>
      <c r="B79" s="164">
        <v>1.427420651E-2</v>
      </c>
      <c r="C79" s="164">
        <v>1.4515910559999999E-2</v>
      </c>
      <c r="D79" s="164">
        <v>1.445719182E-2</v>
      </c>
      <c r="E79" s="164">
        <v>1.466202546E-2</v>
      </c>
      <c r="F79" s="204"/>
      <c r="G79" s="204"/>
      <c r="H79" s="204"/>
    </row>
    <row r="80" spans="1:8" ht="12.75" outlineLevel="3" x14ac:dyDescent="0.2">
      <c r="A80" s="26" t="s">
        <v>121</v>
      </c>
      <c r="B80" s="164">
        <v>3.5540199949999997E-2</v>
      </c>
      <c r="C80" s="164">
        <v>3.6141999440000003E-2</v>
      </c>
      <c r="D80" s="164">
        <v>3.5995800350000003E-2</v>
      </c>
      <c r="E80" s="164">
        <v>3.1942574270000003E-2</v>
      </c>
      <c r="F80" s="204"/>
      <c r="G80" s="204"/>
      <c r="H80" s="204"/>
    </row>
    <row r="81" spans="1:8" ht="12.75" outlineLevel="3" x14ac:dyDescent="0.2">
      <c r="A81" s="26" t="s">
        <v>154</v>
      </c>
      <c r="B81" s="164">
        <v>0.5</v>
      </c>
      <c r="C81" s="164">
        <v>0.5</v>
      </c>
      <c r="D81" s="164">
        <v>0.5</v>
      </c>
      <c r="E81" s="164">
        <v>0.5</v>
      </c>
      <c r="F81" s="204"/>
      <c r="G81" s="204"/>
      <c r="H81" s="204"/>
    </row>
    <row r="82" spans="1:8" ht="12.75" outlineLevel="3" x14ac:dyDescent="0.2">
      <c r="A82" s="26" t="s">
        <v>68</v>
      </c>
      <c r="B82" s="164">
        <v>5.9159999999999997E-2</v>
      </c>
      <c r="C82" s="164">
        <v>5.9159999999999997E-2</v>
      </c>
      <c r="D82" s="164">
        <v>5.9159999999999997E-2</v>
      </c>
      <c r="E82" s="164">
        <v>5.9159999999999997E-2</v>
      </c>
      <c r="F82" s="204"/>
      <c r="G82" s="204"/>
      <c r="H82" s="204"/>
    </row>
    <row r="83" spans="1:8" ht="12.75" outlineLevel="3" x14ac:dyDescent="0.2">
      <c r="A83" s="26" t="s">
        <v>71</v>
      </c>
      <c r="B83" s="164">
        <v>1.53909292125</v>
      </c>
      <c r="C83" s="164">
        <v>1.5260619474999999</v>
      </c>
      <c r="D83" s="164">
        <v>1.5260619474999999</v>
      </c>
      <c r="E83" s="164">
        <v>1.5260619474999999</v>
      </c>
      <c r="F83" s="204"/>
      <c r="G83" s="204"/>
      <c r="H83" s="204"/>
    </row>
    <row r="84" spans="1:8" ht="12.75" outlineLevel="3" x14ac:dyDescent="0.2">
      <c r="A84" s="26" t="s">
        <v>159</v>
      </c>
      <c r="B84" s="164">
        <v>0.13047500000000001</v>
      </c>
      <c r="C84" s="164">
        <v>0.13047500000000001</v>
      </c>
      <c r="D84" s="164">
        <v>0.13047500000000001</v>
      </c>
      <c r="E84" s="164">
        <v>0.13047500000000001</v>
      </c>
      <c r="F84" s="204"/>
      <c r="G84" s="204"/>
      <c r="H84" s="204"/>
    </row>
    <row r="85" spans="1:8" ht="12.75" outlineLevel="2" x14ac:dyDescent="0.2">
      <c r="A85" s="93" t="s">
        <v>143</v>
      </c>
      <c r="B85" s="196"/>
      <c r="C85" s="196"/>
      <c r="D85" s="196"/>
      <c r="E85" s="196"/>
      <c r="F85" s="204"/>
      <c r="G85" s="204"/>
      <c r="H85" s="204"/>
    </row>
    <row r="86" spans="1:8" ht="12.75" outlineLevel="2" x14ac:dyDescent="0.2">
      <c r="A86" s="93" t="s">
        <v>5</v>
      </c>
      <c r="B86" s="196">
        <f t="shared" ref="B86:D86" si="20">SUM(B$87:B$87)</f>
        <v>0.1094869587</v>
      </c>
      <c r="C86" s="196">
        <f t="shared" si="20"/>
        <v>0.11066762854999999</v>
      </c>
      <c r="D86" s="196">
        <f t="shared" si="20"/>
        <v>0.1102656311</v>
      </c>
      <c r="E86" s="196">
        <v>0.11050635909000001</v>
      </c>
      <c r="F86" s="204"/>
      <c r="G86" s="204"/>
      <c r="H86" s="204"/>
    </row>
    <row r="87" spans="1:8" ht="12.75" outlineLevel="3" x14ac:dyDescent="0.2">
      <c r="A87" s="26" t="s">
        <v>92</v>
      </c>
      <c r="B87" s="164">
        <v>0.1094869587</v>
      </c>
      <c r="C87" s="164">
        <v>0.11066762854999999</v>
      </c>
      <c r="D87" s="164">
        <v>0.1102656311</v>
      </c>
      <c r="E87" s="164">
        <v>0.11050635909000001</v>
      </c>
      <c r="F87" s="204"/>
      <c r="G87" s="204"/>
      <c r="H87" s="204"/>
    </row>
    <row r="88" spans="1:8" x14ac:dyDescent="0.2">
      <c r="B88" s="71"/>
      <c r="C88" s="71"/>
      <c r="D88" s="71"/>
      <c r="E88" s="71"/>
      <c r="F88" s="204"/>
      <c r="G88" s="204"/>
      <c r="H88" s="204"/>
    </row>
    <row r="89" spans="1:8" x14ac:dyDescent="0.2">
      <c r="B89" s="71"/>
      <c r="C89" s="71"/>
      <c r="D89" s="71"/>
      <c r="E89" s="71"/>
      <c r="F89" s="204"/>
      <c r="G89" s="204"/>
      <c r="H89" s="204"/>
    </row>
    <row r="90" spans="1:8" x14ac:dyDescent="0.2">
      <c r="B90" s="71"/>
      <c r="C90" s="71"/>
      <c r="D90" s="71"/>
      <c r="E90" s="71"/>
      <c r="F90" s="204"/>
      <c r="G90" s="204"/>
      <c r="H90" s="204"/>
    </row>
    <row r="91" spans="1:8" x14ac:dyDescent="0.2">
      <c r="B91" s="71"/>
      <c r="C91" s="71"/>
      <c r="D91" s="71"/>
      <c r="E91" s="71"/>
      <c r="F91" s="204"/>
      <c r="G91" s="204"/>
      <c r="H91" s="204"/>
    </row>
    <row r="92" spans="1:8" x14ac:dyDescent="0.2">
      <c r="B92" s="71"/>
      <c r="C92" s="71"/>
      <c r="D92" s="71"/>
      <c r="E92" s="71"/>
      <c r="F92" s="204"/>
      <c r="G92" s="204"/>
      <c r="H92" s="204"/>
    </row>
    <row r="93" spans="1:8" x14ac:dyDescent="0.2">
      <c r="B93" s="71"/>
      <c r="C93" s="71"/>
      <c r="D93" s="71"/>
      <c r="E93" s="71"/>
      <c r="F93" s="204"/>
      <c r="G93" s="204"/>
      <c r="H93" s="204"/>
    </row>
    <row r="94" spans="1:8" x14ac:dyDescent="0.2">
      <c r="B94" s="71"/>
      <c r="C94" s="71"/>
      <c r="D94" s="71"/>
      <c r="E94" s="71"/>
      <c r="F94" s="204"/>
      <c r="G94" s="204"/>
      <c r="H94" s="204"/>
    </row>
    <row r="95" spans="1:8" x14ac:dyDescent="0.2">
      <c r="B95" s="71"/>
      <c r="C95" s="71"/>
      <c r="D95" s="71"/>
      <c r="E95" s="71"/>
      <c r="F95" s="204"/>
      <c r="G95" s="204"/>
      <c r="H95" s="204"/>
    </row>
    <row r="96" spans="1:8" x14ac:dyDescent="0.2">
      <c r="B96" s="71"/>
      <c r="C96" s="71"/>
      <c r="D96" s="71"/>
      <c r="E96" s="71"/>
      <c r="F96" s="204"/>
      <c r="G96" s="204"/>
      <c r="H96" s="204"/>
    </row>
    <row r="97" spans="2:8" x14ac:dyDescent="0.2">
      <c r="B97" s="71"/>
      <c r="C97" s="71"/>
      <c r="D97" s="71"/>
      <c r="E97" s="71"/>
      <c r="F97" s="204"/>
      <c r="G97" s="204"/>
      <c r="H97" s="204"/>
    </row>
    <row r="98" spans="2:8" x14ac:dyDescent="0.2">
      <c r="B98" s="71"/>
      <c r="C98" s="71"/>
      <c r="D98" s="71"/>
      <c r="E98" s="71"/>
      <c r="F98" s="204"/>
      <c r="G98" s="204"/>
      <c r="H98" s="204"/>
    </row>
    <row r="99" spans="2:8" x14ac:dyDescent="0.2">
      <c r="B99" s="71"/>
      <c r="C99" s="71"/>
      <c r="D99" s="71"/>
      <c r="E99" s="71"/>
      <c r="F99" s="204"/>
      <c r="G99" s="204"/>
      <c r="H99" s="204"/>
    </row>
    <row r="100" spans="2:8" x14ac:dyDescent="0.2">
      <c r="B100" s="71"/>
      <c r="C100" s="71"/>
      <c r="D100" s="71"/>
      <c r="E100" s="71"/>
      <c r="F100" s="204"/>
      <c r="G100" s="204"/>
      <c r="H100" s="204"/>
    </row>
    <row r="101" spans="2:8" x14ac:dyDescent="0.2">
      <c r="B101" s="71"/>
      <c r="C101" s="71"/>
      <c r="D101" s="71"/>
      <c r="E101" s="71"/>
      <c r="F101" s="204"/>
      <c r="G101" s="204"/>
      <c r="H101" s="204"/>
    </row>
    <row r="102" spans="2:8" x14ac:dyDescent="0.2">
      <c r="B102" s="71"/>
      <c r="C102" s="71"/>
      <c r="D102" s="71"/>
      <c r="E102" s="71"/>
      <c r="F102" s="204"/>
      <c r="G102" s="204"/>
      <c r="H102" s="204"/>
    </row>
    <row r="103" spans="2:8" x14ac:dyDescent="0.2">
      <c r="B103" s="71"/>
      <c r="C103" s="71"/>
      <c r="D103" s="71"/>
      <c r="E103" s="71"/>
      <c r="F103" s="204"/>
      <c r="G103" s="204"/>
      <c r="H103" s="204"/>
    </row>
    <row r="104" spans="2:8" x14ac:dyDescent="0.2">
      <c r="B104" s="71"/>
      <c r="C104" s="71"/>
      <c r="D104" s="71"/>
      <c r="E104" s="71"/>
      <c r="F104" s="204"/>
      <c r="G104" s="204"/>
      <c r="H104" s="204"/>
    </row>
    <row r="105" spans="2:8" x14ac:dyDescent="0.2">
      <c r="B105" s="71"/>
      <c r="C105" s="71"/>
      <c r="D105" s="71"/>
      <c r="E105" s="71"/>
      <c r="F105" s="204"/>
      <c r="G105" s="204"/>
      <c r="H105" s="204"/>
    </row>
    <row r="106" spans="2:8" x14ac:dyDescent="0.2">
      <c r="B106" s="71"/>
      <c r="C106" s="71"/>
      <c r="D106" s="71"/>
      <c r="E106" s="71"/>
      <c r="F106" s="204"/>
      <c r="G106" s="204"/>
      <c r="H106" s="204"/>
    </row>
    <row r="107" spans="2:8" x14ac:dyDescent="0.2">
      <c r="B107" s="71"/>
      <c r="C107" s="71"/>
      <c r="D107" s="71"/>
      <c r="E107" s="71"/>
      <c r="F107" s="204"/>
      <c r="G107" s="204"/>
      <c r="H107" s="204"/>
    </row>
    <row r="108" spans="2:8" x14ac:dyDescent="0.2">
      <c r="B108" s="71"/>
      <c r="C108" s="71"/>
      <c r="D108" s="71"/>
      <c r="E108" s="71"/>
      <c r="F108" s="204"/>
      <c r="G108" s="204"/>
      <c r="H108" s="204"/>
    </row>
    <row r="109" spans="2:8" x14ac:dyDescent="0.2">
      <c r="B109" s="71"/>
      <c r="C109" s="71"/>
      <c r="D109" s="71"/>
      <c r="E109" s="71"/>
      <c r="F109" s="204"/>
      <c r="G109" s="204"/>
      <c r="H109" s="204"/>
    </row>
    <row r="110" spans="2:8" x14ac:dyDescent="0.2">
      <c r="B110" s="71"/>
      <c r="C110" s="71"/>
      <c r="D110" s="71"/>
      <c r="E110" s="71"/>
      <c r="F110" s="204"/>
      <c r="G110" s="204"/>
      <c r="H110" s="204"/>
    </row>
    <row r="111" spans="2:8" x14ac:dyDescent="0.2">
      <c r="B111" s="71"/>
      <c r="C111" s="71"/>
      <c r="D111" s="71"/>
      <c r="E111" s="71"/>
      <c r="F111" s="204"/>
      <c r="G111" s="204"/>
      <c r="H111" s="204"/>
    </row>
    <row r="112" spans="2:8" x14ac:dyDescent="0.2">
      <c r="B112" s="71"/>
      <c r="C112" s="71"/>
      <c r="D112" s="71"/>
      <c r="E112" s="71"/>
      <c r="F112" s="204"/>
      <c r="G112" s="204"/>
      <c r="H112" s="204"/>
    </row>
    <row r="113" spans="2:8" x14ac:dyDescent="0.2">
      <c r="B113" s="71"/>
      <c r="C113" s="71"/>
      <c r="D113" s="71"/>
      <c r="E113" s="71"/>
      <c r="F113" s="204"/>
      <c r="G113" s="204"/>
      <c r="H113" s="204"/>
    </row>
    <row r="114" spans="2:8" x14ac:dyDescent="0.2">
      <c r="B114" s="71"/>
      <c r="C114" s="71"/>
      <c r="D114" s="71"/>
      <c r="E114" s="71"/>
      <c r="F114" s="204"/>
      <c r="G114" s="204"/>
      <c r="H114" s="204"/>
    </row>
    <row r="115" spans="2:8" x14ac:dyDescent="0.2">
      <c r="B115" s="71"/>
      <c r="C115" s="71"/>
      <c r="D115" s="71"/>
      <c r="E115" s="71"/>
      <c r="F115" s="204"/>
      <c r="G115" s="204"/>
      <c r="H115" s="204"/>
    </row>
    <row r="116" spans="2:8" x14ac:dyDescent="0.2">
      <c r="B116" s="71"/>
      <c r="C116" s="71"/>
      <c r="D116" s="71"/>
      <c r="E116" s="71"/>
      <c r="F116" s="204"/>
      <c r="G116" s="204"/>
      <c r="H116" s="204"/>
    </row>
    <row r="117" spans="2:8" x14ac:dyDescent="0.2">
      <c r="B117" s="71"/>
      <c r="C117" s="71"/>
      <c r="D117" s="71"/>
      <c r="E117" s="71"/>
      <c r="F117" s="204"/>
      <c r="G117" s="204"/>
      <c r="H117" s="204"/>
    </row>
    <row r="118" spans="2:8" x14ac:dyDescent="0.2">
      <c r="B118" s="71"/>
      <c r="C118" s="71"/>
      <c r="D118" s="71"/>
      <c r="E118" s="71"/>
      <c r="F118" s="204"/>
      <c r="G118" s="204"/>
      <c r="H118" s="204"/>
    </row>
    <row r="119" spans="2:8" x14ac:dyDescent="0.2">
      <c r="B119" s="71"/>
      <c r="C119" s="71"/>
      <c r="D119" s="71"/>
      <c r="E119" s="71"/>
      <c r="F119" s="204"/>
      <c r="G119" s="204"/>
      <c r="H119" s="204"/>
    </row>
    <row r="120" spans="2:8" x14ac:dyDescent="0.2">
      <c r="B120" s="71"/>
      <c r="C120" s="71"/>
      <c r="D120" s="71"/>
      <c r="E120" s="71"/>
      <c r="F120" s="204"/>
      <c r="G120" s="204"/>
      <c r="H120" s="204"/>
    </row>
    <row r="121" spans="2:8" x14ac:dyDescent="0.2">
      <c r="B121" s="71"/>
      <c r="C121" s="71"/>
      <c r="D121" s="71"/>
      <c r="E121" s="71"/>
      <c r="F121" s="204"/>
      <c r="G121" s="204"/>
      <c r="H121" s="204"/>
    </row>
    <row r="122" spans="2:8" x14ac:dyDescent="0.2">
      <c r="B122" s="71"/>
      <c r="C122" s="71"/>
      <c r="D122" s="71"/>
      <c r="E122" s="71"/>
      <c r="F122" s="204"/>
      <c r="G122" s="204"/>
      <c r="H122" s="204"/>
    </row>
    <row r="123" spans="2:8" x14ac:dyDescent="0.2">
      <c r="B123" s="71"/>
      <c r="C123" s="71"/>
      <c r="D123" s="71"/>
      <c r="E123" s="71"/>
      <c r="F123" s="204"/>
      <c r="G123" s="204"/>
      <c r="H123" s="204"/>
    </row>
    <row r="124" spans="2:8" x14ac:dyDescent="0.2">
      <c r="B124" s="71"/>
      <c r="C124" s="71"/>
      <c r="D124" s="71"/>
      <c r="E124" s="71"/>
      <c r="F124" s="204"/>
      <c r="G124" s="204"/>
      <c r="H124" s="204"/>
    </row>
    <row r="125" spans="2:8" x14ac:dyDescent="0.2">
      <c r="B125" s="71"/>
      <c r="C125" s="71"/>
      <c r="D125" s="71"/>
      <c r="E125" s="71"/>
      <c r="F125" s="204"/>
      <c r="G125" s="204"/>
      <c r="H125" s="204"/>
    </row>
    <row r="126" spans="2:8" x14ac:dyDescent="0.2">
      <c r="B126" s="71"/>
      <c r="C126" s="71"/>
      <c r="D126" s="71"/>
      <c r="E126" s="71"/>
      <c r="F126" s="204"/>
      <c r="G126" s="204"/>
      <c r="H126" s="204"/>
    </row>
    <row r="127" spans="2:8" x14ac:dyDescent="0.2">
      <c r="B127" s="71"/>
      <c r="C127" s="71"/>
      <c r="D127" s="71"/>
      <c r="E127" s="71"/>
      <c r="F127" s="204"/>
      <c r="G127" s="204"/>
      <c r="H127" s="204"/>
    </row>
    <row r="128" spans="2:8" x14ac:dyDescent="0.2">
      <c r="B128" s="71"/>
      <c r="C128" s="71"/>
      <c r="D128" s="71"/>
      <c r="E128" s="71"/>
      <c r="F128" s="204"/>
      <c r="G128" s="204"/>
      <c r="H128" s="204"/>
    </row>
    <row r="129" spans="2:8" x14ac:dyDescent="0.2">
      <c r="B129" s="71"/>
      <c r="C129" s="71"/>
      <c r="D129" s="71"/>
      <c r="E129" s="71"/>
      <c r="F129" s="204"/>
      <c r="G129" s="204"/>
      <c r="H129" s="204"/>
    </row>
    <row r="130" spans="2:8" x14ac:dyDescent="0.2">
      <c r="B130" s="71"/>
      <c r="C130" s="71"/>
      <c r="D130" s="71"/>
      <c r="E130" s="71"/>
      <c r="F130" s="204"/>
      <c r="G130" s="204"/>
      <c r="H130" s="204"/>
    </row>
    <row r="131" spans="2:8" x14ac:dyDescent="0.2">
      <c r="B131" s="71"/>
      <c r="C131" s="71"/>
      <c r="D131" s="71"/>
      <c r="E131" s="71"/>
      <c r="F131" s="204"/>
      <c r="G131" s="204"/>
      <c r="H131" s="204"/>
    </row>
    <row r="132" spans="2:8" x14ac:dyDescent="0.2">
      <c r="B132" s="71"/>
      <c r="C132" s="71"/>
      <c r="D132" s="71"/>
      <c r="E132" s="71"/>
      <c r="F132" s="204"/>
      <c r="G132" s="204"/>
      <c r="H132" s="204"/>
    </row>
    <row r="133" spans="2:8" x14ac:dyDescent="0.2">
      <c r="B133" s="71"/>
      <c r="C133" s="71"/>
      <c r="D133" s="71"/>
      <c r="E133" s="71"/>
      <c r="F133" s="204"/>
      <c r="G133" s="204"/>
      <c r="H133" s="204"/>
    </row>
    <row r="134" spans="2:8" x14ac:dyDescent="0.2">
      <c r="B134" s="71"/>
      <c r="C134" s="71"/>
      <c r="D134" s="71"/>
      <c r="E134" s="71"/>
      <c r="F134" s="204"/>
      <c r="G134" s="204"/>
      <c r="H134" s="204"/>
    </row>
    <row r="135" spans="2:8" x14ac:dyDescent="0.2">
      <c r="B135" s="71"/>
      <c r="C135" s="71"/>
      <c r="D135" s="71"/>
      <c r="E135" s="71"/>
      <c r="F135" s="204"/>
      <c r="G135" s="204"/>
      <c r="H135" s="204"/>
    </row>
    <row r="136" spans="2:8" x14ac:dyDescent="0.2">
      <c r="B136" s="71"/>
      <c r="C136" s="71"/>
      <c r="D136" s="71"/>
      <c r="E136" s="71"/>
      <c r="F136" s="204"/>
      <c r="G136" s="204"/>
      <c r="H136" s="204"/>
    </row>
    <row r="137" spans="2:8" x14ac:dyDescent="0.2">
      <c r="B137" s="71"/>
      <c r="C137" s="71"/>
      <c r="D137" s="71"/>
      <c r="E137" s="71"/>
      <c r="F137" s="204"/>
      <c r="G137" s="204"/>
      <c r="H137" s="204"/>
    </row>
    <row r="138" spans="2:8" x14ac:dyDescent="0.2">
      <c r="B138" s="71"/>
      <c r="C138" s="71"/>
      <c r="D138" s="71"/>
      <c r="E138" s="71"/>
      <c r="F138" s="204"/>
      <c r="G138" s="204"/>
      <c r="H138" s="204"/>
    </row>
    <row r="139" spans="2:8" x14ac:dyDescent="0.2">
      <c r="B139" s="71"/>
      <c r="C139" s="71"/>
      <c r="D139" s="71"/>
      <c r="E139" s="71"/>
      <c r="F139" s="204"/>
      <c r="G139" s="204"/>
      <c r="H139" s="204"/>
    </row>
    <row r="140" spans="2:8" x14ac:dyDescent="0.2">
      <c r="B140" s="71"/>
      <c r="C140" s="71"/>
      <c r="D140" s="71"/>
      <c r="E140" s="71"/>
      <c r="F140" s="204"/>
      <c r="G140" s="204"/>
      <c r="H140" s="204"/>
    </row>
    <row r="141" spans="2:8" x14ac:dyDescent="0.2">
      <c r="B141" s="71"/>
      <c r="C141" s="71"/>
      <c r="D141" s="71"/>
      <c r="E141" s="71"/>
      <c r="F141" s="204"/>
      <c r="G141" s="204"/>
      <c r="H141" s="204"/>
    </row>
    <row r="142" spans="2:8" x14ac:dyDescent="0.2">
      <c r="B142" s="71"/>
      <c r="C142" s="71"/>
      <c r="D142" s="71"/>
      <c r="E142" s="71"/>
      <c r="F142" s="204"/>
      <c r="G142" s="204"/>
      <c r="H142" s="204"/>
    </row>
    <row r="143" spans="2:8" x14ac:dyDescent="0.2">
      <c r="B143" s="71"/>
      <c r="C143" s="71"/>
      <c r="D143" s="71"/>
      <c r="E143" s="71"/>
      <c r="F143" s="204"/>
      <c r="G143" s="204"/>
      <c r="H143" s="204"/>
    </row>
    <row r="144" spans="2:8" x14ac:dyDescent="0.2">
      <c r="B144" s="71"/>
      <c r="C144" s="71"/>
      <c r="D144" s="71"/>
      <c r="E144" s="71"/>
      <c r="F144" s="204"/>
      <c r="G144" s="204"/>
      <c r="H144" s="204"/>
    </row>
    <row r="145" spans="2:8" x14ac:dyDescent="0.2">
      <c r="B145" s="71"/>
      <c r="C145" s="71"/>
      <c r="D145" s="71"/>
      <c r="E145" s="71"/>
      <c r="F145" s="204"/>
      <c r="G145" s="204"/>
      <c r="H145" s="204"/>
    </row>
    <row r="146" spans="2:8" x14ac:dyDescent="0.2">
      <c r="B146" s="71"/>
      <c r="C146" s="71"/>
      <c r="D146" s="71"/>
      <c r="E146" s="71"/>
      <c r="F146" s="204"/>
      <c r="G146" s="204"/>
      <c r="H146" s="204"/>
    </row>
    <row r="147" spans="2:8" x14ac:dyDescent="0.2">
      <c r="B147" s="71"/>
      <c r="C147" s="71"/>
      <c r="D147" s="71"/>
      <c r="E147" s="71"/>
      <c r="F147" s="204"/>
      <c r="G147" s="204"/>
      <c r="H147" s="204"/>
    </row>
    <row r="148" spans="2:8" x14ac:dyDescent="0.2">
      <c r="B148" s="71"/>
      <c r="C148" s="71"/>
      <c r="D148" s="71"/>
      <c r="E148" s="71"/>
      <c r="F148" s="204"/>
      <c r="G148" s="204"/>
      <c r="H148" s="204"/>
    </row>
    <row r="149" spans="2:8" x14ac:dyDescent="0.2">
      <c r="B149" s="71"/>
      <c r="C149" s="71"/>
      <c r="D149" s="71"/>
      <c r="E149" s="71"/>
      <c r="F149" s="204"/>
      <c r="G149" s="204"/>
      <c r="H149" s="204"/>
    </row>
    <row r="150" spans="2:8" x14ac:dyDescent="0.2">
      <c r="B150" s="71"/>
      <c r="C150" s="71"/>
      <c r="D150" s="71"/>
      <c r="E150" s="71"/>
      <c r="F150" s="204"/>
      <c r="G150" s="204"/>
      <c r="H150" s="204"/>
    </row>
    <row r="151" spans="2:8" x14ac:dyDescent="0.2">
      <c r="B151" s="71"/>
      <c r="C151" s="71"/>
      <c r="D151" s="71"/>
      <c r="E151" s="71"/>
      <c r="F151" s="204"/>
      <c r="G151" s="204"/>
      <c r="H151" s="204"/>
    </row>
    <row r="152" spans="2:8" x14ac:dyDescent="0.2">
      <c r="B152" s="71"/>
      <c r="C152" s="71"/>
      <c r="D152" s="71"/>
      <c r="E152" s="71"/>
      <c r="F152" s="204"/>
      <c r="G152" s="204"/>
      <c r="H152" s="204"/>
    </row>
    <row r="153" spans="2:8" x14ac:dyDescent="0.2">
      <c r="B153" s="71"/>
      <c r="C153" s="71"/>
      <c r="D153" s="71"/>
      <c r="E153" s="71"/>
      <c r="F153" s="204"/>
      <c r="G153" s="204"/>
      <c r="H153" s="204"/>
    </row>
    <row r="154" spans="2:8" x14ac:dyDescent="0.2">
      <c r="B154" s="71"/>
      <c r="C154" s="71"/>
      <c r="D154" s="71"/>
      <c r="E154" s="71"/>
      <c r="F154" s="204"/>
      <c r="G154" s="204"/>
      <c r="H154" s="204"/>
    </row>
    <row r="155" spans="2:8" x14ac:dyDescent="0.2">
      <c r="B155" s="71"/>
      <c r="C155" s="71"/>
      <c r="D155" s="71"/>
      <c r="E155" s="71"/>
      <c r="F155" s="204"/>
      <c r="G155" s="204"/>
      <c r="H155" s="204"/>
    </row>
    <row r="156" spans="2:8" x14ac:dyDescent="0.2">
      <c r="B156" s="71"/>
      <c r="C156" s="71"/>
      <c r="D156" s="71"/>
      <c r="E156" s="71"/>
      <c r="F156" s="204"/>
      <c r="G156" s="204"/>
      <c r="H156" s="204"/>
    </row>
    <row r="157" spans="2:8" x14ac:dyDescent="0.2">
      <c r="B157" s="71"/>
      <c r="C157" s="71"/>
      <c r="D157" s="71"/>
      <c r="E157" s="71"/>
      <c r="F157" s="204"/>
      <c r="G157" s="204"/>
      <c r="H157" s="204"/>
    </row>
    <row r="158" spans="2:8" x14ac:dyDescent="0.2">
      <c r="B158" s="71"/>
      <c r="C158" s="71"/>
      <c r="D158" s="71"/>
      <c r="E158" s="71"/>
      <c r="F158" s="204"/>
      <c r="G158" s="204"/>
      <c r="H158" s="204"/>
    </row>
    <row r="159" spans="2:8" x14ac:dyDescent="0.2">
      <c r="B159" s="71"/>
      <c r="C159" s="71"/>
      <c r="D159" s="71"/>
      <c r="E159" s="71"/>
      <c r="F159" s="204"/>
      <c r="G159" s="204"/>
      <c r="H159" s="204"/>
    </row>
    <row r="160" spans="2:8" x14ac:dyDescent="0.2">
      <c r="B160" s="71"/>
      <c r="C160" s="71"/>
      <c r="D160" s="71"/>
      <c r="E160" s="71"/>
      <c r="F160" s="204"/>
      <c r="G160" s="204"/>
      <c r="H160" s="204"/>
    </row>
    <row r="161" spans="2:8" x14ac:dyDescent="0.2">
      <c r="B161" s="71"/>
      <c r="C161" s="71"/>
      <c r="D161" s="71"/>
      <c r="E161" s="71"/>
      <c r="F161" s="204"/>
      <c r="G161" s="204"/>
      <c r="H161" s="204"/>
    </row>
    <row r="162" spans="2:8" x14ac:dyDescent="0.2">
      <c r="B162" s="71"/>
      <c r="C162" s="71"/>
      <c r="D162" s="71"/>
      <c r="E162" s="71"/>
      <c r="F162" s="204"/>
      <c r="G162" s="204"/>
      <c r="H162" s="204"/>
    </row>
    <row r="163" spans="2:8" x14ac:dyDescent="0.2">
      <c r="B163" s="71"/>
      <c r="C163" s="71"/>
      <c r="D163" s="71"/>
      <c r="E163" s="71"/>
      <c r="F163" s="204"/>
      <c r="G163" s="204"/>
      <c r="H163" s="204"/>
    </row>
    <row r="164" spans="2:8" x14ac:dyDescent="0.2">
      <c r="B164" s="71"/>
      <c r="C164" s="71"/>
      <c r="D164" s="71"/>
      <c r="E164" s="71"/>
      <c r="F164" s="204"/>
      <c r="G164" s="204"/>
      <c r="H164" s="204"/>
    </row>
    <row r="165" spans="2:8" x14ac:dyDescent="0.2">
      <c r="B165" s="71"/>
      <c r="C165" s="71"/>
      <c r="D165" s="71"/>
      <c r="E165" s="71"/>
      <c r="F165" s="204"/>
      <c r="G165" s="204"/>
      <c r="H165" s="204"/>
    </row>
    <row r="166" spans="2:8" x14ac:dyDescent="0.2">
      <c r="B166" s="71"/>
      <c r="C166" s="71"/>
      <c r="D166" s="71"/>
      <c r="E166" s="71"/>
      <c r="F166" s="204"/>
      <c r="G166" s="204"/>
      <c r="H166" s="204"/>
    </row>
    <row r="167" spans="2:8" x14ac:dyDescent="0.2">
      <c r="B167" s="71"/>
      <c r="C167" s="71"/>
      <c r="D167" s="71"/>
      <c r="E167" s="71"/>
      <c r="F167" s="204"/>
      <c r="G167" s="204"/>
      <c r="H167" s="204"/>
    </row>
    <row r="168" spans="2:8" x14ac:dyDescent="0.2">
      <c r="B168" s="71"/>
      <c r="C168" s="71"/>
      <c r="D168" s="71"/>
      <c r="E168" s="71"/>
      <c r="F168" s="204"/>
      <c r="G168" s="204"/>
      <c r="H168" s="204"/>
    </row>
    <row r="169" spans="2:8" x14ac:dyDescent="0.2">
      <c r="B169" s="71"/>
      <c r="C169" s="71"/>
      <c r="D169" s="71"/>
      <c r="E169" s="71"/>
      <c r="F169" s="204"/>
      <c r="G169" s="204"/>
      <c r="H169" s="204"/>
    </row>
    <row r="170" spans="2:8" x14ac:dyDescent="0.2">
      <c r="B170" s="71"/>
      <c r="C170" s="71"/>
      <c r="D170" s="71"/>
      <c r="E170" s="71"/>
      <c r="F170" s="204"/>
      <c r="G170" s="204"/>
      <c r="H170" s="204"/>
    </row>
    <row r="171" spans="2:8" x14ac:dyDescent="0.2">
      <c r="B171" s="71"/>
      <c r="C171" s="71"/>
      <c r="D171" s="71"/>
      <c r="E171" s="71"/>
      <c r="F171" s="204"/>
      <c r="G171" s="204"/>
      <c r="H171" s="204"/>
    </row>
    <row r="172" spans="2:8" x14ac:dyDescent="0.2">
      <c r="B172" s="71"/>
      <c r="C172" s="71"/>
      <c r="D172" s="71"/>
      <c r="E172" s="71"/>
      <c r="F172" s="204"/>
      <c r="G172" s="204"/>
      <c r="H172" s="204"/>
    </row>
    <row r="173" spans="2:8" x14ac:dyDescent="0.2">
      <c r="B173" s="71"/>
      <c r="C173" s="71"/>
      <c r="D173" s="71"/>
      <c r="E173" s="71"/>
      <c r="F173" s="204"/>
      <c r="G173" s="204"/>
      <c r="H173" s="204"/>
    </row>
    <row r="174" spans="2:8" x14ac:dyDescent="0.2">
      <c r="B174" s="71"/>
      <c r="C174" s="71"/>
      <c r="D174" s="71"/>
      <c r="E174" s="71"/>
      <c r="F174" s="204"/>
      <c r="G174" s="204"/>
      <c r="H174" s="204"/>
    </row>
    <row r="175" spans="2:8" x14ac:dyDescent="0.2">
      <c r="B175" s="71"/>
      <c r="C175" s="71"/>
      <c r="D175" s="71"/>
      <c r="E175" s="71"/>
      <c r="F175" s="204"/>
      <c r="G175" s="204"/>
      <c r="H175" s="204"/>
    </row>
    <row r="176" spans="2:8" x14ac:dyDescent="0.2">
      <c r="B176" s="71"/>
      <c r="C176" s="71"/>
      <c r="D176" s="71"/>
      <c r="E176" s="71"/>
      <c r="F176" s="204"/>
      <c r="G176" s="204"/>
      <c r="H176" s="204"/>
    </row>
    <row r="177" spans="2:8" x14ac:dyDescent="0.2">
      <c r="B177" s="71"/>
      <c r="C177" s="71"/>
      <c r="D177" s="71"/>
      <c r="E177" s="71"/>
      <c r="F177" s="204"/>
      <c r="G177" s="204"/>
      <c r="H177" s="204"/>
    </row>
    <row r="178" spans="2:8" x14ac:dyDescent="0.2">
      <c r="B178" s="71"/>
      <c r="C178" s="71"/>
      <c r="D178" s="71"/>
      <c r="E178" s="71"/>
      <c r="F178" s="204"/>
      <c r="G178" s="204"/>
      <c r="H178" s="204"/>
    </row>
    <row r="179" spans="2:8" x14ac:dyDescent="0.2">
      <c r="B179" s="71"/>
      <c r="C179" s="71"/>
      <c r="D179" s="71"/>
      <c r="E179" s="71"/>
      <c r="F179" s="204"/>
      <c r="G179" s="204"/>
      <c r="H179" s="204"/>
    </row>
    <row r="180" spans="2:8" x14ac:dyDescent="0.2">
      <c r="B180" s="71"/>
      <c r="C180" s="71"/>
      <c r="D180" s="71"/>
      <c r="E180" s="71"/>
      <c r="F180" s="204"/>
      <c r="G180" s="204"/>
      <c r="H180" s="204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61" customWidth="1"/>
    <col min="2" max="2" width="14.28515625" style="175" customWidth="1"/>
    <col min="3" max="3" width="15.42578125" style="175" customWidth="1"/>
    <col min="4" max="4" width="10.28515625" style="151" customWidth="1"/>
    <col min="5" max="16384" width="9.140625" style="61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31.03.2017</v>
      </c>
      <c r="B2" s="3"/>
      <c r="C2" s="3"/>
      <c r="D2" s="3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18.75" x14ac:dyDescent="0.3">
      <c r="A3" s="2" t="s">
        <v>175</v>
      </c>
      <c r="B3" s="2"/>
      <c r="C3" s="2"/>
      <c r="D3" s="2"/>
    </row>
    <row r="4" spans="1:19" x14ac:dyDescent="0.2">
      <c r="B4" s="193"/>
      <c r="C4" s="193"/>
      <c r="D4" s="173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9" s="217" customFormat="1" x14ac:dyDescent="0.2">
      <c r="B5" s="88"/>
      <c r="C5" s="88"/>
      <c r="D5" s="217" t="str">
        <f>VALVAL</f>
        <v>млрд. одиниць</v>
      </c>
    </row>
    <row r="6" spans="1:19" s="39" customFormat="1" x14ac:dyDescent="0.2">
      <c r="A6" s="11"/>
      <c r="B6" s="153" t="s">
        <v>172</v>
      </c>
      <c r="C6" s="153" t="s">
        <v>3</v>
      </c>
      <c r="D6" s="136" t="s">
        <v>65</v>
      </c>
    </row>
    <row r="7" spans="1:19" s="207" customFormat="1" ht="15.75" x14ac:dyDescent="0.2">
      <c r="A7" s="41" t="s">
        <v>171</v>
      </c>
      <c r="B7" s="53">
        <f t="shared" ref="B7:D7" si="0">SUM(B8:B46)</f>
        <v>72.35475723318001</v>
      </c>
      <c r="C7" s="53">
        <f t="shared" si="0"/>
        <v>1951.8461276947298</v>
      </c>
      <c r="D7" s="34">
        <f t="shared" si="0"/>
        <v>1</v>
      </c>
    </row>
    <row r="8" spans="1:19" s="167" customFormat="1" x14ac:dyDescent="0.2">
      <c r="A8" s="143" t="s">
        <v>12</v>
      </c>
      <c r="B8" s="228">
        <v>26.43345948088</v>
      </c>
      <c r="C8" s="228">
        <v>713.07053609333002</v>
      </c>
      <c r="D8" s="210">
        <v>0.36533100000000002</v>
      </c>
    </row>
    <row r="9" spans="1:19" s="174" customFormat="1" x14ac:dyDescent="0.2">
      <c r="A9" s="143" t="s">
        <v>137</v>
      </c>
      <c r="B9" s="228">
        <v>0.21673301469</v>
      </c>
      <c r="C9" s="228">
        <v>5.8466023749999998</v>
      </c>
      <c r="D9" s="210">
        <v>2.9949999999999998E-3</v>
      </c>
    </row>
    <row r="10" spans="1:19" s="247" customFormat="1" x14ac:dyDescent="0.2">
      <c r="A10" s="218" t="s">
        <v>69</v>
      </c>
      <c r="B10" s="67">
        <v>3.5388790000000002E-5</v>
      </c>
      <c r="C10" s="67">
        <v>9.5465000000000003E-4</v>
      </c>
      <c r="D10" s="44">
        <v>0</v>
      </c>
    </row>
    <row r="11" spans="1:19" x14ac:dyDescent="0.2">
      <c r="A11" s="93" t="s">
        <v>53</v>
      </c>
      <c r="B11" s="196">
        <v>19.043330000000001</v>
      </c>
      <c r="C11" s="196">
        <v>513.71397459315995</v>
      </c>
      <c r="D11" s="179">
        <v>0.26319399999999998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</row>
    <row r="12" spans="1:19" x14ac:dyDescent="0.2">
      <c r="A12" s="93" t="s">
        <v>150</v>
      </c>
      <c r="B12" s="196">
        <v>2.26235644465</v>
      </c>
      <c r="C12" s="196">
        <v>61.029458667580002</v>
      </c>
      <c r="D12" s="179">
        <v>3.1267999999999997E-2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1:19" x14ac:dyDescent="0.2">
      <c r="A13" s="93" t="s">
        <v>66</v>
      </c>
      <c r="B13" s="196">
        <v>20.787722432780001</v>
      </c>
      <c r="C13" s="196">
        <v>560.77080603457</v>
      </c>
      <c r="D13" s="179">
        <v>0.28730299999999998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1:19" x14ac:dyDescent="0.2">
      <c r="A14" s="93" t="s">
        <v>86</v>
      </c>
      <c r="B14" s="196">
        <v>1.8344042377500001</v>
      </c>
      <c r="C14" s="196">
        <v>49.48499511296</v>
      </c>
      <c r="D14" s="179">
        <v>2.5353000000000001E-2</v>
      </c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9" x14ac:dyDescent="0.2">
      <c r="A15" s="93" t="s">
        <v>184</v>
      </c>
      <c r="B15" s="196">
        <v>1.77671623364</v>
      </c>
      <c r="C15" s="196">
        <v>47.928800168130003</v>
      </c>
      <c r="D15" s="179">
        <v>2.4556000000000001E-2</v>
      </c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x14ac:dyDescent="0.2">
      <c r="B16" s="193"/>
      <c r="C16" s="193"/>
      <c r="D16" s="173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2:17" x14ac:dyDescent="0.2">
      <c r="B17" s="193"/>
      <c r="C17" s="193"/>
      <c r="D17" s="173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2:17" x14ac:dyDescent="0.2">
      <c r="B18" s="193"/>
      <c r="C18" s="193"/>
      <c r="D18" s="17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2:17" x14ac:dyDescent="0.2">
      <c r="B19" s="193"/>
      <c r="C19" s="193"/>
      <c r="D19" s="173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2:17" x14ac:dyDescent="0.2">
      <c r="B20" s="193"/>
      <c r="C20" s="193"/>
      <c r="D20" s="173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2:17" x14ac:dyDescent="0.2">
      <c r="B21" s="193"/>
      <c r="C21" s="193"/>
      <c r="D21" s="17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2:17" x14ac:dyDescent="0.2">
      <c r="B22" s="193"/>
      <c r="C22" s="193"/>
      <c r="D22" s="173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2:17" x14ac:dyDescent="0.2">
      <c r="B23" s="193"/>
      <c r="C23" s="193"/>
      <c r="D23" s="173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2:17" x14ac:dyDescent="0.2">
      <c r="B24" s="193"/>
      <c r="C24" s="193"/>
      <c r="D24" s="17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2:17" x14ac:dyDescent="0.2">
      <c r="B25" s="193"/>
      <c r="C25" s="193"/>
      <c r="D25" s="173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2:17" x14ac:dyDescent="0.2">
      <c r="B26" s="193"/>
      <c r="C26" s="193"/>
      <c r="D26" s="173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x14ac:dyDescent="0.2">
      <c r="B27" s="193"/>
      <c r="C27" s="193"/>
      <c r="D27" s="173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2:17" x14ac:dyDescent="0.2">
      <c r="B28" s="193"/>
      <c r="C28" s="193"/>
      <c r="D28" s="173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2:17" x14ac:dyDescent="0.2">
      <c r="B29" s="193"/>
      <c r="C29" s="193"/>
      <c r="D29" s="173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2:17" x14ac:dyDescent="0.2">
      <c r="B30" s="193"/>
      <c r="C30" s="193"/>
      <c r="D30" s="173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2:17" x14ac:dyDescent="0.2">
      <c r="B31" s="193"/>
      <c r="C31" s="193"/>
      <c r="D31" s="173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2:17" x14ac:dyDescent="0.2">
      <c r="B32" s="193"/>
      <c r="C32" s="193"/>
      <c r="D32" s="173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2:17" x14ac:dyDescent="0.2">
      <c r="B33" s="193"/>
      <c r="C33" s="193"/>
      <c r="D33" s="173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2:17" x14ac:dyDescent="0.2">
      <c r="B34" s="193"/>
      <c r="C34" s="193"/>
      <c r="D34" s="173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2:17" x14ac:dyDescent="0.2">
      <c r="B35" s="193"/>
      <c r="C35" s="193"/>
      <c r="D35" s="173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2:17" x14ac:dyDescent="0.2">
      <c r="B36" s="193"/>
      <c r="C36" s="193"/>
      <c r="D36" s="173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2:17" x14ac:dyDescent="0.2">
      <c r="B37" s="193"/>
      <c r="C37" s="193"/>
      <c r="D37" s="173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2:17" x14ac:dyDescent="0.2">
      <c r="B38" s="193"/>
      <c r="C38" s="193"/>
      <c r="D38" s="173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2:17" x14ac:dyDescent="0.2">
      <c r="B39" s="193"/>
      <c r="C39" s="193"/>
      <c r="D39" s="173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2:17" x14ac:dyDescent="0.2">
      <c r="B40" s="193"/>
      <c r="C40" s="193"/>
      <c r="D40" s="173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2:17" x14ac:dyDescent="0.2">
      <c r="B41" s="193"/>
      <c r="C41" s="193"/>
      <c r="D41" s="173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2:17" x14ac:dyDescent="0.2">
      <c r="B42" s="193"/>
      <c r="C42" s="193"/>
      <c r="D42" s="173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2:17" x14ac:dyDescent="0.2">
      <c r="B43" s="193"/>
      <c r="C43" s="193"/>
      <c r="D43" s="173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2:17" x14ac:dyDescent="0.2">
      <c r="B44" s="193"/>
      <c r="C44" s="193"/>
      <c r="D44" s="173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2:17" x14ac:dyDescent="0.2">
      <c r="B45" s="193"/>
      <c r="C45" s="193"/>
      <c r="D45" s="173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2:17" x14ac:dyDescent="0.2">
      <c r="B46" s="193"/>
      <c r="C46" s="193"/>
      <c r="D46" s="173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2:17" x14ac:dyDescent="0.2">
      <c r="B47" s="193"/>
      <c r="C47" s="193"/>
      <c r="D47" s="173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2:17" x14ac:dyDescent="0.2">
      <c r="B48" s="193"/>
      <c r="C48" s="193"/>
      <c r="D48" s="173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193"/>
      <c r="C49" s="193"/>
      <c r="D49" s="173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193"/>
      <c r="C50" s="193"/>
      <c r="D50" s="173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193"/>
      <c r="C51" s="193"/>
      <c r="D51" s="173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193"/>
      <c r="C52" s="193"/>
      <c r="D52" s="173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193"/>
      <c r="C53" s="193"/>
      <c r="D53" s="173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193"/>
      <c r="C54" s="193"/>
      <c r="D54" s="173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193"/>
      <c r="C55" s="193"/>
      <c r="D55" s="173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193"/>
      <c r="C56" s="193"/>
      <c r="D56" s="173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193"/>
      <c r="C57" s="193"/>
      <c r="D57" s="173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193"/>
      <c r="C58" s="193"/>
      <c r="D58" s="173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193"/>
      <c r="C59" s="193"/>
      <c r="D59" s="173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193"/>
      <c r="C60" s="193"/>
      <c r="D60" s="173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193"/>
      <c r="C61" s="193"/>
      <c r="D61" s="173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193"/>
      <c r="C62" s="193"/>
      <c r="D62" s="173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193"/>
      <c r="C63" s="193"/>
      <c r="D63" s="173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193"/>
      <c r="C64" s="193"/>
      <c r="D64" s="173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193"/>
      <c r="C65" s="193"/>
      <c r="D65" s="173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193"/>
      <c r="C66" s="193"/>
      <c r="D66" s="173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193"/>
      <c r="C67" s="193"/>
      <c r="D67" s="173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193"/>
      <c r="C68" s="193"/>
      <c r="D68" s="173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193"/>
      <c r="C69" s="193"/>
      <c r="D69" s="173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193"/>
      <c r="C70" s="193"/>
      <c r="D70" s="173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193"/>
      <c r="C71" s="193"/>
      <c r="D71" s="173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193"/>
      <c r="C72" s="193"/>
      <c r="D72" s="173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193"/>
      <c r="C73" s="193"/>
      <c r="D73" s="173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193"/>
      <c r="C74" s="193"/>
      <c r="D74" s="173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193"/>
      <c r="C75" s="193"/>
      <c r="D75" s="173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193"/>
      <c r="C76" s="193"/>
      <c r="D76" s="173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193"/>
      <c r="C77" s="193"/>
      <c r="D77" s="173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193"/>
      <c r="C78" s="193"/>
      <c r="D78" s="173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193"/>
      <c r="C79" s="193"/>
      <c r="D79" s="173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193"/>
      <c r="C80" s="193"/>
      <c r="D80" s="173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193"/>
      <c r="C81" s="193"/>
      <c r="D81" s="173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193"/>
      <c r="C82" s="193"/>
      <c r="D82" s="173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193"/>
      <c r="C83" s="193"/>
      <c r="D83" s="173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193"/>
      <c r="C84" s="193"/>
      <c r="D84" s="173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193"/>
      <c r="C85" s="193"/>
      <c r="D85" s="173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193"/>
      <c r="C86" s="193"/>
      <c r="D86" s="173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193"/>
      <c r="C87" s="193"/>
      <c r="D87" s="173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193"/>
      <c r="C88" s="193"/>
      <c r="D88" s="173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193"/>
      <c r="C89" s="193"/>
      <c r="D89" s="173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193"/>
      <c r="C90" s="193"/>
      <c r="D90" s="173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193"/>
      <c r="C91" s="193"/>
      <c r="D91" s="173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193"/>
      <c r="C92" s="193"/>
      <c r="D92" s="173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193"/>
      <c r="C93" s="193"/>
      <c r="D93" s="173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193"/>
      <c r="C94" s="193"/>
      <c r="D94" s="173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193"/>
      <c r="C95" s="193"/>
      <c r="D95" s="173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193"/>
      <c r="C96" s="193"/>
      <c r="D96" s="173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193"/>
      <c r="C97" s="193"/>
      <c r="D97" s="173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193"/>
      <c r="C98" s="193"/>
      <c r="D98" s="173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193"/>
      <c r="C99" s="193"/>
      <c r="D99" s="173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193"/>
      <c r="C100" s="193"/>
      <c r="D100" s="173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193"/>
      <c r="C101" s="193"/>
      <c r="D101" s="173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193"/>
      <c r="C102" s="193"/>
      <c r="D102" s="173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193"/>
      <c r="C103" s="193"/>
      <c r="D103" s="173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193"/>
      <c r="C104" s="193"/>
      <c r="D104" s="173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193"/>
      <c r="C105" s="193"/>
      <c r="D105" s="173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193"/>
      <c r="C106" s="193"/>
      <c r="D106" s="173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193"/>
      <c r="C107" s="193"/>
      <c r="D107" s="173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193"/>
      <c r="C108" s="193"/>
      <c r="D108" s="173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193"/>
      <c r="C109" s="193"/>
      <c r="D109" s="173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193"/>
      <c r="C110" s="193"/>
      <c r="D110" s="173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193"/>
      <c r="C111" s="193"/>
      <c r="D111" s="173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193"/>
      <c r="C112" s="193"/>
      <c r="D112" s="173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193"/>
      <c r="C113" s="193"/>
      <c r="D113" s="173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193"/>
      <c r="C114" s="193"/>
      <c r="D114" s="173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193"/>
      <c r="C115" s="193"/>
      <c r="D115" s="173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193"/>
      <c r="C116" s="193"/>
      <c r="D116" s="173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193"/>
      <c r="C117" s="193"/>
      <c r="D117" s="173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193"/>
      <c r="C118" s="193"/>
      <c r="D118" s="173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193"/>
      <c r="C119" s="193"/>
      <c r="D119" s="173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193"/>
      <c r="C120" s="193"/>
      <c r="D120" s="173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193"/>
      <c r="C121" s="193"/>
      <c r="D121" s="173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193"/>
      <c r="C122" s="193"/>
      <c r="D122" s="173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193"/>
      <c r="C123" s="193"/>
      <c r="D123" s="173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193"/>
      <c r="C124" s="193"/>
      <c r="D124" s="173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193"/>
      <c r="C125" s="193"/>
      <c r="D125" s="173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193"/>
      <c r="C126" s="193"/>
      <c r="D126" s="173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193"/>
      <c r="C127" s="193"/>
      <c r="D127" s="173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193"/>
      <c r="C128" s="193"/>
      <c r="D128" s="173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193"/>
      <c r="C129" s="193"/>
      <c r="D129" s="173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193"/>
      <c r="C130" s="193"/>
      <c r="D130" s="173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193"/>
      <c r="C131" s="193"/>
      <c r="D131" s="173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193"/>
      <c r="C132" s="193"/>
      <c r="D132" s="173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193"/>
      <c r="C133" s="193"/>
      <c r="D133" s="173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193"/>
      <c r="C134" s="193"/>
      <c r="D134" s="173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193"/>
      <c r="C135" s="193"/>
      <c r="D135" s="173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193"/>
      <c r="C136" s="193"/>
      <c r="D136" s="173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193"/>
      <c r="C137" s="193"/>
      <c r="D137" s="173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193"/>
      <c r="C138" s="193"/>
      <c r="D138" s="173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193"/>
      <c r="C139" s="193"/>
      <c r="D139" s="173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193"/>
      <c r="C140" s="193"/>
      <c r="D140" s="173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193"/>
      <c r="C141" s="193"/>
      <c r="D141" s="173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193"/>
      <c r="C142" s="193"/>
      <c r="D142" s="173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193"/>
      <c r="C143" s="193"/>
      <c r="D143" s="173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193"/>
      <c r="C144" s="193"/>
      <c r="D144" s="173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193"/>
      <c r="C145" s="193"/>
      <c r="D145" s="173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193"/>
      <c r="C146" s="193"/>
      <c r="D146" s="173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193"/>
      <c r="C147" s="193"/>
      <c r="D147" s="173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193"/>
      <c r="C148" s="193"/>
      <c r="D148" s="173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193"/>
      <c r="C149" s="193"/>
      <c r="D149" s="173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193"/>
      <c r="C150" s="193"/>
      <c r="D150" s="173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193"/>
      <c r="C151" s="193"/>
      <c r="D151" s="173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193"/>
      <c r="C152" s="193"/>
      <c r="D152" s="173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193"/>
      <c r="C153" s="193"/>
      <c r="D153" s="173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193"/>
      <c r="C154" s="193"/>
      <c r="D154" s="173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193"/>
      <c r="C155" s="193"/>
      <c r="D155" s="173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193"/>
      <c r="C156" s="193"/>
      <c r="D156" s="173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193"/>
      <c r="C157" s="193"/>
      <c r="D157" s="173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193"/>
      <c r="C158" s="193"/>
      <c r="D158" s="173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193"/>
      <c r="C159" s="193"/>
      <c r="D159" s="173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193"/>
      <c r="C160" s="193"/>
      <c r="D160" s="173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193"/>
      <c r="C161" s="193"/>
      <c r="D161" s="173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193"/>
      <c r="C162" s="193"/>
      <c r="D162" s="173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193"/>
      <c r="C163" s="193"/>
      <c r="D163" s="173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193"/>
      <c r="C164" s="193"/>
      <c r="D164" s="173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193"/>
      <c r="C165" s="193"/>
      <c r="D165" s="173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193"/>
      <c r="C166" s="193"/>
      <c r="D166" s="173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193"/>
      <c r="C167" s="193"/>
      <c r="D167" s="173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193"/>
      <c r="C168" s="193"/>
      <c r="D168" s="173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193"/>
      <c r="C169" s="193"/>
      <c r="D169" s="173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193"/>
      <c r="C170" s="193"/>
      <c r="D170" s="173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193"/>
      <c r="C171" s="193"/>
      <c r="D171" s="173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193"/>
      <c r="C172" s="193"/>
      <c r="D172" s="173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193"/>
      <c r="C173" s="193"/>
      <c r="D173" s="173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193"/>
      <c r="C174" s="193"/>
      <c r="D174" s="173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193"/>
      <c r="C175" s="193"/>
      <c r="D175" s="173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193"/>
      <c r="C176" s="193"/>
      <c r="D176" s="173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193"/>
      <c r="C177" s="193"/>
      <c r="D177" s="173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193"/>
      <c r="C178" s="193"/>
      <c r="D178" s="173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193"/>
      <c r="C179" s="193"/>
      <c r="D179" s="173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193"/>
      <c r="C180" s="193"/>
      <c r="D180" s="173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193"/>
      <c r="C181" s="193"/>
      <c r="D181" s="173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193"/>
      <c r="C182" s="193"/>
      <c r="D182" s="173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193"/>
      <c r="C183" s="193"/>
      <c r="D183" s="173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61" customWidth="1"/>
    <col min="2" max="2" width="14.28515625" style="175" customWidth="1"/>
    <col min="3" max="3" width="15.42578125" style="175" customWidth="1"/>
    <col min="4" max="4" width="10.28515625" style="151" customWidth="1"/>
    <col min="5" max="16384" width="9.140625" style="61"/>
  </cols>
  <sheetData>
    <row r="1" spans="1:19" x14ac:dyDescent="0.2">
      <c r="A1" s="278" t="str">
        <f>"Державний борг України за станом на " &amp; TEXT(DREPORTDATE,"dd.MM.yyyy")</f>
        <v>Державний борг України за станом на 31.03.2017</v>
      </c>
      <c r="B1" s="279"/>
      <c r="C1" s="279"/>
      <c r="D1" s="279"/>
    </row>
    <row r="2" spans="1:19" x14ac:dyDescent="0.2">
      <c r="A2" s="278" t="str">
        <f>"Гарантований державою борг України за станом на " &amp; TEXT(DREPORTDATE,"dd.MM.yyyy")</f>
        <v>Гарантований державою борг України за станом на 31.03.2017</v>
      </c>
      <c r="B2" s="279"/>
      <c r="C2" s="279"/>
      <c r="D2" s="279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31.03.2017</v>
      </c>
      <c r="B3" s="3"/>
      <c r="C3" s="3"/>
      <c r="D3" s="3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</row>
    <row r="4" spans="1:19" ht="18.75" x14ac:dyDescent="0.3">
      <c r="A4" s="2" t="s">
        <v>175</v>
      </c>
      <c r="B4" s="2"/>
      <c r="C4" s="2"/>
      <c r="D4" s="2"/>
    </row>
    <row r="5" spans="1:19" x14ac:dyDescent="0.2">
      <c r="B5" s="193"/>
      <c r="C5" s="193"/>
      <c r="D5" s="173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</row>
    <row r="6" spans="1:19" s="217" customFormat="1" x14ac:dyDescent="0.2">
      <c r="B6" s="88"/>
      <c r="C6" s="88"/>
      <c r="D6" s="217" t="str">
        <f>VALVAL</f>
        <v>млрд. одиниць</v>
      </c>
    </row>
    <row r="7" spans="1:19" s="39" customFormat="1" x14ac:dyDescent="0.2">
      <c r="A7" s="11"/>
      <c r="B7" s="153" t="s">
        <v>172</v>
      </c>
      <c r="C7" s="153" t="s">
        <v>3</v>
      </c>
      <c r="D7" s="136" t="s">
        <v>65</v>
      </c>
    </row>
    <row r="8" spans="1:19" s="207" customFormat="1" ht="15" x14ac:dyDescent="0.2">
      <c r="A8" s="188" t="s">
        <v>171</v>
      </c>
      <c r="B8" s="64">
        <f t="shared" ref="B8:C8" si="0">B$17+B$9</f>
        <v>72.35475723318001</v>
      </c>
      <c r="C8" s="64">
        <f t="shared" si="0"/>
        <v>1951.8461276947298</v>
      </c>
      <c r="D8" s="60">
        <v>2.1143200000000002</v>
      </c>
    </row>
    <row r="9" spans="1:19" s="167" customFormat="1" ht="15" x14ac:dyDescent="0.2">
      <c r="A9" s="206" t="s">
        <v>72</v>
      </c>
      <c r="B9" s="50">
        <f t="shared" ref="B9:C9" si="1">SUM(B$10:B$16)</f>
        <v>62.133892706050005</v>
      </c>
      <c r="C9" s="50">
        <f t="shared" si="1"/>
        <v>1676.1274934015798</v>
      </c>
      <c r="D9" s="31">
        <v>1.25874</v>
      </c>
    </row>
    <row r="10" spans="1:19" s="174" customFormat="1" outlineLevel="1" x14ac:dyDescent="0.2">
      <c r="A10" s="143" t="s">
        <v>12</v>
      </c>
      <c r="B10" s="228">
        <v>25.842194011290001</v>
      </c>
      <c r="C10" s="228">
        <v>697.12052449332998</v>
      </c>
      <c r="D10" s="210">
        <v>0.35715999999999998</v>
      </c>
    </row>
    <row r="11" spans="1:19" s="247" customFormat="1" outlineLevel="1" x14ac:dyDescent="0.2">
      <c r="A11" s="218" t="s">
        <v>137</v>
      </c>
      <c r="B11" s="67">
        <v>9.192354187E-2</v>
      </c>
      <c r="C11" s="67">
        <v>2.4797347969999999</v>
      </c>
      <c r="D11" s="44">
        <v>1.2700000000000001E-3</v>
      </c>
    </row>
    <row r="12" spans="1:19" outlineLevel="1" x14ac:dyDescent="0.2">
      <c r="A12" s="93" t="s">
        <v>53</v>
      </c>
      <c r="B12" s="196">
        <v>19.043330000000001</v>
      </c>
      <c r="C12" s="196">
        <v>513.71397459315995</v>
      </c>
      <c r="D12" s="179">
        <v>0.26319399999999998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1:19" outlineLevel="1" x14ac:dyDescent="0.2">
      <c r="A13" s="93" t="s">
        <v>150</v>
      </c>
      <c r="B13" s="196">
        <v>5.4897420000000002E-5</v>
      </c>
      <c r="C13" s="196">
        <v>1.48091602E-3</v>
      </c>
      <c r="D13" s="179">
        <v>9.9999999999999995E-7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1:19" outlineLevel="1" x14ac:dyDescent="0.2">
      <c r="A14" s="93" t="s">
        <v>66</v>
      </c>
      <c r="B14" s="196">
        <v>13.77762345979</v>
      </c>
      <c r="C14" s="196">
        <v>371.66596955339998</v>
      </c>
      <c r="D14" s="179">
        <v>0.190418</v>
      </c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9" outlineLevel="1" x14ac:dyDescent="0.2">
      <c r="A15" s="93" t="s">
        <v>86</v>
      </c>
      <c r="B15" s="196">
        <v>1.71255692113</v>
      </c>
      <c r="C15" s="196">
        <v>46.198034832669997</v>
      </c>
      <c r="D15" s="179">
        <v>2.3668999999999999E-2</v>
      </c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outlineLevel="1" x14ac:dyDescent="0.2">
      <c r="A16" s="93" t="s">
        <v>184</v>
      </c>
      <c r="B16" s="196">
        <v>1.66620987455</v>
      </c>
      <c r="C16" s="196">
        <v>44.947774215999999</v>
      </c>
      <c r="D16" s="179">
        <v>2.3028E-2</v>
      </c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1:17" ht="15" x14ac:dyDescent="0.25">
      <c r="A17" s="187" t="s">
        <v>112</v>
      </c>
      <c r="B17" s="155">
        <f t="shared" ref="B17:C17" si="2">SUM(B$18:B$24)</f>
        <v>10.220864527129999</v>
      </c>
      <c r="C17" s="155">
        <f t="shared" si="2"/>
        <v>275.71863429314999</v>
      </c>
      <c r="D17" s="139">
        <v>0.14126</v>
      </c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1:17" outlineLevel="1" x14ac:dyDescent="0.2">
      <c r="A18" s="93" t="s">
        <v>12</v>
      </c>
      <c r="B18" s="196">
        <v>0.59126546959000004</v>
      </c>
      <c r="C18" s="196">
        <v>15.9500116</v>
      </c>
      <c r="D18" s="179">
        <v>8.1720000000000004E-3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1:17" outlineLevel="1" x14ac:dyDescent="0.2">
      <c r="A19" s="93" t="s">
        <v>137</v>
      </c>
      <c r="B19" s="196">
        <v>0.12480947282</v>
      </c>
      <c r="C19" s="196">
        <v>3.3668675779999999</v>
      </c>
      <c r="D19" s="179">
        <v>1.725E-3</v>
      </c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17" outlineLevel="1" x14ac:dyDescent="0.2">
      <c r="A20" s="93" t="s">
        <v>69</v>
      </c>
      <c r="B20" s="196">
        <v>3.5388790000000002E-5</v>
      </c>
      <c r="C20" s="196">
        <v>9.5465000000000003E-4</v>
      </c>
      <c r="D20" s="179">
        <v>0</v>
      </c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1:17" outlineLevel="1" x14ac:dyDescent="0.2">
      <c r="A21" s="93" t="s">
        <v>150</v>
      </c>
      <c r="B21" s="196">
        <v>2.2623015472299999</v>
      </c>
      <c r="C21" s="196">
        <v>61.027977751560002</v>
      </c>
      <c r="D21" s="179">
        <v>3.1267000000000003E-2</v>
      </c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17" outlineLevel="1" x14ac:dyDescent="0.2">
      <c r="A22" s="93" t="s">
        <v>66</v>
      </c>
      <c r="B22" s="196">
        <v>7.0100989729899998</v>
      </c>
      <c r="C22" s="196">
        <v>189.10483648117</v>
      </c>
      <c r="D22" s="179">
        <v>9.6884999999999999E-2</v>
      </c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1:17" outlineLevel="1" x14ac:dyDescent="0.2">
      <c r="A23" s="93" t="s">
        <v>86</v>
      </c>
      <c r="B23" s="196">
        <v>0.12184731662000001</v>
      </c>
      <c r="C23" s="196">
        <v>3.2869602802900002</v>
      </c>
      <c r="D23" s="179">
        <v>1.684E-3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17" outlineLevel="1" x14ac:dyDescent="0.2">
      <c r="A24" s="93" t="s">
        <v>184</v>
      </c>
      <c r="B24" s="196">
        <v>0.11050635909000001</v>
      </c>
      <c r="C24" s="196">
        <v>2.98102595213</v>
      </c>
      <c r="D24" s="179">
        <v>1.5269999999999999E-3</v>
      </c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17" x14ac:dyDescent="0.2">
      <c r="B25" s="193"/>
      <c r="C25" s="193"/>
      <c r="D25" s="173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1:17" x14ac:dyDescent="0.2">
      <c r="B26" s="193"/>
      <c r="C26" s="193"/>
      <c r="D26" s="173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7" x14ac:dyDescent="0.2">
      <c r="B27" s="193"/>
      <c r="C27" s="193"/>
      <c r="D27" s="173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7" x14ac:dyDescent="0.2">
      <c r="B28" s="193"/>
      <c r="C28" s="193"/>
      <c r="D28" s="173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7" x14ac:dyDescent="0.2">
      <c r="B29" s="193"/>
      <c r="C29" s="193"/>
      <c r="D29" s="173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7" x14ac:dyDescent="0.2">
      <c r="B30" s="193"/>
      <c r="C30" s="193"/>
      <c r="D30" s="173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17" x14ac:dyDescent="0.2">
      <c r="B31" s="193"/>
      <c r="C31" s="193"/>
      <c r="D31" s="173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17" x14ac:dyDescent="0.2">
      <c r="B32" s="193"/>
      <c r="C32" s="193"/>
      <c r="D32" s="173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2:17" x14ac:dyDescent="0.2">
      <c r="B33" s="193"/>
      <c r="C33" s="193"/>
      <c r="D33" s="173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2:17" x14ac:dyDescent="0.2">
      <c r="B34" s="193"/>
      <c r="C34" s="193"/>
      <c r="D34" s="173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2:17" x14ac:dyDescent="0.2">
      <c r="B35" s="193"/>
      <c r="C35" s="193"/>
      <c r="D35" s="173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2:17" x14ac:dyDescent="0.2">
      <c r="B36" s="193"/>
      <c r="C36" s="193"/>
      <c r="D36" s="173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2:17" x14ac:dyDescent="0.2">
      <c r="B37" s="193"/>
      <c r="C37" s="193"/>
      <c r="D37" s="173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2:17" x14ac:dyDescent="0.2">
      <c r="B38" s="193"/>
      <c r="C38" s="193"/>
      <c r="D38" s="173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2:17" x14ac:dyDescent="0.2">
      <c r="B39" s="193"/>
      <c r="C39" s="193"/>
      <c r="D39" s="173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2:17" x14ac:dyDescent="0.2">
      <c r="B40" s="193"/>
      <c r="C40" s="193"/>
      <c r="D40" s="173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2:17" x14ac:dyDescent="0.2">
      <c r="B41" s="193"/>
      <c r="C41" s="193"/>
      <c r="D41" s="173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2:17" x14ac:dyDescent="0.2">
      <c r="B42" s="193"/>
      <c r="C42" s="193"/>
      <c r="D42" s="173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2:17" x14ac:dyDescent="0.2">
      <c r="B43" s="193"/>
      <c r="C43" s="193"/>
      <c r="D43" s="173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2:17" x14ac:dyDescent="0.2">
      <c r="B44" s="193"/>
      <c r="C44" s="193"/>
      <c r="D44" s="173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2:17" x14ac:dyDescent="0.2">
      <c r="B45" s="193"/>
      <c r="C45" s="193"/>
      <c r="D45" s="173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2:17" x14ac:dyDescent="0.2">
      <c r="B46" s="193"/>
      <c r="C46" s="193"/>
      <c r="D46" s="173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2:17" x14ac:dyDescent="0.2">
      <c r="B47" s="193"/>
      <c r="C47" s="193"/>
      <c r="D47" s="173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2:17" x14ac:dyDescent="0.2">
      <c r="B48" s="193"/>
      <c r="C48" s="193"/>
      <c r="D48" s="173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193"/>
      <c r="C49" s="193"/>
      <c r="D49" s="173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193"/>
      <c r="C50" s="193"/>
      <c r="D50" s="173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193"/>
      <c r="C51" s="193"/>
      <c r="D51" s="173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193"/>
      <c r="C52" s="193"/>
      <c r="D52" s="173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193"/>
      <c r="C53" s="193"/>
      <c r="D53" s="173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193"/>
      <c r="C54" s="193"/>
      <c r="D54" s="173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193"/>
      <c r="C55" s="193"/>
      <c r="D55" s="173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193"/>
      <c r="C56" s="193"/>
      <c r="D56" s="173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193"/>
      <c r="C57" s="193"/>
      <c r="D57" s="173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193"/>
      <c r="C58" s="193"/>
      <c r="D58" s="173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193"/>
      <c r="C59" s="193"/>
      <c r="D59" s="173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193"/>
      <c r="C60" s="193"/>
      <c r="D60" s="173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193"/>
      <c r="C61" s="193"/>
      <c r="D61" s="173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193"/>
      <c r="C62" s="193"/>
      <c r="D62" s="173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193"/>
      <c r="C63" s="193"/>
      <c r="D63" s="173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193"/>
      <c r="C64" s="193"/>
      <c r="D64" s="173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193"/>
      <c r="C65" s="193"/>
      <c r="D65" s="173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193"/>
      <c r="C66" s="193"/>
      <c r="D66" s="173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193"/>
      <c r="C67" s="193"/>
      <c r="D67" s="173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193"/>
      <c r="C68" s="193"/>
      <c r="D68" s="173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193"/>
      <c r="C69" s="193"/>
      <c r="D69" s="173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193"/>
      <c r="C70" s="193"/>
      <c r="D70" s="173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193"/>
      <c r="C71" s="193"/>
      <c r="D71" s="173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193"/>
      <c r="C72" s="193"/>
      <c r="D72" s="173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193"/>
      <c r="C73" s="193"/>
      <c r="D73" s="173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193"/>
      <c r="C74" s="193"/>
      <c r="D74" s="173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193"/>
      <c r="C75" s="193"/>
      <c r="D75" s="173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193"/>
      <c r="C76" s="193"/>
      <c r="D76" s="173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193"/>
      <c r="C77" s="193"/>
      <c r="D77" s="173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193"/>
      <c r="C78" s="193"/>
      <c r="D78" s="173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193"/>
      <c r="C79" s="193"/>
      <c r="D79" s="173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193"/>
      <c r="C80" s="193"/>
      <c r="D80" s="173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193"/>
      <c r="C81" s="193"/>
      <c r="D81" s="173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193"/>
      <c r="C82" s="193"/>
      <c r="D82" s="173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193"/>
      <c r="C83" s="193"/>
      <c r="D83" s="173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193"/>
      <c r="C84" s="193"/>
      <c r="D84" s="173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193"/>
      <c r="C85" s="193"/>
      <c r="D85" s="173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193"/>
      <c r="C86" s="193"/>
      <c r="D86" s="173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193"/>
      <c r="C87" s="193"/>
      <c r="D87" s="173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193"/>
      <c r="C88" s="193"/>
      <c r="D88" s="173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193"/>
      <c r="C89" s="193"/>
      <c r="D89" s="173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193"/>
      <c r="C90" s="193"/>
      <c r="D90" s="173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193"/>
      <c r="C91" s="193"/>
      <c r="D91" s="173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193"/>
      <c r="C92" s="193"/>
      <c r="D92" s="173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193"/>
      <c r="C93" s="193"/>
      <c r="D93" s="173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193"/>
      <c r="C94" s="193"/>
      <c r="D94" s="173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193"/>
      <c r="C95" s="193"/>
      <c r="D95" s="173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193"/>
      <c r="C96" s="193"/>
      <c r="D96" s="173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193"/>
      <c r="C97" s="193"/>
      <c r="D97" s="173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193"/>
      <c r="C98" s="193"/>
      <c r="D98" s="173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193"/>
      <c r="C99" s="193"/>
      <c r="D99" s="173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193"/>
      <c r="C100" s="193"/>
      <c r="D100" s="173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193"/>
      <c r="C101" s="193"/>
      <c r="D101" s="173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193"/>
      <c r="C102" s="193"/>
      <c r="D102" s="173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193"/>
      <c r="C103" s="193"/>
      <c r="D103" s="173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193"/>
      <c r="C104" s="193"/>
      <c r="D104" s="173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193"/>
      <c r="C105" s="193"/>
      <c r="D105" s="173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193"/>
      <c r="C106" s="193"/>
      <c r="D106" s="173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193"/>
      <c r="C107" s="193"/>
      <c r="D107" s="173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193"/>
      <c r="C108" s="193"/>
      <c r="D108" s="173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193"/>
      <c r="C109" s="193"/>
      <c r="D109" s="173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193"/>
      <c r="C110" s="193"/>
      <c r="D110" s="173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193"/>
      <c r="C111" s="193"/>
      <c r="D111" s="173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193"/>
      <c r="C112" s="193"/>
      <c r="D112" s="173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193"/>
      <c r="C113" s="193"/>
      <c r="D113" s="173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193"/>
      <c r="C114" s="193"/>
      <c r="D114" s="173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193"/>
      <c r="C115" s="193"/>
      <c r="D115" s="173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193"/>
      <c r="C116" s="193"/>
      <c r="D116" s="173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193"/>
      <c r="C117" s="193"/>
      <c r="D117" s="173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193"/>
      <c r="C118" s="193"/>
      <c r="D118" s="173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193"/>
      <c r="C119" s="193"/>
      <c r="D119" s="173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193"/>
      <c r="C120" s="193"/>
      <c r="D120" s="173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193"/>
      <c r="C121" s="193"/>
      <c r="D121" s="173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193"/>
      <c r="C122" s="193"/>
      <c r="D122" s="173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193"/>
      <c r="C123" s="193"/>
      <c r="D123" s="173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193"/>
      <c r="C124" s="193"/>
      <c r="D124" s="173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193"/>
      <c r="C125" s="193"/>
      <c r="D125" s="173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193"/>
      <c r="C126" s="193"/>
      <c r="D126" s="173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193"/>
      <c r="C127" s="193"/>
      <c r="D127" s="173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193"/>
      <c r="C128" s="193"/>
      <c r="D128" s="173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193"/>
      <c r="C129" s="193"/>
      <c r="D129" s="173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193"/>
      <c r="C130" s="193"/>
      <c r="D130" s="173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193"/>
      <c r="C131" s="193"/>
      <c r="D131" s="173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193"/>
      <c r="C132" s="193"/>
      <c r="D132" s="173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193"/>
      <c r="C133" s="193"/>
      <c r="D133" s="173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193"/>
      <c r="C134" s="193"/>
      <c r="D134" s="173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193"/>
      <c r="C135" s="193"/>
      <c r="D135" s="173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193"/>
      <c r="C136" s="193"/>
      <c r="D136" s="173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193"/>
      <c r="C137" s="193"/>
      <c r="D137" s="173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193"/>
      <c r="C138" s="193"/>
      <c r="D138" s="173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193"/>
      <c r="C139" s="193"/>
      <c r="D139" s="173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193"/>
      <c r="C140" s="193"/>
      <c r="D140" s="173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193"/>
      <c r="C141" s="193"/>
      <c r="D141" s="173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193"/>
      <c r="C142" s="193"/>
      <c r="D142" s="173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193"/>
      <c r="C143" s="193"/>
      <c r="D143" s="173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193"/>
      <c r="C144" s="193"/>
      <c r="D144" s="173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193"/>
      <c r="C145" s="193"/>
      <c r="D145" s="173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193"/>
      <c r="C146" s="193"/>
      <c r="D146" s="173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193"/>
      <c r="C147" s="193"/>
      <c r="D147" s="173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193"/>
      <c r="C148" s="193"/>
      <c r="D148" s="173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193"/>
      <c r="C149" s="193"/>
      <c r="D149" s="173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193"/>
      <c r="C150" s="193"/>
      <c r="D150" s="173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193"/>
      <c r="C151" s="193"/>
      <c r="D151" s="173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193"/>
      <c r="C152" s="193"/>
      <c r="D152" s="173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193"/>
      <c r="C153" s="193"/>
      <c r="D153" s="173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193"/>
      <c r="C154" s="193"/>
      <c r="D154" s="173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193"/>
      <c r="C155" s="193"/>
      <c r="D155" s="173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193"/>
      <c r="C156" s="193"/>
      <c r="D156" s="173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193"/>
      <c r="C157" s="193"/>
      <c r="D157" s="173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193"/>
      <c r="C158" s="193"/>
      <c r="D158" s="173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193"/>
      <c r="C159" s="193"/>
      <c r="D159" s="173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193"/>
      <c r="C160" s="193"/>
      <c r="D160" s="173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193"/>
      <c r="C161" s="193"/>
      <c r="D161" s="173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193"/>
      <c r="C162" s="193"/>
      <c r="D162" s="173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193"/>
      <c r="C163" s="193"/>
      <c r="D163" s="173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193"/>
      <c r="C164" s="193"/>
      <c r="D164" s="173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193"/>
      <c r="C165" s="193"/>
      <c r="D165" s="173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193"/>
      <c r="C166" s="193"/>
      <c r="D166" s="173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193"/>
      <c r="C167" s="193"/>
      <c r="D167" s="173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193"/>
      <c r="C168" s="193"/>
      <c r="D168" s="173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193"/>
      <c r="C169" s="193"/>
      <c r="D169" s="173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193"/>
      <c r="C170" s="193"/>
      <c r="D170" s="173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193"/>
      <c r="C171" s="193"/>
      <c r="D171" s="173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193"/>
      <c r="C172" s="193"/>
      <c r="D172" s="173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193"/>
      <c r="C173" s="193"/>
      <c r="D173" s="173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193"/>
      <c r="C174" s="193"/>
      <c r="D174" s="173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61" bestFit="1" customWidth="1"/>
    <col min="2" max="3" width="13.5703125" style="61" bestFit="1" customWidth="1"/>
    <col min="4" max="4" width="14" style="61" bestFit="1" customWidth="1"/>
    <col min="5" max="7" width="14.5703125" style="61" bestFit="1" customWidth="1"/>
    <col min="8" max="16384" width="9.140625" style="61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x14ac:dyDescent="0.2">
      <c r="A3" s="97"/>
    </row>
    <row r="4" spans="1:19" s="217" customFormat="1" x14ac:dyDescent="0.2">
      <c r="A4" s="124" t="str">
        <f>$A$2 &amp; " (" &amp;G4 &amp; ")"</f>
        <v>Державний та гарантований державою борг України за останні 5 років (млрд. грн)</v>
      </c>
      <c r="G4" s="217" t="str">
        <f>VALUAH</f>
        <v>млрд. грн</v>
      </c>
    </row>
    <row r="5" spans="1:19" s="39" customFormat="1" x14ac:dyDescent="0.2">
      <c r="A5" s="11"/>
      <c r="B5" s="114">
        <v>41274</v>
      </c>
      <c r="C5" s="114">
        <v>41639</v>
      </c>
      <c r="D5" s="114">
        <v>42004</v>
      </c>
      <c r="E5" s="114">
        <v>42369</v>
      </c>
      <c r="F5" s="114">
        <v>42735</v>
      </c>
      <c r="G5" s="114">
        <v>42825</v>
      </c>
    </row>
    <row r="6" spans="1:19" s="207" customFormat="1" x14ac:dyDescent="0.2">
      <c r="A6" s="235" t="s">
        <v>171</v>
      </c>
      <c r="B6" s="116">
        <f t="shared" ref="B6:G6" si="0">SUM(B$7+ B$8)</f>
        <v>515.51083307649992</v>
      </c>
      <c r="C6" s="116">
        <f t="shared" si="0"/>
        <v>584.78657094877008</v>
      </c>
      <c r="D6" s="116">
        <f t="shared" si="0"/>
        <v>1100.8332167026401</v>
      </c>
      <c r="E6" s="116">
        <f t="shared" si="0"/>
        <v>1572.1801589904499</v>
      </c>
      <c r="F6" s="116">
        <f t="shared" si="0"/>
        <v>1929.8088323996401</v>
      </c>
      <c r="G6" s="116">
        <f t="shared" si="0"/>
        <v>1951.8461276947301</v>
      </c>
    </row>
    <row r="7" spans="1:19" s="185" customFormat="1" x14ac:dyDescent="0.2">
      <c r="A7" s="161" t="s">
        <v>49</v>
      </c>
      <c r="B7" s="208">
        <v>206.51071361043</v>
      </c>
      <c r="C7" s="208">
        <v>284.08872546875</v>
      </c>
      <c r="D7" s="208">
        <v>488.86690736498002</v>
      </c>
      <c r="E7" s="208">
        <v>529.46057801728</v>
      </c>
      <c r="F7" s="208">
        <v>689.73000579020004</v>
      </c>
      <c r="G7" s="208">
        <v>718.91809311833003</v>
      </c>
    </row>
    <row r="8" spans="1:19" s="185" customFormat="1" x14ac:dyDescent="0.2">
      <c r="A8" s="161" t="s">
        <v>77</v>
      </c>
      <c r="B8" s="208">
        <v>309.00011946606998</v>
      </c>
      <c r="C8" s="208">
        <v>300.69784548002002</v>
      </c>
      <c r="D8" s="208">
        <v>611.96630933766005</v>
      </c>
      <c r="E8" s="208">
        <v>1042.71958097317</v>
      </c>
      <c r="F8" s="208">
        <v>1240.0788266094401</v>
      </c>
      <c r="G8" s="208">
        <v>1232.9280345764</v>
      </c>
    </row>
    <row r="9" spans="1:19" x14ac:dyDescent="0.2"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</row>
    <row r="10" spans="1:19" x14ac:dyDescent="0.2">
      <c r="A10" s="124" t="str">
        <f>$A$2 &amp; " (" &amp;G10 &amp; ")"</f>
        <v>Державний та гарантований державою борг України за останні 5 років (млрд. дол. США)</v>
      </c>
      <c r="B10" s="78"/>
      <c r="C10" s="78"/>
      <c r="D10" s="78"/>
      <c r="E10" s="78"/>
      <c r="F10" s="78"/>
      <c r="G10" s="217" t="str">
        <f>VALUSD</f>
        <v>млрд. дол. США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</row>
    <row r="11" spans="1:19" s="102" customFormat="1" x14ac:dyDescent="0.2">
      <c r="A11" s="11"/>
      <c r="B11" s="114">
        <v>41274</v>
      </c>
      <c r="C11" s="114">
        <v>41639</v>
      </c>
      <c r="D11" s="114">
        <v>42004</v>
      </c>
      <c r="E11" s="114">
        <v>42369</v>
      </c>
      <c r="F11" s="114">
        <v>42735</v>
      </c>
      <c r="G11" s="114">
        <v>42825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1:19" s="70" customFormat="1" x14ac:dyDescent="0.2">
      <c r="A12" s="235" t="s">
        <v>171</v>
      </c>
      <c r="B12" s="116">
        <f t="shared" ref="B12:G12" si="1">SUM(B$13+ B$14)</f>
        <v>64.495287511390003</v>
      </c>
      <c r="C12" s="116">
        <f t="shared" si="1"/>
        <v>73.16233841495</v>
      </c>
      <c r="D12" s="116">
        <f t="shared" si="1"/>
        <v>69.811922962929998</v>
      </c>
      <c r="E12" s="116">
        <f t="shared" si="1"/>
        <v>65.505686112310002</v>
      </c>
      <c r="F12" s="116">
        <f t="shared" si="1"/>
        <v>70.972708268410003</v>
      </c>
      <c r="G12" s="116">
        <f t="shared" si="1"/>
        <v>72.35475723318001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s="232" customFormat="1" x14ac:dyDescent="0.2">
      <c r="A13" s="38" t="s">
        <v>49</v>
      </c>
      <c r="B13" s="132">
        <v>25.836446091900001</v>
      </c>
      <c r="C13" s="132">
        <v>35.542190100169996</v>
      </c>
      <c r="D13" s="132">
        <v>31.002642687809999</v>
      </c>
      <c r="E13" s="132">
        <v>22.060244326380001</v>
      </c>
      <c r="F13" s="132">
        <v>25.366246471259998</v>
      </c>
      <c r="G13" s="132">
        <v>26.65022788436</v>
      </c>
      <c r="H13" s="254"/>
      <c r="I13" s="254"/>
      <c r="J13" s="254"/>
      <c r="K13" s="254"/>
      <c r="L13" s="254"/>
      <c r="M13" s="254"/>
      <c r="N13" s="254"/>
      <c r="O13" s="254"/>
      <c r="P13" s="254"/>
      <c r="Q13" s="254"/>
    </row>
    <row r="14" spans="1:19" s="232" customFormat="1" x14ac:dyDescent="0.2">
      <c r="A14" s="38" t="s">
        <v>77</v>
      </c>
      <c r="B14" s="132">
        <v>38.658841419490003</v>
      </c>
      <c r="C14" s="132">
        <v>37.620148314780003</v>
      </c>
      <c r="D14" s="132">
        <v>38.809280275120003</v>
      </c>
      <c r="E14" s="132">
        <v>43.445441785930001</v>
      </c>
      <c r="F14" s="132">
        <v>45.606461797149997</v>
      </c>
      <c r="G14" s="132">
        <v>45.704529348820003</v>
      </c>
      <c r="H14" s="254"/>
      <c r="I14" s="254"/>
      <c r="J14" s="254"/>
      <c r="K14" s="254"/>
      <c r="L14" s="254"/>
      <c r="M14" s="254"/>
      <c r="N14" s="254"/>
      <c r="O14" s="254"/>
      <c r="P14" s="254"/>
      <c r="Q14" s="254"/>
    </row>
    <row r="15" spans="1:19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s="42" customFormat="1" x14ac:dyDescent="0.2">
      <c r="G16" s="122" t="s">
        <v>65</v>
      </c>
    </row>
    <row r="17" spans="1:19" s="102" customFormat="1" x14ac:dyDescent="0.2">
      <c r="A17" s="11"/>
      <c r="B17" s="114">
        <v>41274</v>
      </c>
      <c r="C17" s="114">
        <v>41639</v>
      </c>
      <c r="D17" s="114">
        <v>42004</v>
      </c>
      <c r="E17" s="114">
        <v>42369</v>
      </c>
      <c r="F17" s="114">
        <v>42735</v>
      </c>
      <c r="G17" s="114">
        <v>42825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1:19" s="70" customFormat="1" x14ac:dyDescent="0.2">
      <c r="A18" s="235" t="s">
        <v>171</v>
      </c>
      <c r="B18" s="116">
        <f t="shared" ref="B18:G18" si="2">SUM(B$19+ B$20)</f>
        <v>1</v>
      </c>
      <c r="C18" s="116">
        <f t="shared" si="2"/>
        <v>1</v>
      </c>
      <c r="D18" s="116">
        <f t="shared" si="2"/>
        <v>1</v>
      </c>
      <c r="E18" s="116">
        <f t="shared" si="2"/>
        <v>1</v>
      </c>
      <c r="F18" s="116">
        <f t="shared" si="2"/>
        <v>1</v>
      </c>
      <c r="G18" s="116">
        <f t="shared" si="2"/>
        <v>1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9" s="232" customFormat="1" x14ac:dyDescent="0.2">
      <c r="A19" s="38" t="s">
        <v>49</v>
      </c>
      <c r="B19" s="115">
        <v>0.40059400000000001</v>
      </c>
      <c r="C19" s="115">
        <v>0.48579899999999998</v>
      </c>
      <c r="D19" s="115">
        <v>0.44408799999999998</v>
      </c>
      <c r="E19" s="115">
        <v>0.33676800000000001</v>
      </c>
      <c r="F19" s="115">
        <v>0.357408</v>
      </c>
      <c r="G19" s="115">
        <v>0.36832700000000002</v>
      </c>
      <c r="H19" s="254"/>
      <c r="I19" s="254"/>
      <c r="J19" s="254"/>
      <c r="K19" s="254"/>
      <c r="L19" s="254"/>
      <c r="M19" s="254"/>
      <c r="N19" s="254"/>
      <c r="O19" s="254"/>
      <c r="P19" s="254"/>
      <c r="Q19" s="254"/>
    </row>
    <row r="20" spans="1:19" s="232" customFormat="1" x14ac:dyDescent="0.2">
      <c r="A20" s="38" t="s">
        <v>77</v>
      </c>
      <c r="B20" s="115">
        <v>0.59940599999999999</v>
      </c>
      <c r="C20" s="115">
        <v>0.51420100000000002</v>
      </c>
      <c r="D20" s="115">
        <v>0.55591199999999996</v>
      </c>
      <c r="E20" s="115">
        <v>0.66323200000000004</v>
      </c>
      <c r="F20" s="115">
        <v>0.64259200000000005</v>
      </c>
      <c r="G20" s="115">
        <v>0.63167300000000004</v>
      </c>
      <c r="H20" s="254"/>
      <c r="I20" s="254"/>
      <c r="J20" s="254"/>
      <c r="K20" s="254"/>
      <c r="L20" s="254"/>
      <c r="M20" s="254"/>
      <c r="N20" s="254"/>
      <c r="O20" s="254"/>
      <c r="P20" s="254"/>
      <c r="Q20" s="254"/>
    </row>
    <row r="21" spans="1:19" x14ac:dyDescent="0.2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19" x14ac:dyDescent="0.2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1:19" x14ac:dyDescent="0.2"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19" x14ac:dyDescent="0.2"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19" s="42" customFormat="1" x14ac:dyDescent="0.2"/>
    <row r="26" spans="1:19" x14ac:dyDescent="0.2"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9" x14ac:dyDescent="0.2"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9" x14ac:dyDescent="0.2"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9" x14ac:dyDescent="0.2"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9" x14ac:dyDescent="0.2"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19" x14ac:dyDescent="0.2"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19" x14ac:dyDescent="0.2"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2:17" x14ac:dyDescent="0.2"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2:17" x14ac:dyDescent="0.2"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2:17" x14ac:dyDescent="0.2"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2:17" x14ac:dyDescent="0.2"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2:17" x14ac:dyDescent="0.2"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2:17" x14ac:dyDescent="0.2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2:17" x14ac:dyDescent="0.2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2:17" x14ac:dyDescent="0.2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2:17" x14ac:dyDescent="0.2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2:17" x14ac:dyDescent="0.2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2:17" x14ac:dyDescent="0.2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2:17" x14ac:dyDescent="0.2"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2:17" x14ac:dyDescent="0.2"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2:17" x14ac:dyDescent="0.2"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2:17" x14ac:dyDescent="0.2"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2:17" x14ac:dyDescent="0.2"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2:17" x14ac:dyDescent="0.2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2:17" x14ac:dyDescent="0.2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2:17" x14ac:dyDescent="0.2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2:17" x14ac:dyDescent="0.2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2:17" x14ac:dyDescent="0.2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2:17" x14ac:dyDescent="0.2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2:17" x14ac:dyDescent="0.2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2:17" x14ac:dyDescent="0.2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2:17" x14ac:dyDescent="0.2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2:17" x14ac:dyDescent="0.2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2:17" x14ac:dyDescent="0.2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2:17" x14ac:dyDescent="0.2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2:17" x14ac:dyDescent="0.2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2:17" x14ac:dyDescent="0.2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2:17" x14ac:dyDescent="0.2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2:17" x14ac:dyDescent="0.2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2:17" x14ac:dyDescent="0.2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2:17" x14ac:dyDescent="0.2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2:17" x14ac:dyDescent="0.2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2:17" x14ac:dyDescent="0.2"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2:17" x14ac:dyDescent="0.2"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2:17" x14ac:dyDescent="0.2"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2:17" x14ac:dyDescent="0.2"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2:17" x14ac:dyDescent="0.2"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2:17" x14ac:dyDescent="0.2"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2:17" x14ac:dyDescent="0.2"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2:17" x14ac:dyDescent="0.2"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2:17" x14ac:dyDescent="0.2"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2:17" x14ac:dyDescent="0.2"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2:17" x14ac:dyDescent="0.2"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2:17" x14ac:dyDescent="0.2"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2:17" x14ac:dyDescent="0.2"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2:17" x14ac:dyDescent="0.2"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2:17" x14ac:dyDescent="0.2"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2:17" x14ac:dyDescent="0.2"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2:17" x14ac:dyDescent="0.2"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2:17" x14ac:dyDescent="0.2"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2:17" x14ac:dyDescent="0.2"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2:17" x14ac:dyDescent="0.2"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2:17" x14ac:dyDescent="0.2"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2:17" x14ac:dyDescent="0.2"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2:17" x14ac:dyDescent="0.2"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2:17" x14ac:dyDescent="0.2"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2:17" x14ac:dyDescent="0.2"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2:17" x14ac:dyDescent="0.2"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2:17" x14ac:dyDescent="0.2"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2:17" x14ac:dyDescent="0.2"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2:17" x14ac:dyDescent="0.2"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2:17" x14ac:dyDescent="0.2"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2:17" x14ac:dyDescent="0.2"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2:17" x14ac:dyDescent="0.2"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2:17" x14ac:dyDescent="0.2"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2:17" x14ac:dyDescent="0.2"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2:17" x14ac:dyDescent="0.2"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2:17" x14ac:dyDescent="0.2"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</row>
    <row r="239" spans="2:17" x14ac:dyDescent="0.2"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</row>
    <row r="240" spans="2:17" x14ac:dyDescent="0.2"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</row>
    <row r="241" spans="2:17" x14ac:dyDescent="0.2"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</row>
    <row r="242" spans="2:17" x14ac:dyDescent="0.2"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</row>
    <row r="243" spans="2:17" x14ac:dyDescent="0.2"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</row>
    <row r="244" spans="2:17" x14ac:dyDescent="0.2"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</row>
    <row r="245" spans="2:17" x14ac:dyDescent="0.2"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x14ac:dyDescent="0.2"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</row>
    <row r="247" spans="2:17" x14ac:dyDescent="0.2"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61" bestFit="1" customWidth="1"/>
    <col min="2" max="7" width="11.7109375" style="61" customWidth="1"/>
    <col min="8" max="16384" width="9.140625" style="61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4" spans="1:19" s="217" customFormat="1" x14ac:dyDescent="0.2">
      <c r="G4" s="122" t="s">
        <v>78</v>
      </c>
    </row>
    <row r="5" spans="1:19" s="39" customFormat="1" x14ac:dyDescent="0.2">
      <c r="A5" s="234"/>
      <c r="B5" s="114">
        <f>YT_ALL!B5</f>
        <v>41274</v>
      </c>
      <c r="C5" s="114">
        <f>YT_ALL!C5</f>
        <v>41639</v>
      </c>
      <c r="D5" s="114">
        <f>YT_ALL!D5</f>
        <v>42004</v>
      </c>
      <c r="E5" s="114">
        <f>YT_ALL!E5</f>
        <v>42369</v>
      </c>
      <c r="F5" s="114">
        <f>YT_ALL!F5</f>
        <v>42735</v>
      </c>
      <c r="G5" s="114">
        <f>YT_ALL!G5</f>
        <v>42825</v>
      </c>
    </row>
    <row r="6" spans="1:19" s="207" customFormat="1" x14ac:dyDescent="0.2">
      <c r="A6" s="235" t="s">
        <v>171</v>
      </c>
      <c r="B6" s="116">
        <f t="shared" ref="B6:G6" si="0">SUM(B$7+ B$8)</f>
        <v>515.51083307649992</v>
      </c>
      <c r="C6" s="116">
        <f t="shared" si="0"/>
        <v>584.78657094877008</v>
      </c>
      <c r="D6" s="116">
        <f t="shared" si="0"/>
        <v>1100.8332167026401</v>
      </c>
      <c r="E6" s="116">
        <f t="shared" si="0"/>
        <v>1572.1801589904499</v>
      </c>
      <c r="F6" s="116">
        <f t="shared" si="0"/>
        <v>1929.8088323996401</v>
      </c>
      <c r="G6" s="116">
        <f t="shared" si="0"/>
        <v>1951.8461276947301</v>
      </c>
    </row>
    <row r="7" spans="1:19" s="185" customFormat="1" x14ac:dyDescent="0.2">
      <c r="A7" s="135" t="str">
        <f>YT_ALL!A7</f>
        <v>Внутрішній борг</v>
      </c>
      <c r="B7" s="208">
        <f>YT_ALL!B7/DMLMLR</f>
        <v>206.51071361043</v>
      </c>
      <c r="C7" s="208">
        <f>YT_ALL!C7/DMLMLR</f>
        <v>284.08872546875</v>
      </c>
      <c r="D7" s="208">
        <f>YT_ALL!D7/DMLMLR</f>
        <v>488.86690736498002</v>
      </c>
      <c r="E7" s="208">
        <f>YT_ALL!E7/DMLMLR</f>
        <v>529.46057801728</v>
      </c>
      <c r="F7" s="208">
        <f>YT_ALL!F7/DMLMLR</f>
        <v>689.73000579020004</v>
      </c>
      <c r="G7" s="208">
        <f>YT_ALL!G7/DMLMLR</f>
        <v>718.91809311833003</v>
      </c>
    </row>
    <row r="8" spans="1:19" s="185" customFormat="1" x14ac:dyDescent="0.2">
      <c r="A8" s="135" t="str">
        <f>YT_ALL!A8</f>
        <v>Зовнішній борг</v>
      </c>
      <c r="B8" s="208">
        <f>YT_ALL!B8/DMLMLR</f>
        <v>309.00011946606998</v>
      </c>
      <c r="C8" s="208">
        <f>YT_ALL!C8/DMLMLR</f>
        <v>300.69784548002002</v>
      </c>
      <c r="D8" s="208">
        <f>YT_ALL!D8/DMLMLR</f>
        <v>611.96630933766005</v>
      </c>
      <c r="E8" s="208">
        <f>YT_ALL!E8/DMLMLR</f>
        <v>1042.71958097317</v>
      </c>
      <c r="F8" s="208">
        <f>YT_ALL!F8/DMLMLR</f>
        <v>1240.0788266094401</v>
      </c>
      <c r="G8" s="208">
        <f>YT_ALL!G8/DMLMLR</f>
        <v>1232.9280345764</v>
      </c>
    </row>
    <row r="9" spans="1:19" x14ac:dyDescent="0.2"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</row>
    <row r="10" spans="1:19" x14ac:dyDescent="0.2">
      <c r="B10" s="78"/>
      <c r="C10" s="78"/>
      <c r="D10" s="78"/>
      <c r="E10" s="78"/>
      <c r="F10" s="78"/>
      <c r="G10" s="122" t="s">
        <v>47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</row>
    <row r="11" spans="1:19" s="102" customFormat="1" x14ac:dyDescent="0.2">
      <c r="A11" s="99"/>
      <c r="B11" s="114">
        <f>YT_ALL!B11</f>
        <v>41274</v>
      </c>
      <c r="C11" s="114">
        <f>YT_ALL!C11</f>
        <v>41639</v>
      </c>
      <c r="D11" s="114">
        <f>YT_ALL!D11</f>
        <v>42004</v>
      </c>
      <c r="E11" s="114">
        <f>YT_ALL!E11</f>
        <v>42369</v>
      </c>
      <c r="F11" s="114">
        <f>YT_ALL!F11</f>
        <v>42735</v>
      </c>
      <c r="G11" s="114">
        <f>YT_ALL!G11</f>
        <v>42825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1:19" s="70" customFormat="1" x14ac:dyDescent="0.2">
      <c r="A12" s="235" t="s">
        <v>171</v>
      </c>
      <c r="B12" s="116">
        <f t="shared" ref="B12:G12" si="1">SUM(B$13+ B$14)</f>
        <v>64.495287511390003</v>
      </c>
      <c r="C12" s="116">
        <f t="shared" si="1"/>
        <v>73.16233841495</v>
      </c>
      <c r="D12" s="116">
        <f t="shared" si="1"/>
        <v>69.811922962929998</v>
      </c>
      <c r="E12" s="116">
        <f t="shared" si="1"/>
        <v>65.505686112310002</v>
      </c>
      <c r="F12" s="116">
        <f t="shared" si="1"/>
        <v>70.972708268410003</v>
      </c>
      <c r="G12" s="116">
        <f t="shared" si="1"/>
        <v>72.35475723318001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s="232" customFormat="1" x14ac:dyDescent="0.2">
      <c r="A13" s="135" t="str">
        <f>YT_ALL!A13</f>
        <v>Внутрішній борг</v>
      </c>
      <c r="B13" s="208">
        <f>YT_ALL!B13/DMLMLR</f>
        <v>25.836446091900001</v>
      </c>
      <c r="C13" s="208">
        <f>YT_ALL!C13/DMLMLR</f>
        <v>35.542190100169996</v>
      </c>
      <c r="D13" s="208">
        <f>YT_ALL!D13/DMLMLR</f>
        <v>31.002642687809999</v>
      </c>
      <c r="E13" s="208">
        <f>YT_ALL!E13/DMLMLR</f>
        <v>22.060244326380001</v>
      </c>
      <c r="F13" s="208">
        <f>YT_ALL!F13/DMLMLR</f>
        <v>25.366246471259998</v>
      </c>
      <c r="G13" s="208">
        <f>YT_ALL!G13/DMLMLR</f>
        <v>26.65022788436</v>
      </c>
      <c r="H13" s="254"/>
      <c r="I13" s="254"/>
      <c r="J13" s="254"/>
      <c r="K13" s="254"/>
      <c r="L13" s="254"/>
      <c r="M13" s="254"/>
      <c r="N13" s="254"/>
      <c r="O13" s="254"/>
      <c r="P13" s="254"/>
      <c r="Q13" s="254"/>
    </row>
    <row r="14" spans="1:19" s="232" customFormat="1" x14ac:dyDescent="0.2">
      <c r="A14" s="135" t="str">
        <f>YT_ALL!A14</f>
        <v>Зовнішній борг</v>
      </c>
      <c r="B14" s="208">
        <f>YT_ALL!B14/DMLMLR</f>
        <v>38.658841419490003</v>
      </c>
      <c r="C14" s="208">
        <f>YT_ALL!C14/DMLMLR</f>
        <v>37.620148314780003</v>
      </c>
      <c r="D14" s="208">
        <f>YT_ALL!D14/DMLMLR</f>
        <v>38.809280275120003</v>
      </c>
      <c r="E14" s="208">
        <f>YT_ALL!E14/DMLMLR</f>
        <v>43.445441785930001</v>
      </c>
      <c r="F14" s="208">
        <f>YT_ALL!F14/DMLMLR</f>
        <v>45.606461797149997</v>
      </c>
      <c r="G14" s="208">
        <f>YT_ALL!G14/DMLMLR</f>
        <v>45.704529348820003</v>
      </c>
      <c r="H14" s="254"/>
      <c r="I14" s="254"/>
      <c r="J14" s="254"/>
      <c r="K14" s="254"/>
      <c r="L14" s="254"/>
      <c r="M14" s="254"/>
      <c r="N14" s="254"/>
      <c r="O14" s="254"/>
      <c r="P14" s="254"/>
      <c r="Q14" s="254"/>
    </row>
    <row r="15" spans="1:19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s="42" customFormat="1" x14ac:dyDescent="0.2">
      <c r="G16" s="122" t="s">
        <v>65</v>
      </c>
    </row>
    <row r="17" spans="1:19" s="102" customFormat="1" x14ac:dyDescent="0.2">
      <c r="A17" s="99"/>
      <c r="B17" s="114">
        <f>YT_ALL!B17</f>
        <v>41274</v>
      </c>
      <c r="C17" s="114">
        <f>YT_ALL!C17</f>
        <v>41639</v>
      </c>
      <c r="D17" s="114">
        <f>YT_ALL!D17</f>
        <v>42004</v>
      </c>
      <c r="E17" s="114">
        <f>YT_ALL!E17</f>
        <v>42369</v>
      </c>
      <c r="F17" s="114">
        <f>YT_ALL!F17</f>
        <v>42735</v>
      </c>
      <c r="G17" s="114">
        <f>YT_ALL!G17</f>
        <v>42825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1:19" s="70" customFormat="1" x14ac:dyDescent="0.2">
      <c r="A18" s="235" t="s">
        <v>171</v>
      </c>
      <c r="B18" s="116">
        <f t="shared" ref="B18:G18" si="2">SUM(B$19+ B$20)</f>
        <v>1</v>
      </c>
      <c r="C18" s="116">
        <f t="shared" si="2"/>
        <v>1</v>
      </c>
      <c r="D18" s="116">
        <f t="shared" si="2"/>
        <v>1</v>
      </c>
      <c r="E18" s="116">
        <f t="shared" si="2"/>
        <v>1</v>
      </c>
      <c r="F18" s="116">
        <f t="shared" si="2"/>
        <v>1</v>
      </c>
      <c r="G18" s="116">
        <f t="shared" si="2"/>
        <v>1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9" s="232" customFormat="1" x14ac:dyDescent="0.2">
      <c r="A19" s="135" t="str">
        <f>YT_ALL!A19</f>
        <v>Внутрішній борг</v>
      </c>
      <c r="B19" s="197">
        <f>YT_ALL!B19</f>
        <v>0.40059400000000001</v>
      </c>
      <c r="C19" s="197">
        <f>YT_ALL!C19</f>
        <v>0.48579899999999998</v>
      </c>
      <c r="D19" s="197">
        <f>YT_ALL!D19</f>
        <v>0.44408799999999998</v>
      </c>
      <c r="E19" s="197">
        <f>YT_ALL!E19</f>
        <v>0.33676800000000001</v>
      </c>
      <c r="F19" s="197">
        <f>YT_ALL!F19</f>
        <v>0.357408</v>
      </c>
      <c r="G19" s="197">
        <f>YT_ALL!G19</f>
        <v>0.36832700000000002</v>
      </c>
      <c r="H19" s="254"/>
      <c r="I19" s="254"/>
      <c r="J19" s="254"/>
      <c r="K19" s="254"/>
      <c r="L19" s="254"/>
      <c r="M19" s="254"/>
      <c r="N19" s="254"/>
      <c r="O19" s="254"/>
      <c r="P19" s="254"/>
      <c r="Q19" s="254"/>
    </row>
    <row r="20" spans="1:19" s="232" customFormat="1" x14ac:dyDescent="0.2">
      <c r="A20" s="135" t="str">
        <f>YT_ALL!A20</f>
        <v>Зовнішній борг</v>
      </c>
      <c r="B20" s="197">
        <f>YT_ALL!B20</f>
        <v>0.59940599999999999</v>
      </c>
      <c r="C20" s="197">
        <f>YT_ALL!C20</f>
        <v>0.51420100000000002</v>
      </c>
      <c r="D20" s="197">
        <f>YT_ALL!D20</f>
        <v>0.55591199999999996</v>
      </c>
      <c r="E20" s="197">
        <f>YT_ALL!E20</f>
        <v>0.66323200000000004</v>
      </c>
      <c r="F20" s="197">
        <f>YT_ALL!F20</f>
        <v>0.64259200000000005</v>
      </c>
      <c r="G20" s="197">
        <f>YT_ALL!G20</f>
        <v>0.63167300000000004</v>
      </c>
      <c r="H20" s="254"/>
      <c r="I20" s="254"/>
      <c r="J20" s="254"/>
      <c r="K20" s="254"/>
      <c r="L20" s="254"/>
      <c r="M20" s="254"/>
      <c r="N20" s="254"/>
      <c r="O20" s="254"/>
      <c r="P20" s="254"/>
      <c r="Q20" s="254"/>
    </row>
    <row r="21" spans="1:19" x14ac:dyDescent="0.2">
      <c r="A21" s="245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19" x14ac:dyDescent="0.2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1:19" x14ac:dyDescent="0.2"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19" x14ac:dyDescent="0.2"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19" s="42" customFormat="1" x14ac:dyDescent="0.2"/>
    <row r="26" spans="1:19" x14ac:dyDescent="0.2"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9" x14ac:dyDescent="0.2"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9" x14ac:dyDescent="0.2"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9" x14ac:dyDescent="0.2"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9" x14ac:dyDescent="0.2"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19" x14ac:dyDescent="0.2"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19" x14ac:dyDescent="0.2"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2:17" x14ac:dyDescent="0.2"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2:17" x14ac:dyDescent="0.2"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2:17" x14ac:dyDescent="0.2"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2:17" x14ac:dyDescent="0.2"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2:17" x14ac:dyDescent="0.2"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2:17" x14ac:dyDescent="0.2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2:17" x14ac:dyDescent="0.2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2:17" x14ac:dyDescent="0.2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2:17" x14ac:dyDescent="0.2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2:17" x14ac:dyDescent="0.2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2:17" x14ac:dyDescent="0.2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2:17" x14ac:dyDescent="0.2"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2:17" x14ac:dyDescent="0.2"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2:17" x14ac:dyDescent="0.2"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2:17" x14ac:dyDescent="0.2"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2:17" x14ac:dyDescent="0.2"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2:17" x14ac:dyDescent="0.2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2:17" x14ac:dyDescent="0.2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2:17" x14ac:dyDescent="0.2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2:17" x14ac:dyDescent="0.2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2:17" x14ac:dyDescent="0.2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2:17" x14ac:dyDescent="0.2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2:17" x14ac:dyDescent="0.2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2:17" x14ac:dyDescent="0.2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2:17" x14ac:dyDescent="0.2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2:17" x14ac:dyDescent="0.2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2:17" x14ac:dyDescent="0.2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2:17" x14ac:dyDescent="0.2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2:17" x14ac:dyDescent="0.2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2:17" x14ac:dyDescent="0.2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2:17" x14ac:dyDescent="0.2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2:17" x14ac:dyDescent="0.2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2:17" x14ac:dyDescent="0.2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2:17" x14ac:dyDescent="0.2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2:17" x14ac:dyDescent="0.2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2:17" x14ac:dyDescent="0.2"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2:17" x14ac:dyDescent="0.2"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2:17" x14ac:dyDescent="0.2"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2:17" x14ac:dyDescent="0.2"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2:17" x14ac:dyDescent="0.2"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2:17" x14ac:dyDescent="0.2"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2:17" x14ac:dyDescent="0.2"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2:17" x14ac:dyDescent="0.2"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2:17" x14ac:dyDescent="0.2"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2:17" x14ac:dyDescent="0.2"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2:17" x14ac:dyDescent="0.2"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2:17" x14ac:dyDescent="0.2"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2:17" x14ac:dyDescent="0.2"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2:17" x14ac:dyDescent="0.2"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2:17" x14ac:dyDescent="0.2"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2:17" x14ac:dyDescent="0.2"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2:17" x14ac:dyDescent="0.2"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2:17" x14ac:dyDescent="0.2"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2:17" x14ac:dyDescent="0.2"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2:17" x14ac:dyDescent="0.2"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2:17" x14ac:dyDescent="0.2"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2:17" x14ac:dyDescent="0.2"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2:17" x14ac:dyDescent="0.2"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2:17" x14ac:dyDescent="0.2"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2:17" x14ac:dyDescent="0.2"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2:17" x14ac:dyDescent="0.2"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2:17" x14ac:dyDescent="0.2"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2:17" x14ac:dyDescent="0.2"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2:17" x14ac:dyDescent="0.2"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2:17" x14ac:dyDescent="0.2"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2:17" x14ac:dyDescent="0.2"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2:17" x14ac:dyDescent="0.2"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2:17" x14ac:dyDescent="0.2"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2:17" x14ac:dyDescent="0.2"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2:17" x14ac:dyDescent="0.2"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2:17" x14ac:dyDescent="0.2"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</row>
    <row r="239" spans="2:17" x14ac:dyDescent="0.2"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</row>
    <row r="240" spans="2:17" x14ac:dyDescent="0.2"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</row>
    <row r="241" spans="2:17" x14ac:dyDescent="0.2"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</row>
    <row r="242" spans="2:17" x14ac:dyDescent="0.2"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</row>
    <row r="243" spans="2:17" x14ac:dyDescent="0.2"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</row>
    <row r="244" spans="2:17" x14ac:dyDescent="0.2"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</row>
    <row r="245" spans="2:17" x14ac:dyDescent="0.2"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x14ac:dyDescent="0.2"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</row>
    <row r="247" spans="2:17" x14ac:dyDescent="0.2"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61" bestFit="1" customWidth="1"/>
    <col min="2" max="7" width="11.7109375" style="61" customWidth="1"/>
    <col min="8" max="16384" width="9.140625" style="61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4" spans="1:19" s="217" customFormat="1" x14ac:dyDescent="0.2">
      <c r="G4" s="122" t="s">
        <v>78</v>
      </c>
    </row>
    <row r="5" spans="1:19" s="39" customFormat="1" x14ac:dyDescent="0.2">
      <c r="A5" s="234"/>
      <c r="B5" s="114">
        <f>YT_ALL!B5</f>
        <v>41274</v>
      </c>
      <c r="C5" s="114">
        <f>YT_ALL!C5</f>
        <v>41639</v>
      </c>
      <c r="D5" s="114">
        <f>YT_ALL!D5</f>
        <v>42004</v>
      </c>
      <c r="E5" s="114">
        <f>YT_ALL!E5</f>
        <v>42369</v>
      </c>
      <c r="F5" s="114">
        <f>YT_ALL!F5</f>
        <v>42735</v>
      </c>
      <c r="G5" s="114">
        <f>YT_ALL!G5</f>
        <v>42825</v>
      </c>
    </row>
    <row r="6" spans="1:19" s="207" customFormat="1" x14ac:dyDescent="0.2">
      <c r="A6" s="235" t="s">
        <v>171</v>
      </c>
      <c r="B6" s="116">
        <f t="shared" ref="B6:G6" si="0">SUM(B$7+ B$8)</f>
        <v>515.51083307650003</v>
      </c>
      <c r="C6" s="116">
        <f t="shared" si="0"/>
        <v>584.78657094876996</v>
      </c>
      <c r="D6" s="116">
        <f t="shared" si="0"/>
        <v>1100.8332167026401</v>
      </c>
      <c r="E6" s="116">
        <f t="shared" si="0"/>
        <v>1572.1801589904499</v>
      </c>
      <c r="F6" s="116">
        <f t="shared" si="0"/>
        <v>1929.8088323996399</v>
      </c>
      <c r="G6" s="116">
        <f t="shared" si="0"/>
        <v>1951.8461276947301</v>
      </c>
    </row>
    <row r="7" spans="1:19" s="185" customFormat="1" x14ac:dyDescent="0.2">
      <c r="A7" s="135" t="str">
        <f>YK_ALL!A7</f>
        <v>Державний борг</v>
      </c>
      <c r="B7" s="208">
        <f>YK_ALL!B7/DMLMLR</f>
        <v>399.21823411787</v>
      </c>
      <c r="C7" s="208">
        <f>YK_ALL!C7/DMLMLR</f>
        <v>480.21862943662001</v>
      </c>
      <c r="D7" s="208">
        <f>YK_ALL!D7/DMLMLR</f>
        <v>947.03046914465006</v>
      </c>
      <c r="E7" s="208">
        <f>YK_ALL!E7/DMLMLR</f>
        <v>1334.2716012912799</v>
      </c>
      <c r="F7" s="208">
        <f>YK_ALL!F7/DMLMLR</f>
        <v>1650.8332850501199</v>
      </c>
      <c r="G7" s="208">
        <f>YK_ALL!G7/DMLMLR</f>
        <v>1676.1274934015801</v>
      </c>
    </row>
    <row r="8" spans="1:19" s="185" customFormat="1" x14ac:dyDescent="0.2">
      <c r="A8" s="135" t="str">
        <f>YK_ALL!A8</f>
        <v>Гарантований державою борг</v>
      </c>
      <c r="B8" s="208">
        <f>YK_ALL!B8/DMLMLR</f>
        <v>116.29259895862999</v>
      </c>
      <c r="C8" s="208">
        <f>YK_ALL!C8/DMLMLR</f>
        <v>104.56794151215</v>
      </c>
      <c r="D8" s="208">
        <f>YK_ALL!D8/DMLMLR</f>
        <v>153.80274755798999</v>
      </c>
      <c r="E8" s="208">
        <f>YK_ALL!E8/DMLMLR</f>
        <v>237.90855769916999</v>
      </c>
      <c r="F8" s="208">
        <f>YK_ALL!F8/DMLMLR</f>
        <v>278.97554734952001</v>
      </c>
      <c r="G8" s="208">
        <f>YK_ALL!G8/DMLMLR</f>
        <v>275.71863429314999</v>
      </c>
    </row>
    <row r="9" spans="1:19" x14ac:dyDescent="0.2"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</row>
    <row r="10" spans="1:19" x14ac:dyDescent="0.2">
      <c r="B10" s="78"/>
      <c r="C10" s="78"/>
      <c r="D10" s="78"/>
      <c r="E10" s="78"/>
      <c r="F10" s="78"/>
      <c r="G10" s="122" t="s">
        <v>47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</row>
    <row r="11" spans="1:19" s="102" customFormat="1" x14ac:dyDescent="0.2">
      <c r="A11" s="99"/>
      <c r="B11" s="114">
        <f>YT_ALL!B11</f>
        <v>41274</v>
      </c>
      <c r="C11" s="114">
        <f>YT_ALL!C11</f>
        <v>41639</v>
      </c>
      <c r="D11" s="114">
        <f>YT_ALL!D11</f>
        <v>42004</v>
      </c>
      <c r="E11" s="114">
        <f>YT_ALL!E11</f>
        <v>42369</v>
      </c>
      <c r="F11" s="114">
        <f>YT_ALL!F11</f>
        <v>42735</v>
      </c>
      <c r="G11" s="114">
        <f>YT_ALL!G11</f>
        <v>42825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1:19" s="70" customFormat="1" x14ac:dyDescent="0.2">
      <c r="A12" s="235" t="s">
        <v>171</v>
      </c>
      <c r="B12" s="116">
        <f t="shared" ref="B12:G12" si="1">SUM(B$13+ B$14)</f>
        <v>64.495287511390003</v>
      </c>
      <c r="C12" s="116">
        <f t="shared" si="1"/>
        <v>73.16233841495</v>
      </c>
      <c r="D12" s="116">
        <f t="shared" si="1"/>
        <v>69.811922962929998</v>
      </c>
      <c r="E12" s="116">
        <f t="shared" si="1"/>
        <v>65.505686112310002</v>
      </c>
      <c r="F12" s="116">
        <f t="shared" si="1"/>
        <v>70.972708268410003</v>
      </c>
      <c r="G12" s="116">
        <f t="shared" si="1"/>
        <v>72.354757233179996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s="232" customFormat="1" x14ac:dyDescent="0.2">
      <c r="A13" s="135" t="str">
        <f>YK_ALL!A13</f>
        <v>Державний борг</v>
      </c>
      <c r="B13" s="208">
        <f>YK_ALL!B13/DMLMLR</f>
        <v>49.945981999040001</v>
      </c>
      <c r="C13" s="208">
        <f>YK_ALL!C13/DMLMLR</f>
        <v>60.079898590879999</v>
      </c>
      <c r="D13" s="208">
        <f>YK_ALL!D13/DMLMLR</f>
        <v>60.058160629950002</v>
      </c>
      <c r="E13" s="208">
        <f>YK_ALL!E13/DMLMLR</f>
        <v>55.593105028709999</v>
      </c>
      <c r="F13" s="208">
        <f>YK_ALL!F13/DMLMLR</f>
        <v>60.712805938389998</v>
      </c>
      <c r="G13" s="208">
        <f>YK_ALL!G13/DMLMLR</f>
        <v>62.133892706049998</v>
      </c>
      <c r="H13" s="254"/>
      <c r="I13" s="254"/>
      <c r="J13" s="254"/>
      <c r="K13" s="254"/>
      <c r="L13" s="254"/>
      <c r="M13" s="254"/>
      <c r="N13" s="254"/>
      <c r="O13" s="254"/>
      <c r="P13" s="254"/>
      <c r="Q13" s="254"/>
    </row>
    <row r="14" spans="1:19" s="232" customFormat="1" x14ac:dyDescent="0.2">
      <c r="A14" s="135" t="str">
        <f>YK_ALL!A14</f>
        <v>Гарантований державою борг</v>
      </c>
      <c r="B14" s="208">
        <f>YK_ALL!B14/DMLMLR</f>
        <v>14.549305512349999</v>
      </c>
      <c r="C14" s="208">
        <f>YK_ALL!C14/DMLMLR</f>
        <v>13.082439824070001</v>
      </c>
      <c r="D14" s="208">
        <f>YK_ALL!D14/DMLMLR</f>
        <v>9.7537623329799992</v>
      </c>
      <c r="E14" s="208">
        <f>YK_ALL!E14/DMLMLR</f>
        <v>9.9125810835999992</v>
      </c>
      <c r="F14" s="208">
        <f>YK_ALL!F14/DMLMLR</f>
        <v>10.259902330019999</v>
      </c>
      <c r="G14" s="208">
        <f>YK_ALL!G14/DMLMLR</f>
        <v>10.220864527130001</v>
      </c>
      <c r="H14" s="254"/>
      <c r="I14" s="254"/>
      <c r="J14" s="254"/>
      <c r="K14" s="254"/>
      <c r="L14" s="254"/>
      <c r="M14" s="254"/>
      <c r="N14" s="254"/>
      <c r="O14" s="254"/>
      <c r="P14" s="254"/>
      <c r="Q14" s="254"/>
    </row>
    <row r="15" spans="1:19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s="42" customFormat="1" x14ac:dyDescent="0.2">
      <c r="G16" s="122" t="s">
        <v>65</v>
      </c>
    </row>
    <row r="17" spans="1:19" s="102" customFormat="1" x14ac:dyDescent="0.2">
      <c r="A17" s="99"/>
      <c r="B17" s="114">
        <f>YT_ALL!B17</f>
        <v>41274</v>
      </c>
      <c r="C17" s="114">
        <f>YT_ALL!C17</f>
        <v>41639</v>
      </c>
      <c r="D17" s="114">
        <f>YT_ALL!D17</f>
        <v>42004</v>
      </c>
      <c r="E17" s="114">
        <f>YT_ALL!E17</f>
        <v>42369</v>
      </c>
      <c r="F17" s="114">
        <f>YT_ALL!F17</f>
        <v>42735</v>
      </c>
      <c r="G17" s="114">
        <f>YT_ALL!G17</f>
        <v>42825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1:19" s="70" customFormat="1" x14ac:dyDescent="0.2">
      <c r="A18" s="235" t="s">
        <v>171</v>
      </c>
      <c r="B18" s="116">
        <f t="shared" ref="B18:G18" si="2">SUM(B$19+ B$20)</f>
        <v>1</v>
      </c>
      <c r="C18" s="116">
        <f t="shared" si="2"/>
        <v>1</v>
      </c>
      <c r="D18" s="116">
        <f t="shared" si="2"/>
        <v>1</v>
      </c>
      <c r="E18" s="116">
        <f t="shared" si="2"/>
        <v>1</v>
      </c>
      <c r="F18" s="116">
        <f t="shared" si="2"/>
        <v>1</v>
      </c>
      <c r="G18" s="116">
        <f t="shared" si="2"/>
        <v>1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9" s="232" customFormat="1" x14ac:dyDescent="0.2">
      <c r="A19" s="135" t="str">
        <f>YK_ALL!A19</f>
        <v>Державний борг</v>
      </c>
      <c r="B19" s="208">
        <f>YK_ALL!B19</f>
        <v>0.77441300000000002</v>
      </c>
      <c r="C19" s="208">
        <f>YK_ALL!C19</f>
        <v>0.82118599999999997</v>
      </c>
      <c r="D19" s="208">
        <f>YK_ALL!D19</f>
        <v>0.86028499999999997</v>
      </c>
      <c r="E19" s="208">
        <f>YK_ALL!E19</f>
        <v>0.84867599999999999</v>
      </c>
      <c r="F19" s="208">
        <f>YK_ALL!F19</f>
        <v>0.85543899999999995</v>
      </c>
      <c r="G19" s="208">
        <f>YK_ALL!G19</f>
        <v>0.85873999999999995</v>
      </c>
      <c r="H19" s="254"/>
      <c r="I19" s="254"/>
      <c r="J19" s="254"/>
      <c r="K19" s="254"/>
      <c r="L19" s="254"/>
      <c r="M19" s="254"/>
      <c r="N19" s="254"/>
      <c r="O19" s="254"/>
      <c r="P19" s="254"/>
      <c r="Q19" s="254"/>
    </row>
    <row r="20" spans="1:19" s="232" customFormat="1" x14ac:dyDescent="0.2">
      <c r="A20" s="135" t="str">
        <f>YK_ALL!A20</f>
        <v>Гарантований державою борг</v>
      </c>
      <c r="B20" s="208">
        <f>YK_ALL!B20</f>
        <v>0.22558700000000001</v>
      </c>
      <c r="C20" s="208">
        <f>YK_ALL!C20</f>
        <v>0.178814</v>
      </c>
      <c r="D20" s="208">
        <f>YK_ALL!D20</f>
        <v>0.13971500000000001</v>
      </c>
      <c r="E20" s="208">
        <f>YK_ALL!E20</f>
        <v>0.15132399999999999</v>
      </c>
      <c r="F20" s="208">
        <f>YK_ALL!F20</f>
        <v>0.144561</v>
      </c>
      <c r="G20" s="208">
        <f>YK_ALL!G20</f>
        <v>0.14126</v>
      </c>
      <c r="H20" s="254"/>
      <c r="I20" s="254"/>
      <c r="J20" s="254"/>
      <c r="K20" s="254"/>
      <c r="L20" s="254"/>
      <c r="M20" s="254"/>
      <c r="N20" s="254"/>
      <c r="O20" s="254"/>
      <c r="P20" s="254"/>
      <c r="Q20" s="254"/>
    </row>
    <row r="21" spans="1:19" x14ac:dyDescent="0.2">
      <c r="A21" s="245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19" x14ac:dyDescent="0.2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1:19" x14ac:dyDescent="0.2"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19" x14ac:dyDescent="0.2"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19" s="42" customFormat="1" x14ac:dyDescent="0.2"/>
    <row r="26" spans="1:19" x14ac:dyDescent="0.2"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9" x14ac:dyDescent="0.2"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9" x14ac:dyDescent="0.2"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9" x14ac:dyDescent="0.2"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9" x14ac:dyDescent="0.2"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19" x14ac:dyDescent="0.2"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19" x14ac:dyDescent="0.2"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2:17" x14ac:dyDescent="0.2"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2:17" x14ac:dyDescent="0.2"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2:17" x14ac:dyDescent="0.2"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2:17" x14ac:dyDescent="0.2"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2:17" x14ac:dyDescent="0.2"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2:17" x14ac:dyDescent="0.2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2:17" x14ac:dyDescent="0.2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2:17" x14ac:dyDescent="0.2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2:17" x14ac:dyDescent="0.2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2:17" x14ac:dyDescent="0.2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2:17" x14ac:dyDescent="0.2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2:17" x14ac:dyDescent="0.2"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2:17" x14ac:dyDescent="0.2"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2:17" x14ac:dyDescent="0.2"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2:17" x14ac:dyDescent="0.2"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2:17" x14ac:dyDescent="0.2"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2:17" x14ac:dyDescent="0.2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2:17" x14ac:dyDescent="0.2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2:17" x14ac:dyDescent="0.2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2:17" x14ac:dyDescent="0.2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2:17" x14ac:dyDescent="0.2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2:17" x14ac:dyDescent="0.2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2:17" x14ac:dyDescent="0.2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2:17" x14ac:dyDescent="0.2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2:17" x14ac:dyDescent="0.2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2:17" x14ac:dyDescent="0.2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2:17" x14ac:dyDescent="0.2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2:17" x14ac:dyDescent="0.2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2:17" x14ac:dyDescent="0.2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2:17" x14ac:dyDescent="0.2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2:17" x14ac:dyDescent="0.2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2:17" x14ac:dyDescent="0.2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2:17" x14ac:dyDescent="0.2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2:17" x14ac:dyDescent="0.2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2:17" x14ac:dyDescent="0.2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2:17" x14ac:dyDescent="0.2"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2:17" x14ac:dyDescent="0.2"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2:17" x14ac:dyDescent="0.2"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2:17" x14ac:dyDescent="0.2"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2:17" x14ac:dyDescent="0.2"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2:17" x14ac:dyDescent="0.2"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2:17" x14ac:dyDescent="0.2"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2:17" x14ac:dyDescent="0.2"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2:17" x14ac:dyDescent="0.2"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2:17" x14ac:dyDescent="0.2"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2:17" x14ac:dyDescent="0.2"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2:17" x14ac:dyDescent="0.2"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2:17" x14ac:dyDescent="0.2"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2:17" x14ac:dyDescent="0.2"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2:17" x14ac:dyDescent="0.2"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2:17" x14ac:dyDescent="0.2"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2:17" x14ac:dyDescent="0.2"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2:17" x14ac:dyDescent="0.2"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2:17" x14ac:dyDescent="0.2"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2:17" x14ac:dyDescent="0.2"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2:17" x14ac:dyDescent="0.2"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2:17" x14ac:dyDescent="0.2"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2:17" x14ac:dyDescent="0.2"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2:17" x14ac:dyDescent="0.2"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2:17" x14ac:dyDescent="0.2"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2:17" x14ac:dyDescent="0.2"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2:17" x14ac:dyDescent="0.2"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2:17" x14ac:dyDescent="0.2"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2:17" x14ac:dyDescent="0.2"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2:17" x14ac:dyDescent="0.2"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2:17" x14ac:dyDescent="0.2"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2:17" x14ac:dyDescent="0.2"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2:17" x14ac:dyDescent="0.2"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2:17" x14ac:dyDescent="0.2"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2:17" x14ac:dyDescent="0.2"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2:17" x14ac:dyDescent="0.2"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</row>
    <row r="239" spans="2:17" x14ac:dyDescent="0.2"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</row>
    <row r="240" spans="2:17" x14ac:dyDescent="0.2"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</row>
    <row r="241" spans="2:17" x14ac:dyDescent="0.2"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</row>
    <row r="242" spans="2:17" x14ac:dyDescent="0.2"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</row>
    <row r="243" spans="2:17" x14ac:dyDescent="0.2"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</row>
    <row r="244" spans="2:17" x14ac:dyDescent="0.2"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</row>
    <row r="245" spans="2:17" x14ac:dyDescent="0.2"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x14ac:dyDescent="0.2"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</row>
    <row r="247" spans="2:17" x14ac:dyDescent="0.2"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61" bestFit="1" customWidth="1"/>
    <col min="2" max="3" width="13.5703125" style="61" bestFit="1" customWidth="1"/>
    <col min="4" max="4" width="14" style="61" bestFit="1" customWidth="1"/>
    <col min="5" max="7" width="14.5703125" style="61" bestFit="1" customWidth="1"/>
    <col min="8" max="16384" width="9.140625" style="61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x14ac:dyDescent="0.2">
      <c r="A3" s="97"/>
    </row>
    <row r="4" spans="1:19" s="217" customFormat="1" x14ac:dyDescent="0.2">
      <c r="G4" s="217" t="str">
        <f>VALUAH</f>
        <v>млрд. грн</v>
      </c>
    </row>
    <row r="5" spans="1:19" s="39" customFormat="1" x14ac:dyDescent="0.2">
      <c r="A5" s="11"/>
      <c r="B5" s="114">
        <v>41274</v>
      </c>
      <c r="C5" s="114">
        <v>41639</v>
      </c>
      <c r="D5" s="114">
        <v>42004</v>
      </c>
      <c r="E5" s="114">
        <v>42369</v>
      </c>
      <c r="F5" s="114">
        <v>42735</v>
      </c>
      <c r="G5" s="114">
        <v>42825</v>
      </c>
    </row>
    <row r="6" spans="1:19" s="207" customFormat="1" x14ac:dyDescent="0.2">
      <c r="A6" s="235" t="s">
        <v>171</v>
      </c>
      <c r="B6" s="116">
        <f t="shared" ref="B6:G6" si="0">SUM(B$7+ B$8)</f>
        <v>515.51083307650003</v>
      </c>
      <c r="C6" s="116">
        <f t="shared" si="0"/>
        <v>584.78657094876996</v>
      </c>
      <c r="D6" s="116">
        <f t="shared" si="0"/>
        <v>1100.8332167026401</v>
      </c>
      <c r="E6" s="116">
        <f t="shared" si="0"/>
        <v>1572.1801589904499</v>
      </c>
      <c r="F6" s="116">
        <f t="shared" si="0"/>
        <v>1929.8088323996399</v>
      </c>
      <c r="G6" s="116">
        <f t="shared" si="0"/>
        <v>1951.8461276947301</v>
      </c>
    </row>
    <row r="7" spans="1:19" s="185" customFormat="1" x14ac:dyDescent="0.2">
      <c r="A7" s="161" t="s">
        <v>72</v>
      </c>
      <c r="B7" s="208">
        <v>399.21823411787</v>
      </c>
      <c r="C7" s="208">
        <v>480.21862943662001</v>
      </c>
      <c r="D7" s="208">
        <v>947.03046914465006</v>
      </c>
      <c r="E7" s="208">
        <v>1334.2716012912799</v>
      </c>
      <c r="F7" s="208">
        <v>1650.8332850501199</v>
      </c>
      <c r="G7" s="208">
        <v>1676.1274934015801</v>
      </c>
    </row>
    <row r="8" spans="1:19" s="185" customFormat="1" x14ac:dyDescent="0.2">
      <c r="A8" s="161" t="s">
        <v>112</v>
      </c>
      <c r="B8" s="208">
        <v>116.29259895862999</v>
      </c>
      <c r="C8" s="208">
        <v>104.56794151215</v>
      </c>
      <c r="D8" s="208">
        <v>153.80274755798999</v>
      </c>
      <c r="E8" s="208">
        <v>237.90855769916999</v>
      </c>
      <c r="F8" s="208">
        <v>278.97554734952001</v>
      </c>
      <c r="G8" s="208">
        <v>275.71863429314999</v>
      </c>
    </row>
    <row r="9" spans="1:19" x14ac:dyDescent="0.2"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</row>
    <row r="10" spans="1:19" x14ac:dyDescent="0.2">
      <c r="B10" s="78"/>
      <c r="C10" s="78"/>
      <c r="D10" s="78"/>
      <c r="E10" s="78"/>
      <c r="F10" s="78"/>
      <c r="G10" s="217" t="str">
        <f>VALUSD</f>
        <v>млрд. дол. США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</row>
    <row r="11" spans="1:19" s="102" customFormat="1" x14ac:dyDescent="0.2">
      <c r="A11" s="11"/>
      <c r="B11" s="114">
        <v>41274</v>
      </c>
      <c r="C11" s="114">
        <v>41639</v>
      </c>
      <c r="D11" s="114">
        <v>42004</v>
      </c>
      <c r="E11" s="114">
        <v>42369</v>
      </c>
      <c r="F11" s="114">
        <v>42735</v>
      </c>
      <c r="G11" s="114">
        <v>42825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1:19" s="70" customFormat="1" x14ac:dyDescent="0.2">
      <c r="A12" s="235" t="s">
        <v>171</v>
      </c>
      <c r="B12" s="116">
        <f t="shared" ref="B12:G12" si="1">SUM(B$13+ B$14)</f>
        <v>64.495287511390003</v>
      </c>
      <c r="C12" s="116">
        <f t="shared" si="1"/>
        <v>73.16233841495</v>
      </c>
      <c r="D12" s="116">
        <f t="shared" si="1"/>
        <v>69.811922962929998</v>
      </c>
      <c r="E12" s="116">
        <f t="shared" si="1"/>
        <v>65.505686112310002</v>
      </c>
      <c r="F12" s="116">
        <f t="shared" si="1"/>
        <v>70.972708268410003</v>
      </c>
      <c r="G12" s="116">
        <f t="shared" si="1"/>
        <v>72.354757233179996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s="232" customFormat="1" x14ac:dyDescent="0.2">
      <c r="A13" s="161" t="s">
        <v>72</v>
      </c>
      <c r="B13" s="132">
        <v>49.945981999040001</v>
      </c>
      <c r="C13" s="132">
        <v>60.079898590879999</v>
      </c>
      <c r="D13" s="132">
        <v>60.058160629950002</v>
      </c>
      <c r="E13" s="132">
        <v>55.593105028709999</v>
      </c>
      <c r="F13" s="132">
        <v>60.712805938389998</v>
      </c>
      <c r="G13" s="132">
        <v>62.133892706049998</v>
      </c>
      <c r="H13" s="254"/>
      <c r="I13" s="254"/>
      <c r="J13" s="254"/>
      <c r="K13" s="254"/>
      <c r="L13" s="254"/>
      <c r="M13" s="254"/>
      <c r="N13" s="254"/>
      <c r="O13" s="254"/>
      <c r="P13" s="254"/>
      <c r="Q13" s="254"/>
    </row>
    <row r="14" spans="1:19" s="232" customFormat="1" x14ac:dyDescent="0.2">
      <c r="A14" s="161" t="s">
        <v>112</v>
      </c>
      <c r="B14" s="132">
        <v>14.549305512349999</v>
      </c>
      <c r="C14" s="132">
        <v>13.082439824070001</v>
      </c>
      <c r="D14" s="132">
        <v>9.7537623329799992</v>
      </c>
      <c r="E14" s="132">
        <v>9.9125810835999992</v>
      </c>
      <c r="F14" s="132">
        <v>10.259902330019999</v>
      </c>
      <c r="G14" s="132">
        <v>10.220864527130001</v>
      </c>
      <c r="H14" s="254"/>
      <c r="I14" s="254"/>
      <c r="J14" s="254"/>
      <c r="K14" s="254"/>
      <c r="L14" s="254"/>
      <c r="M14" s="254"/>
      <c r="N14" s="254"/>
      <c r="O14" s="254"/>
      <c r="P14" s="254"/>
      <c r="Q14" s="254"/>
    </row>
    <row r="15" spans="1:19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s="42" customFormat="1" x14ac:dyDescent="0.2">
      <c r="G16" s="122" t="s">
        <v>65</v>
      </c>
    </row>
    <row r="17" spans="1:19" s="102" customFormat="1" x14ac:dyDescent="0.2">
      <c r="A17" s="11"/>
      <c r="B17" s="114">
        <v>41274</v>
      </c>
      <c r="C17" s="114">
        <v>41639</v>
      </c>
      <c r="D17" s="114">
        <v>42004</v>
      </c>
      <c r="E17" s="114">
        <v>42369</v>
      </c>
      <c r="F17" s="114">
        <v>42735</v>
      </c>
      <c r="G17" s="114">
        <v>42825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1:19" s="70" customFormat="1" x14ac:dyDescent="0.2">
      <c r="A18" s="235" t="s">
        <v>171</v>
      </c>
      <c r="B18" s="116">
        <f t="shared" ref="B18:G18" si="2">SUM(B$19+ B$20)</f>
        <v>1</v>
      </c>
      <c r="C18" s="116">
        <f t="shared" si="2"/>
        <v>1</v>
      </c>
      <c r="D18" s="116">
        <f t="shared" si="2"/>
        <v>1</v>
      </c>
      <c r="E18" s="116">
        <f t="shared" si="2"/>
        <v>1</v>
      </c>
      <c r="F18" s="116">
        <f t="shared" si="2"/>
        <v>1</v>
      </c>
      <c r="G18" s="116">
        <f t="shared" si="2"/>
        <v>1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9" s="232" customFormat="1" x14ac:dyDescent="0.2">
      <c r="A19" s="161" t="s">
        <v>72</v>
      </c>
      <c r="B19" s="115">
        <v>0.77441300000000002</v>
      </c>
      <c r="C19" s="115">
        <v>0.82118599999999997</v>
      </c>
      <c r="D19" s="115">
        <v>0.86028499999999997</v>
      </c>
      <c r="E19" s="115">
        <v>0.84867599999999999</v>
      </c>
      <c r="F19" s="115">
        <v>0.85543899999999995</v>
      </c>
      <c r="G19" s="115">
        <v>0.85873999999999995</v>
      </c>
      <c r="H19" s="254"/>
      <c r="I19" s="254"/>
      <c r="J19" s="254"/>
      <c r="K19" s="254"/>
      <c r="L19" s="254"/>
      <c r="M19" s="254"/>
      <c r="N19" s="254"/>
      <c r="O19" s="254"/>
      <c r="P19" s="254"/>
      <c r="Q19" s="254"/>
    </row>
    <row r="20" spans="1:19" s="232" customFormat="1" x14ac:dyDescent="0.2">
      <c r="A20" s="161" t="s">
        <v>112</v>
      </c>
      <c r="B20" s="115">
        <v>0.22558700000000001</v>
      </c>
      <c r="C20" s="115">
        <v>0.178814</v>
      </c>
      <c r="D20" s="115">
        <v>0.13971500000000001</v>
      </c>
      <c r="E20" s="115">
        <v>0.15132399999999999</v>
      </c>
      <c r="F20" s="115">
        <v>0.144561</v>
      </c>
      <c r="G20" s="115">
        <v>0.14126</v>
      </c>
      <c r="H20" s="254"/>
      <c r="I20" s="254"/>
      <c r="J20" s="254"/>
      <c r="K20" s="254"/>
      <c r="L20" s="254"/>
      <c r="M20" s="254"/>
      <c r="N20" s="254"/>
      <c r="O20" s="254"/>
      <c r="P20" s="254"/>
      <c r="Q20" s="254"/>
    </row>
    <row r="21" spans="1:19" x14ac:dyDescent="0.2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19" x14ac:dyDescent="0.2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1:19" x14ac:dyDescent="0.2"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19" x14ac:dyDescent="0.2"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19" s="42" customFormat="1" x14ac:dyDescent="0.2"/>
    <row r="26" spans="1:19" x14ac:dyDescent="0.2"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9" x14ac:dyDescent="0.2"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9" x14ac:dyDescent="0.2"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9" x14ac:dyDescent="0.2"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9" x14ac:dyDescent="0.2"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19" x14ac:dyDescent="0.2"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19" x14ac:dyDescent="0.2"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2:17" x14ac:dyDescent="0.2"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2:17" x14ac:dyDescent="0.2"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2:17" x14ac:dyDescent="0.2"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2:17" x14ac:dyDescent="0.2"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2:17" x14ac:dyDescent="0.2"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2:17" x14ac:dyDescent="0.2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2:17" x14ac:dyDescent="0.2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2:17" x14ac:dyDescent="0.2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2:17" x14ac:dyDescent="0.2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2:17" x14ac:dyDescent="0.2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2:17" x14ac:dyDescent="0.2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2:17" x14ac:dyDescent="0.2"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2:17" x14ac:dyDescent="0.2"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2:17" x14ac:dyDescent="0.2"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2:17" x14ac:dyDescent="0.2"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2:17" x14ac:dyDescent="0.2"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2:17" x14ac:dyDescent="0.2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2:17" x14ac:dyDescent="0.2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2:17" x14ac:dyDescent="0.2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2:17" x14ac:dyDescent="0.2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2:17" x14ac:dyDescent="0.2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2:17" x14ac:dyDescent="0.2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2:17" x14ac:dyDescent="0.2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2:17" x14ac:dyDescent="0.2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2:17" x14ac:dyDescent="0.2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2:17" x14ac:dyDescent="0.2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2:17" x14ac:dyDescent="0.2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2:17" x14ac:dyDescent="0.2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2:17" x14ac:dyDescent="0.2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2:17" x14ac:dyDescent="0.2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2:17" x14ac:dyDescent="0.2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2:17" x14ac:dyDescent="0.2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2:17" x14ac:dyDescent="0.2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2:17" x14ac:dyDescent="0.2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2:17" x14ac:dyDescent="0.2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2:17" x14ac:dyDescent="0.2"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2:17" x14ac:dyDescent="0.2"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2:17" x14ac:dyDescent="0.2"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2:17" x14ac:dyDescent="0.2"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2:17" x14ac:dyDescent="0.2"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2:17" x14ac:dyDescent="0.2"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2:17" x14ac:dyDescent="0.2"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2:17" x14ac:dyDescent="0.2"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2:17" x14ac:dyDescent="0.2"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2:17" x14ac:dyDescent="0.2"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2:17" x14ac:dyDescent="0.2"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2:17" x14ac:dyDescent="0.2"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2:17" x14ac:dyDescent="0.2"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2:17" x14ac:dyDescent="0.2"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2:17" x14ac:dyDescent="0.2"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2:17" x14ac:dyDescent="0.2"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2:17" x14ac:dyDescent="0.2"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2:17" x14ac:dyDescent="0.2"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2:17" x14ac:dyDescent="0.2"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2:17" x14ac:dyDescent="0.2"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2:17" x14ac:dyDescent="0.2"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2:17" x14ac:dyDescent="0.2"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2:17" x14ac:dyDescent="0.2"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2:17" x14ac:dyDescent="0.2"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2:17" x14ac:dyDescent="0.2"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2:17" x14ac:dyDescent="0.2"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2:17" x14ac:dyDescent="0.2"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2:17" x14ac:dyDescent="0.2"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2:17" x14ac:dyDescent="0.2"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2:17" x14ac:dyDescent="0.2"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2:17" x14ac:dyDescent="0.2"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2:17" x14ac:dyDescent="0.2"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2:17" x14ac:dyDescent="0.2"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2:17" x14ac:dyDescent="0.2"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2:17" x14ac:dyDescent="0.2"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2:17" x14ac:dyDescent="0.2"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</row>
    <row r="239" spans="2:17" x14ac:dyDescent="0.2"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</row>
    <row r="240" spans="2:17" x14ac:dyDescent="0.2"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</row>
    <row r="241" spans="2:17" x14ac:dyDescent="0.2"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</row>
    <row r="242" spans="2:17" x14ac:dyDescent="0.2"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</row>
    <row r="243" spans="2:17" x14ac:dyDescent="0.2"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</row>
    <row r="244" spans="2:17" x14ac:dyDescent="0.2"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</row>
    <row r="245" spans="2:17" x14ac:dyDescent="0.2"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x14ac:dyDescent="0.2"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</row>
    <row r="247" spans="2:17" x14ac:dyDescent="0.2"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H6" sqref="H6:H66"/>
    </sheetView>
  </sheetViews>
  <sheetFormatPr defaultRowHeight="12.75" outlineLevelRow="3" x14ac:dyDescent="0.2"/>
  <cols>
    <col min="1" max="1" width="54.7109375" style="61" customWidth="1"/>
    <col min="2" max="7" width="16.28515625" style="175" customWidth="1"/>
    <col min="8" max="8" width="16.140625" style="61" customWidth="1"/>
    <col min="9" max="16384" width="9.140625" style="61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x14ac:dyDescent="0.2">
      <c r="A3" s="97"/>
    </row>
    <row r="4" spans="1:19" s="217" customFormat="1" x14ac:dyDescent="0.2">
      <c r="B4" s="88"/>
      <c r="C4" s="88"/>
      <c r="D4" s="88"/>
      <c r="E4" s="88"/>
      <c r="F4" s="88"/>
      <c r="G4" s="217" t="str">
        <f>VALUAH</f>
        <v>млрд. грн</v>
      </c>
    </row>
    <row r="5" spans="1:19" s="39" customFormat="1" x14ac:dyDescent="0.2">
      <c r="A5" s="11"/>
      <c r="B5" s="114">
        <v>41274</v>
      </c>
      <c r="C5" s="114">
        <v>41639</v>
      </c>
      <c r="D5" s="114">
        <v>42004</v>
      </c>
      <c r="E5" s="114">
        <v>42369</v>
      </c>
      <c r="F5" s="114">
        <v>42735</v>
      </c>
      <c r="G5" s="114">
        <v>42825</v>
      </c>
    </row>
    <row r="6" spans="1:19" s="207" customFormat="1" ht="31.5" x14ac:dyDescent="0.2">
      <c r="A6" s="120" t="s">
        <v>171</v>
      </c>
      <c r="B6" s="131">
        <f t="shared" ref="B6:F6" si="0">B$7+B$65</f>
        <v>515.51083307650003</v>
      </c>
      <c r="C6" s="131">
        <f t="shared" si="0"/>
        <v>584.78657094876996</v>
      </c>
      <c r="D6" s="131">
        <f t="shared" si="0"/>
        <v>1100.8332167026401</v>
      </c>
      <c r="E6" s="131">
        <f t="shared" si="0"/>
        <v>1572.1801589904501</v>
      </c>
      <c r="F6" s="131">
        <f t="shared" si="0"/>
        <v>1929.8088323996401</v>
      </c>
      <c r="G6" s="131">
        <v>1951.8461276947301</v>
      </c>
      <c r="H6" s="271"/>
    </row>
    <row r="7" spans="1:19" s="167" customFormat="1" ht="15" x14ac:dyDescent="0.2">
      <c r="A7" s="101" t="s">
        <v>72</v>
      </c>
      <c r="B7" s="145">
        <f t="shared" ref="B7:G7" si="1">B$8+B$33</f>
        <v>399.21823411787</v>
      </c>
      <c r="C7" s="145">
        <f t="shared" si="1"/>
        <v>480.21862943661995</v>
      </c>
      <c r="D7" s="145">
        <f t="shared" si="1"/>
        <v>947.03046914465006</v>
      </c>
      <c r="E7" s="145">
        <f t="shared" si="1"/>
        <v>1334.2716012912801</v>
      </c>
      <c r="F7" s="145">
        <f t="shared" si="1"/>
        <v>1650.8332850501201</v>
      </c>
      <c r="G7" s="145">
        <f t="shared" si="1"/>
        <v>1676.1274934015798</v>
      </c>
      <c r="H7" s="271"/>
    </row>
    <row r="8" spans="1:19" s="174" customFormat="1" ht="15" outlineLevel="1" x14ac:dyDescent="0.2">
      <c r="A8" s="181" t="s">
        <v>49</v>
      </c>
      <c r="B8" s="6">
        <f t="shared" ref="B8:G8" si="2">B$9+B$31</f>
        <v>190.29929770604002</v>
      </c>
      <c r="C8" s="6">
        <f t="shared" si="2"/>
        <v>256.95957565805998</v>
      </c>
      <c r="D8" s="6">
        <f t="shared" si="2"/>
        <v>461.00362280239005</v>
      </c>
      <c r="E8" s="6">
        <f t="shared" si="2"/>
        <v>508.00112311179004</v>
      </c>
      <c r="F8" s="6">
        <f t="shared" si="2"/>
        <v>670.64553054187002</v>
      </c>
      <c r="G8" s="6">
        <f t="shared" si="2"/>
        <v>699.60025929032997</v>
      </c>
      <c r="H8" s="271"/>
    </row>
    <row r="9" spans="1:19" s="247" customFormat="1" ht="25.5" outlineLevel="2" collapsed="1" x14ac:dyDescent="0.2">
      <c r="A9" s="264" t="s">
        <v>129</v>
      </c>
      <c r="B9" s="67">
        <f t="shared" ref="B9:F9" si="3">SUM(B$10:B$30)</f>
        <v>187.25748968850002</v>
      </c>
      <c r="C9" s="67">
        <f t="shared" si="3"/>
        <v>254.050020163</v>
      </c>
      <c r="D9" s="67">
        <f t="shared" si="3"/>
        <v>458.22631982981005</v>
      </c>
      <c r="E9" s="67">
        <f t="shared" si="3"/>
        <v>505.35607266169006</v>
      </c>
      <c r="F9" s="67">
        <f t="shared" si="3"/>
        <v>668.13273261425002</v>
      </c>
      <c r="G9" s="67">
        <v>697.12052449332998</v>
      </c>
      <c r="H9" s="271"/>
    </row>
    <row r="10" spans="1:19" s="185" customFormat="1" hidden="1" outlineLevel="3" x14ac:dyDescent="0.2">
      <c r="A10" s="265" t="s">
        <v>51</v>
      </c>
      <c r="B10" s="208">
        <v>0.82623241349999998</v>
      </c>
      <c r="C10" s="208">
        <v>1.5986</v>
      </c>
      <c r="D10" s="208">
        <v>8.8426000000000005E-2</v>
      </c>
      <c r="E10" s="208">
        <v>9.8638000000000003E-2</v>
      </c>
      <c r="F10" s="208">
        <v>0</v>
      </c>
      <c r="G10" s="208">
        <v>0</v>
      </c>
      <c r="H10" s="271"/>
    </row>
    <row r="11" spans="1:19" hidden="1" outlineLevel="3" x14ac:dyDescent="0.2">
      <c r="A11" s="266" t="s">
        <v>182</v>
      </c>
      <c r="B11" s="164">
        <v>0</v>
      </c>
      <c r="C11" s="164">
        <v>2.3609777950000002</v>
      </c>
      <c r="D11" s="164">
        <v>0</v>
      </c>
      <c r="E11" s="164">
        <v>0</v>
      </c>
      <c r="F11" s="164">
        <v>0</v>
      </c>
      <c r="G11" s="164">
        <v>0</v>
      </c>
      <c r="H11" s="271"/>
      <c r="I11" s="78"/>
      <c r="J11" s="78"/>
      <c r="K11" s="78"/>
      <c r="L11" s="78"/>
      <c r="M11" s="78"/>
      <c r="N11" s="78"/>
      <c r="O11" s="78"/>
      <c r="P11" s="78"/>
      <c r="Q11" s="78"/>
    </row>
    <row r="12" spans="1:19" hidden="1" outlineLevel="3" x14ac:dyDescent="0.2">
      <c r="A12" s="266" t="s">
        <v>160</v>
      </c>
      <c r="B12" s="164">
        <v>15.412189</v>
      </c>
      <c r="C12" s="164">
        <v>15.742189</v>
      </c>
      <c r="D12" s="164">
        <v>50.254465000000003</v>
      </c>
      <c r="E12" s="164">
        <v>60.558463000000003</v>
      </c>
      <c r="F12" s="164">
        <v>74.832982999999999</v>
      </c>
      <c r="G12" s="164">
        <v>81.319903999999994</v>
      </c>
      <c r="H12" s="271"/>
      <c r="I12" s="78"/>
      <c r="J12" s="78"/>
      <c r="K12" s="78"/>
      <c r="L12" s="78"/>
      <c r="M12" s="78"/>
      <c r="N12" s="78"/>
      <c r="O12" s="78"/>
      <c r="P12" s="78"/>
      <c r="Q12" s="78"/>
    </row>
    <row r="13" spans="1:19" hidden="1" outlineLevel="3" x14ac:dyDescent="0.2">
      <c r="A13" s="266" t="s">
        <v>43</v>
      </c>
      <c r="B13" s="164">
        <v>3.8499810000000001</v>
      </c>
      <c r="C13" s="164">
        <v>3.8499810000000001</v>
      </c>
      <c r="D13" s="164">
        <v>3.8499810000000001</v>
      </c>
      <c r="E13" s="164">
        <v>17.382981000000001</v>
      </c>
      <c r="F13" s="164">
        <v>17.382981000000001</v>
      </c>
      <c r="G13" s="164">
        <v>17.382981000000001</v>
      </c>
      <c r="H13" s="271"/>
      <c r="I13" s="78"/>
      <c r="J13" s="78"/>
      <c r="K13" s="78"/>
      <c r="L13" s="78"/>
      <c r="M13" s="78"/>
      <c r="N13" s="78"/>
      <c r="O13" s="78"/>
      <c r="P13" s="78"/>
      <c r="Q13" s="78"/>
    </row>
    <row r="14" spans="1:19" hidden="1" outlineLevel="3" x14ac:dyDescent="0.2">
      <c r="A14" s="266" t="s">
        <v>70</v>
      </c>
      <c r="B14" s="164">
        <v>14.392811129</v>
      </c>
      <c r="C14" s="164">
        <v>2.9587167999999999</v>
      </c>
      <c r="D14" s="164">
        <v>7.3378894800000003</v>
      </c>
      <c r="E14" s="164">
        <v>8.2837102117200008</v>
      </c>
      <c r="F14" s="164">
        <v>3.4775700000000001</v>
      </c>
      <c r="G14" s="164">
        <v>3.9363600000000001</v>
      </c>
      <c r="H14" s="271"/>
      <c r="I14" s="78"/>
      <c r="J14" s="78"/>
      <c r="K14" s="78"/>
      <c r="L14" s="78"/>
      <c r="M14" s="78"/>
      <c r="N14" s="78"/>
      <c r="O14" s="78"/>
      <c r="P14" s="78"/>
      <c r="Q14" s="78"/>
    </row>
    <row r="15" spans="1:19" hidden="1" outlineLevel="3" x14ac:dyDescent="0.2">
      <c r="A15" s="266" t="s">
        <v>119</v>
      </c>
      <c r="B15" s="164">
        <v>1.5</v>
      </c>
      <c r="C15" s="164">
        <v>1.5</v>
      </c>
      <c r="D15" s="164">
        <v>1.5</v>
      </c>
      <c r="E15" s="164">
        <v>12.5</v>
      </c>
      <c r="F15" s="164">
        <v>28.5</v>
      </c>
      <c r="G15" s="164">
        <v>28.5</v>
      </c>
      <c r="H15" s="271"/>
      <c r="I15" s="78"/>
      <c r="J15" s="78"/>
      <c r="K15" s="78"/>
      <c r="L15" s="78"/>
      <c r="M15" s="78"/>
      <c r="N15" s="78"/>
      <c r="O15" s="78"/>
      <c r="P15" s="78"/>
      <c r="Q15" s="78"/>
    </row>
    <row r="16" spans="1:19" hidden="1" outlineLevel="3" x14ac:dyDescent="0.2">
      <c r="A16" s="266" t="s">
        <v>177</v>
      </c>
      <c r="B16" s="164">
        <v>0</v>
      </c>
      <c r="C16" s="164">
        <v>0</v>
      </c>
      <c r="D16" s="164">
        <v>2.6176300000000001</v>
      </c>
      <c r="E16" s="164">
        <v>13.11763</v>
      </c>
      <c r="F16" s="164">
        <v>37.117629999999998</v>
      </c>
      <c r="G16" s="164">
        <v>41.817630999999999</v>
      </c>
      <c r="H16" s="271"/>
      <c r="I16" s="78"/>
      <c r="J16" s="78"/>
      <c r="K16" s="78"/>
      <c r="L16" s="78"/>
      <c r="M16" s="78"/>
      <c r="N16" s="78"/>
      <c r="O16" s="78"/>
      <c r="P16" s="78"/>
      <c r="Q16" s="78"/>
    </row>
    <row r="17" spans="1:17" hidden="1" outlineLevel="3" x14ac:dyDescent="0.2">
      <c r="A17" s="266" t="s">
        <v>74</v>
      </c>
      <c r="B17" s="164">
        <v>0</v>
      </c>
      <c r="C17" s="164">
        <v>0</v>
      </c>
      <c r="D17" s="164">
        <v>3.25</v>
      </c>
      <c r="E17" s="164">
        <v>3.25</v>
      </c>
      <c r="F17" s="164">
        <v>51.25</v>
      </c>
      <c r="G17" s="164">
        <v>56.15</v>
      </c>
      <c r="H17" s="271"/>
      <c r="I17" s="78"/>
      <c r="J17" s="78"/>
      <c r="K17" s="78"/>
      <c r="L17" s="78"/>
      <c r="M17" s="78"/>
      <c r="N17" s="78"/>
      <c r="O17" s="78"/>
      <c r="P17" s="78"/>
      <c r="Q17" s="78"/>
    </row>
    <row r="18" spans="1:17" hidden="1" outlineLevel="3" x14ac:dyDescent="0.2">
      <c r="A18" s="266" t="s">
        <v>141</v>
      </c>
      <c r="B18" s="164">
        <v>0</v>
      </c>
      <c r="C18" s="164">
        <v>0</v>
      </c>
      <c r="D18" s="164">
        <v>15.848839999999999</v>
      </c>
      <c r="E18" s="164">
        <v>15.848839999999999</v>
      </c>
      <c r="F18" s="164">
        <v>42.789838000000003</v>
      </c>
      <c r="G18" s="164">
        <v>53.090797999999999</v>
      </c>
      <c r="H18" s="271"/>
      <c r="I18" s="78"/>
      <c r="J18" s="78"/>
      <c r="K18" s="78"/>
      <c r="L18" s="78"/>
      <c r="M18" s="78"/>
      <c r="N18" s="78"/>
      <c r="O18" s="78"/>
      <c r="P18" s="78"/>
      <c r="Q18" s="78"/>
    </row>
    <row r="19" spans="1:17" hidden="1" outlineLevel="3" x14ac:dyDescent="0.2">
      <c r="A19" s="266" t="s">
        <v>139</v>
      </c>
      <c r="B19" s="164">
        <v>5.7090358229999998</v>
      </c>
      <c r="C19" s="164">
        <v>2.8034248549999998</v>
      </c>
      <c r="D19" s="164">
        <v>0.76931632000000005</v>
      </c>
      <c r="E19" s="164">
        <v>1.04892516</v>
      </c>
      <c r="F19" s="164">
        <v>29.257961406869999</v>
      </c>
      <c r="G19" s="164">
        <v>29.026831881269999</v>
      </c>
      <c r="H19" s="271"/>
      <c r="I19" s="78"/>
      <c r="J19" s="78"/>
      <c r="K19" s="78"/>
      <c r="L19" s="78"/>
      <c r="M19" s="78"/>
      <c r="N19" s="78"/>
      <c r="O19" s="78"/>
      <c r="P19" s="78"/>
      <c r="Q19" s="78"/>
    </row>
    <row r="20" spans="1:17" hidden="1" outlineLevel="3" x14ac:dyDescent="0.2">
      <c r="A20" s="266" t="s">
        <v>131</v>
      </c>
      <c r="B20" s="164">
        <v>11.078361601999999</v>
      </c>
      <c r="C20" s="164">
        <v>20.370806241</v>
      </c>
      <c r="D20" s="164">
        <v>40.90737357439</v>
      </c>
      <c r="E20" s="164">
        <v>21.910342335999999</v>
      </c>
      <c r="F20" s="164">
        <v>64.353439528590002</v>
      </c>
      <c r="G20" s="164">
        <v>67.417524804869998</v>
      </c>
      <c r="H20" s="271"/>
      <c r="I20" s="78"/>
      <c r="J20" s="78"/>
      <c r="K20" s="78"/>
      <c r="L20" s="78"/>
      <c r="M20" s="78"/>
      <c r="N20" s="78"/>
      <c r="O20" s="78"/>
      <c r="P20" s="78"/>
      <c r="Q20" s="78"/>
    </row>
    <row r="21" spans="1:17" hidden="1" outlineLevel="3" x14ac:dyDescent="0.2">
      <c r="A21" s="266" t="s">
        <v>135</v>
      </c>
      <c r="B21" s="164">
        <v>0</v>
      </c>
      <c r="C21" s="164">
        <v>0</v>
      </c>
      <c r="D21" s="164">
        <v>0</v>
      </c>
      <c r="E21" s="164">
        <v>0</v>
      </c>
      <c r="F21" s="164">
        <v>0.01</v>
      </c>
      <c r="G21" s="164">
        <v>0</v>
      </c>
      <c r="H21" s="271"/>
      <c r="I21" s="78"/>
      <c r="J21" s="78"/>
      <c r="K21" s="78"/>
      <c r="L21" s="78"/>
      <c r="M21" s="78"/>
      <c r="N21" s="78"/>
      <c r="O21" s="78"/>
      <c r="P21" s="78"/>
      <c r="Q21" s="78"/>
    </row>
    <row r="22" spans="1:17" hidden="1" outlineLevel="3" x14ac:dyDescent="0.2">
      <c r="A22" s="266" t="s">
        <v>0</v>
      </c>
      <c r="B22" s="164">
        <v>28.454277421</v>
      </c>
      <c r="C22" s="164">
        <v>34.656496490999999</v>
      </c>
      <c r="D22" s="164">
        <v>46.585054805570003</v>
      </c>
      <c r="E22" s="164">
        <v>43.377236129330001</v>
      </c>
      <c r="F22" s="164">
        <v>18.462385000000001</v>
      </c>
      <c r="G22" s="164">
        <v>20.622125</v>
      </c>
      <c r="H22" s="271"/>
      <c r="I22" s="78"/>
      <c r="J22" s="78"/>
      <c r="K22" s="78"/>
      <c r="L22" s="78"/>
      <c r="M22" s="78"/>
      <c r="N22" s="78"/>
      <c r="O22" s="78"/>
      <c r="P22" s="78"/>
      <c r="Q22" s="78"/>
    </row>
    <row r="23" spans="1:17" hidden="1" outlineLevel="3" x14ac:dyDescent="0.2">
      <c r="A23" s="266" t="s">
        <v>83</v>
      </c>
      <c r="B23" s="164">
        <v>1.5982689999999999</v>
      </c>
      <c r="C23" s="164">
        <v>6.5181646999999998</v>
      </c>
      <c r="D23" s="164">
        <v>2.9221828599999999</v>
      </c>
      <c r="E23" s="164">
        <v>15.04510672</v>
      </c>
      <c r="F23" s="164">
        <v>15.58553728</v>
      </c>
      <c r="G23" s="164">
        <v>15.55116928</v>
      </c>
      <c r="H23" s="271"/>
      <c r="I23" s="78"/>
      <c r="J23" s="78"/>
      <c r="K23" s="78"/>
      <c r="L23" s="78"/>
      <c r="M23" s="78"/>
      <c r="N23" s="78"/>
      <c r="O23" s="78"/>
      <c r="P23" s="78"/>
      <c r="Q23" s="78"/>
    </row>
    <row r="24" spans="1:17" hidden="1" outlineLevel="3" x14ac:dyDescent="0.2">
      <c r="A24" s="266" t="s">
        <v>151</v>
      </c>
      <c r="B24" s="164">
        <v>32.665693300000001</v>
      </c>
      <c r="C24" s="164">
        <v>75.317385281</v>
      </c>
      <c r="D24" s="164">
        <v>131.37977278984999</v>
      </c>
      <c r="E24" s="164">
        <v>149.03381210463999</v>
      </c>
      <c r="F24" s="164">
        <v>151.56965139879</v>
      </c>
      <c r="G24" s="164">
        <v>149.62481152718999</v>
      </c>
      <c r="H24" s="271"/>
      <c r="I24" s="78"/>
      <c r="J24" s="78"/>
      <c r="K24" s="78"/>
      <c r="L24" s="78"/>
      <c r="M24" s="78"/>
      <c r="N24" s="78"/>
      <c r="O24" s="78"/>
      <c r="P24" s="78"/>
      <c r="Q24" s="78"/>
    </row>
    <row r="25" spans="1:17" hidden="1" outlineLevel="3" x14ac:dyDescent="0.2">
      <c r="A25" s="266" t="s">
        <v>37</v>
      </c>
      <c r="B25" s="164">
        <v>0</v>
      </c>
      <c r="C25" s="164">
        <v>0.55379</v>
      </c>
      <c r="D25" s="164">
        <v>0.17</v>
      </c>
      <c r="E25" s="164">
        <v>0</v>
      </c>
      <c r="F25" s="164">
        <v>0.21580099999999999</v>
      </c>
      <c r="G25" s="164">
        <v>0.01</v>
      </c>
      <c r="H25" s="271"/>
      <c r="I25" s="78"/>
      <c r="J25" s="78"/>
      <c r="K25" s="78"/>
      <c r="L25" s="78"/>
      <c r="M25" s="78"/>
      <c r="N25" s="78"/>
      <c r="O25" s="78"/>
      <c r="P25" s="78"/>
      <c r="Q25" s="78"/>
    </row>
    <row r="26" spans="1:17" hidden="1" outlineLevel="3" x14ac:dyDescent="0.2">
      <c r="A26" s="266" t="s">
        <v>27</v>
      </c>
      <c r="B26" s="164">
        <v>9.5</v>
      </c>
      <c r="C26" s="164">
        <v>9.5</v>
      </c>
      <c r="D26" s="164">
        <v>27.1</v>
      </c>
      <c r="E26" s="164">
        <v>27.1</v>
      </c>
      <c r="F26" s="164">
        <v>24.1</v>
      </c>
      <c r="G26" s="164">
        <v>22.85</v>
      </c>
      <c r="H26" s="271"/>
      <c r="I26" s="78"/>
      <c r="J26" s="78"/>
      <c r="K26" s="78"/>
      <c r="L26" s="78"/>
      <c r="M26" s="78"/>
      <c r="N26" s="78"/>
      <c r="O26" s="78"/>
      <c r="P26" s="78"/>
      <c r="Q26" s="78"/>
    </row>
    <row r="27" spans="1:17" hidden="1" outlineLevel="3" x14ac:dyDescent="0.2">
      <c r="A27" s="266" t="s">
        <v>107</v>
      </c>
      <c r="B27" s="164">
        <v>33.095041999999999</v>
      </c>
      <c r="C27" s="164">
        <v>47.143891000000004</v>
      </c>
      <c r="D27" s="164">
        <v>54.624791000000002</v>
      </c>
      <c r="E27" s="164">
        <v>48.624791000000002</v>
      </c>
      <c r="F27" s="164">
        <v>44.739790999999997</v>
      </c>
      <c r="G27" s="164">
        <v>44.739790999999997</v>
      </c>
      <c r="H27" s="271"/>
      <c r="I27" s="78"/>
      <c r="J27" s="78"/>
      <c r="K27" s="78"/>
      <c r="L27" s="78"/>
      <c r="M27" s="78"/>
      <c r="N27" s="78"/>
      <c r="O27" s="78"/>
      <c r="P27" s="78"/>
      <c r="Q27" s="78"/>
    </row>
    <row r="28" spans="1:17" hidden="1" outlineLevel="3" x14ac:dyDescent="0.2">
      <c r="A28" s="266" t="s">
        <v>168</v>
      </c>
      <c r="B28" s="164">
        <v>14.301197999999999</v>
      </c>
      <c r="C28" s="164">
        <v>14.301197999999999</v>
      </c>
      <c r="D28" s="164">
        <v>31.301197999999999</v>
      </c>
      <c r="E28" s="164">
        <v>31.301197999999999</v>
      </c>
      <c r="F28" s="164">
        <v>27.416198000000001</v>
      </c>
      <c r="G28" s="164">
        <v>27.416198000000001</v>
      </c>
      <c r="H28" s="271"/>
      <c r="I28" s="78"/>
      <c r="J28" s="78"/>
      <c r="K28" s="78"/>
      <c r="L28" s="78"/>
      <c r="M28" s="78"/>
      <c r="N28" s="78"/>
      <c r="O28" s="78"/>
      <c r="P28" s="78"/>
      <c r="Q28" s="78"/>
    </row>
    <row r="29" spans="1:17" hidden="1" outlineLevel="3" x14ac:dyDescent="0.2">
      <c r="A29" s="266" t="s">
        <v>2</v>
      </c>
      <c r="B29" s="164">
        <v>0</v>
      </c>
      <c r="C29" s="164">
        <v>0</v>
      </c>
      <c r="D29" s="164">
        <v>0.84499999999999997</v>
      </c>
      <c r="E29" s="164">
        <v>0</v>
      </c>
      <c r="F29" s="164">
        <v>0.19656699999999999</v>
      </c>
      <c r="G29" s="164">
        <v>0.79</v>
      </c>
      <c r="H29" s="271"/>
      <c r="I29" s="78"/>
      <c r="J29" s="78"/>
      <c r="K29" s="78"/>
      <c r="L29" s="78"/>
      <c r="M29" s="78"/>
      <c r="N29" s="78"/>
      <c r="O29" s="78"/>
      <c r="P29" s="78"/>
      <c r="Q29" s="78"/>
    </row>
    <row r="30" spans="1:17" hidden="1" outlineLevel="3" x14ac:dyDescent="0.2">
      <c r="A30" s="266" t="s">
        <v>55</v>
      </c>
      <c r="B30" s="164">
        <v>14.874399</v>
      </c>
      <c r="C30" s="164">
        <v>14.874399</v>
      </c>
      <c r="D30" s="164">
        <v>36.874398999999997</v>
      </c>
      <c r="E30" s="164">
        <v>36.874398999999997</v>
      </c>
      <c r="F30" s="164">
        <v>36.874398999999997</v>
      </c>
      <c r="G30" s="164">
        <v>36.874398999999997</v>
      </c>
      <c r="H30" s="271"/>
      <c r="I30" s="78"/>
      <c r="J30" s="78"/>
      <c r="K30" s="78"/>
      <c r="L30" s="78"/>
      <c r="M30" s="78"/>
      <c r="N30" s="78"/>
      <c r="O30" s="78"/>
      <c r="P30" s="78"/>
      <c r="Q30" s="78"/>
    </row>
    <row r="31" spans="1:17" ht="25.5" outlineLevel="2" collapsed="1" x14ac:dyDescent="0.2">
      <c r="A31" s="267" t="s">
        <v>7</v>
      </c>
      <c r="B31" s="196">
        <f t="shared" ref="B31:F31" si="4">SUM(B$32:B$32)</f>
        <v>3.0418080175400002</v>
      </c>
      <c r="C31" s="196">
        <f t="shared" si="4"/>
        <v>2.9095554950600002</v>
      </c>
      <c r="D31" s="196">
        <f t="shared" si="4"/>
        <v>2.7773029725799998</v>
      </c>
      <c r="E31" s="196">
        <f t="shared" si="4"/>
        <v>2.6450504500999998</v>
      </c>
      <c r="F31" s="196">
        <f t="shared" si="4"/>
        <v>2.5127979276199999</v>
      </c>
      <c r="G31" s="196">
        <v>2.4797347969999999</v>
      </c>
      <c r="H31" s="271"/>
      <c r="I31" s="78"/>
      <c r="J31" s="78"/>
      <c r="K31" s="78"/>
      <c r="L31" s="78"/>
      <c r="M31" s="78"/>
      <c r="N31" s="78"/>
      <c r="O31" s="78"/>
      <c r="P31" s="78"/>
      <c r="Q31" s="78"/>
    </row>
    <row r="32" spans="1:17" hidden="1" outlineLevel="3" x14ac:dyDescent="0.2">
      <c r="A32" s="266" t="s">
        <v>95</v>
      </c>
      <c r="B32" s="164">
        <v>3.0418080175400002</v>
      </c>
      <c r="C32" s="164">
        <v>2.9095554950600002</v>
      </c>
      <c r="D32" s="164">
        <v>2.7773029725799998</v>
      </c>
      <c r="E32" s="164">
        <v>2.6450504500999998</v>
      </c>
      <c r="F32" s="164">
        <v>2.5127979276199999</v>
      </c>
      <c r="G32" s="164">
        <v>2.4797347969999999</v>
      </c>
      <c r="H32" s="271"/>
      <c r="I32" s="78"/>
      <c r="J32" s="78"/>
      <c r="K32" s="78"/>
      <c r="L32" s="78"/>
      <c r="M32" s="78"/>
      <c r="N32" s="78"/>
      <c r="O32" s="78"/>
      <c r="P32" s="78"/>
      <c r="Q32" s="78"/>
    </row>
    <row r="33" spans="1:17" ht="15" outlineLevel="1" x14ac:dyDescent="0.25">
      <c r="A33" s="268" t="s">
        <v>77</v>
      </c>
      <c r="B33" s="36">
        <f t="shared" ref="B33:G33" si="5">B$34+B$41+B$49+B$51+B$63</f>
        <v>208.91893641183</v>
      </c>
      <c r="C33" s="36">
        <f t="shared" si="5"/>
        <v>223.25905377855997</v>
      </c>
      <c r="D33" s="36">
        <f t="shared" si="5"/>
        <v>486.02684634226</v>
      </c>
      <c r="E33" s="36">
        <f t="shared" si="5"/>
        <v>826.27047817949006</v>
      </c>
      <c r="F33" s="36">
        <f t="shared" si="5"/>
        <v>980.18775450825001</v>
      </c>
      <c r="G33" s="36">
        <f t="shared" si="5"/>
        <v>976.52723411124987</v>
      </c>
      <c r="H33" s="271"/>
      <c r="I33" s="78"/>
      <c r="J33" s="78"/>
      <c r="K33" s="78"/>
      <c r="L33" s="78"/>
      <c r="M33" s="78"/>
      <c r="N33" s="78"/>
      <c r="O33" s="78"/>
      <c r="P33" s="78"/>
      <c r="Q33" s="78"/>
    </row>
    <row r="34" spans="1:17" ht="25.5" outlineLevel="2" collapsed="1" x14ac:dyDescent="0.2">
      <c r="A34" s="267" t="s">
        <v>142</v>
      </c>
      <c r="B34" s="196">
        <f t="shared" ref="B34:F34" si="6">SUM(B$35:B$40)</f>
        <v>80.097203051979989</v>
      </c>
      <c r="C34" s="196">
        <f t="shared" si="6"/>
        <v>61.90365008709</v>
      </c>
      <c r="D34" s="196">
        <f t="shared" si="6"/>
        <v>169.08990330626</v>
      </c>
      <c r="E34" s="196">
        <f t="shared" si="6"/>
        <v>337.44929111162003</v>
      </c>
      <c r="F34" s="196">
        <f t="shared" si="6"/>
        <v>371.84657549031999</v>
      </c>
      <c r="G34" s="196">
        <v>371.66596955339998</v>
      </c>
      <c r="H34" s="271"/>
      <c r="I34" s="78"/>
      <c r="J34" s="78"/>
      <c r="K34" s="78"/>
      <c r="L34" s="78"/>
      <c r="M34" s="78"/>
      <c r="N34" s="78"/>
      <c r="O34" s="78"/>
      <c r="P34" s="78"/>
      <c r="Q34" s="78"/>
    </row>
    <row r="35" spans="1:17" hidden="1" outlineLevel="3" x14ac:dyDescent="0.2">
      <c r="A35" s="266" t="s">
        <v>28</v>
      </c>
      <c r="B35" s="164">
        <v>0</v>
      </c>
      <c r="C35" s="164">
        <v>0</v>
      </c>
      <c r="D35" s="164">
        <v>26.156754880000001</v>
      </c>
      <c r="E35" s="164">
        <v>57.953115089999997</v>
      </c>
      <c r="F35" s="164">
        <v>62.813954840000001</v>
      </c>
      <c r="G35" s="164">
        <v>64.010866530000001</v>
      </c>
      <c r="H35" s="271"/>
      <c r="I35" s="78"/>
      <c r="J35" s="78"/>
      <c r="K35" s="78"/>
      <c r="L35" s="78"/>
      <c r="M35" s="78"/>
      <c r="N35" s="78"/>
      <c r="O35" s="78"/>
      <c r="P35" s="78"/>
      <c r="Q35" s="78"/>
    </row>
    <row r="36" spans="1:17" hidden="1" outlineLevel="3" x14ac:dyDescent="0.2">
      <c r="A36" s="266" t="s">
        <v>96</v>
      </c>
      <c r="B36" s="164">
        <v>4.2667356563999999</v>
      </c>
      <c r="C36" s="164">
        <v>4.7666457536099998</v>
      </c>
      <c r="D36" s="164">
        <v>9.3689811106899992</v>
      </c>
      <c r="E36" s="164">
        <v>13.990699070510001</v>
      </c>
      <c r="F36" s="164">
        <v>16.072308696730001</v>
      </c>
      <c r="G36" s="164">
        <v>16.399231104110001</v>
      </c>
      <c r="H36" s="271"/>
      <c r="I36" s="78"/>
      <c r="J36" s="78"/>
      <c r="K36" s="78"/>
      <c r="L36" s="78"/>
      <c r="M36" s="78"/>
      <c r="N36" s="78"/>
      <c r="O36" s="78"/>
      <c r="P36" s="78"/>
      <c r="Q36" s="78"/>
    </row>
    <row r="37" spans="1:17" hidden="1" outlineLevel="3" x14ac:dyDescent="0.2">
      <c r="A37" s="266" t="s">
        <v>75</v>
      </c>
      <c r="B37" s="164">
        <v>3.2033002879999999</v>
      </c>
      <c r="C37" s="164">
        <v>4.2831345544100001</v>
      </c>
      <c r="D37" s="164">
        <v>7.6529919443500001</v>
      </c>
      <c r="E37" s="164">
        <v>12.53014511808</v>
      </c>
      <c r="F37" s="164">
        <v>14.522377756999999</v>
      </c>
      <c r="G37" s="164">
        <v>15.21304635656</v>
      </c>
      <c r="H37" s="271"/>
      <c r="I37" s="78"/>
      <c r="J37" s="78"/>
      <c r="K37" s="78"/>
      <c r="L37" s="78"/>
      <c r="M37" s="78"/>
      <c r="N37" s="78"/>
      <c r="O37" s="78"/>
      <c r="P37" s="78"/>
      <c r="Q37" s="78"/>
    </row>
    <row r="38" spans="1:17" hidden="1" outlineLevel="3" x14ac:dyDescent="0.2">
      <c r="A38" s="266" t="s">
        <v>64</v>
      </c>
      <c r="B38" s="164">
        <v>24.233517043199999</v>
      </c>
      <c r="C38" s="164">
        <v>24.539548446560001</v>
      </c>
      <c r="D38" s="164">
        <v>68.318982284140006</v>
      </c>
      <c r="E38" s="164">
        <v>124.74712580344</v>
      </c>
      <c r="F38" s="164">
        <v>137.46050651632001</v>
      </c>
      <c r="G38" s="164">
        <v>134.8754236629</v>
      </c>
      <c r="H38" s="271"/>
      <c r="I38" s="78"/>
      <c r="J38" s="78"/>
      <c r="K38" s="78"/>
      <c r="L38" s="78"/>
      <c r="M38" s="78"/>
      <c r="N38" s="78"/>
      <c r="O38" s="78"/>
      <c r="P38" s="78"/>
      <c r="Q38" s="78"/>
    </row>
    <row r="39" spans="1:17" hidden="1" outlineLevel="3" x14ac:dyDescent="0.2">
      <c r="A39" s="266" t="s">
        <v>92</v>
      </c>
      <c r="B39" s="164">
        <v>48.393650064379997</v>
      </c>
      <c r="C39" s="164">
        <v>28.314321332510001</v>
      </c>
      <c r="D39" s="164">
        <v>57.585097236880003</v>
      </c>
      <c r="E39" s="164">
        <v>128.20769715962001</v>
      </c>
      <c r="F39" s="164">
        <v>140.90985268125999</v>
      </c>
      <c r="G39" s="164">
        <v>141.09831054358</v>
      </c>
      <c r="H39" s="271"/>
      <c r="I39" s="78"/>
      <c r="J39" s="78"/>
      <c r="K39" s="78"/>
      <c r="L39" s="78"/>
      <c r="M39" s="78"/>
      <c r="N39" s="78"/>
      <c r="O39" s="78"/>
      <c r="P39" s="78"/>
      <c r="Q39" s="78"/>
    </row>
    <row r="40" spans="1:17" hidden="1" outlineLevel="3" x14ac:dyDescent="0.2">
      <c r="A40" s="266" t="s">
        <v>22</v>
      </c>
      <c r="B40" s="164">
        <v>0</v>
      </c>
      <c r="C40" s="164">
        <v>0</v>
      </c>
      <c r="D40" s="164">
        <v>7.0958502E-3</v>
      </c>
      <c r="E40" s="164">
        <v>2.0508869969999999E-2</v>
      </c>
      <c r="F40" s="164">
        <v>6.7574999009999998E-2</v>
      </c>
      <c r="G40" s="164">
        <v>6.9091356249999999E-2</v>
      </c>
      <c r="H40" s="271"/>
      <c r="I40" s="78"/>
      <c r="J40" s="78"/>
      <c r="K40" s="78"/>
      <c r="L40" s="78"/>
      <c r="M40" s="78"/>
      <c r="N40" s="78"/>
      <c r="O40" s="78"/>
      <c r="P40" s="78"/>
      <c r="Q40" s="78"/>
    </row>
    <row r="41" spans="1:17" ht="25.5" outlineLevel="2" collapsed="1" x14ac:dyDescent="0.2">
      <c r="A41" s="267" t="s">
        <v>4</v>
      </c>
      <c r="B41" s="196">
        <f t="shared" ref="B41:F41" si="7">SUM(B$42:B$48)</f>
        <v>9.0995013746799991</v>
      </c>
      <c r="C41" s="196">
        <f t="shared" si="7"/>
        <v>7.2789285748699992</v>
      </c>
      <c r="D41" s="196">
        <f t="shared" si="7"/>
        <v>16.372261708800004</v>
      </c>
      <c r="E41" s="196">
        <f t="shared" si="7"/>
        <v>32.70852715345</v>
      </c>
      <c r="F41" s="196">
        <f t="shared" si="7"/>
        <v>45.647504163770002</v>
      </c>
      <c r="G41" s="196">
        <v>46.198034832669997</v>
      </c>
      <c r="H41" s="271"/>
      <c r="I41" s="78"/>
      <c r="J41" s="78"/>
      <c r="K41" s="78"/>
      <c r="L41" s="78"/>
      <c r="M41" s="78"/>
      <c r="N41" s="78"/>
      <c r="O41" s="78"/>
      <c r="P41" s="78"/>
      <c r="Q41" s="78"/>
    </row>
    <row r="42" spans="1:17" hidden="1" outlineLevel="3" x14ac:dyDescent="0.2">
      <c r="A42" s="266" t="s">
        <v>104</v>
      </c>
      <c r="B42" s="164">
        <v>8.4649745979999996E-2</v>
      </c>
      <c r="C42" s="164">
        <v>0</v>
      </c>
      <c r="D42" s="164">
        <v>0</v>
      </c>
      <c r="E42" s="164">
        <v>0</v>
      </c>
      <c r="F42" s="164">
        <v>0</v>
      </c>
      <c r="G42" s="164">
        <v>0</v>
      </c>
      <c r="H42" s="271"/>
      <c r="I42" s="78"/>
      <c r="J42" s="78"/>
      <c r="K42" s="78"/>
      <c r="L42" s="78"/>
      <c r="M42" s="78"/>
      <c r="N42" s="78"/>
      <c r="O42" s="78"/>
      <c r="P42" s="78"/>
      <c r="Q42" s="78"/>
    </row>
    <row r="43" spans="1:17" hidden="1" outlineLevel="3" x14ac:dyDescent="0.2">
      <c r="A43" s="266" t="s">
        <v>101</v>
      </c>
      <c r="B43" s="164">
        <v>0</v>
      </c>
      <c r="C43" s="164">
        <v>0</v>
      </c>
      <c r="D43" s="164">
        <v>2.7121072000000002</v>
      </c>
      <c r="E43" s="164">
        <v>6.9140144000000001</v>
      </c>
      <c r="F43" s="164">
        <v>8.0323875999999998</v>
      </c>
      <c r="G43" s="164">
        <v>8.0905567999999999</v>
      </c>
      <c r="H43" s="271"/>
      <c r="I43" s="78"/>
      <c r="J43" s="78"/>
      <c r="K43" s="78"/>
      <c r="L43" s="78"/>
      <c r="M43" s="78"/>
      <c r="N43" s="78"/>
      <c r="O43" s="78"/>
      <c r="P43" s="78"/>
      <c r="Q43" s="78"/>
    </row>
    <row r="44" spans="1:17" hidden="1" outlineLevel="3" x14ac:dyDescent="0.2">
      <c r="A44" s="266" t="s">
        <v>35</v>
      </c>
      <c r="B44" s="164">
        <v>0.48192545176000001</v>
      </c>
      <c r="C44" s="164">
        <v>0.10648884857</v>
      </c>
      <c r="D44" s="164">
        <v>0.13463035600000001</v>
      </c>
      <c r="E44" s="164">
        <v>5.4281877029999999</v>
      </c>
      <c r="F44" s="164">
        <v>5.9832793529500004</v>
      </c>
      <c r="G44" s="164">
        <v>6.0972899580900002</v>
      </c>
      <c r="H44" s="271"/>
      <c r="I44" s="78"/>
      <c r="J44" s="78"/>
      <c r="K44" s="78"/>
      <c r="L44" s="78"/>
      <c r="M44" s="78"/>
      <c r="N44" s="78"/>
      <c r="O44" s="78"/>
      <c r="P44" s="78"/>
      <c r="Q44" s="78"/>
    </row>
    <row r="45" spans="1:17" hidden="1" outlineLevel="3" x14ac:dyDescent="0.2">
      <c r="A45" s="266" t="s">
        <v>8</v>
      </c>
      <c r="B45" s="164">
        <v>6.4052373889799998</v>
      </c>
      <c r="C45" s="164">
        <v>5.6239216389799997</v>
      </c>
      <c r="D45" s="164">
        <v>9.5534720563400004</v>
      </c>
      <c r="E45" s="164">
        <v>14.540944745859999</v>
      </c>
      <c r="F45" s="164">
        <v>16.473740657730001</v>
      </c>
      <c r="G45" s="164">
        <v>16.343602819000001</v>
      </c>
      <c r="H45" s="271"/>
      <c r="I45" s="78"/>
      <c r="J45" s="78"/>
      <c r="K45" s="78"/>
      <c r="L45" s="78"/>
      <c r="M45" s="78"/>
      <c r="N45" s="78"/>
      <c r="O45" s="78"/>
      <c r="P45" s="78"/>
      <c r="Q45" s="78"/>
    </row>
    <row r="46" spans="1:17" hidden="1" outlineLevel="3" x14ac:dyDescent="0.2">
      <c r="A46" s="266" t="s">
        <v>97</v>
      </c>
      <c r="B46" s="164">
        <v>0.26486239851999999</v>
      </c>
      <c r="C46" s="164">
        <v>9.4891391320000004E-2</v>
      </c>
      <c r="D46" s="164">
        <v>0.16473260006000001</v>
      </c>
      <c r="E46" s="164">
        <v>0.216533956</v>
      </c>
      <c r="F46" s="164">
        <v>0.20657140273999999</v>
      </c>
      <c r="G46" s="164">
        <v>0.20493954775000001</v>
      </c>
      <c r="H46" s="271"/>
      <c r="I46" s="78"/>
      <c r="J46" s="78"/>
      <c r="K46" s="78"/>
      <c r="L46" s="78"/>
      <c r="M46" s="78"/>
      <c r="N46" s="78"/>
      <c r="O46" s="78"/>
      <c r="P46" s="78"/>
      <c r="Q46" s="78"/>
    </row>
    <row r="47" spans="1:17" hidden="1" outlineLevel="3" x14ac:dyDescent="0.2">
      <c r="A47" s="266" t="s">
        <v>59</v>
      </c>
      <c r="B47" s="164">
        <v>2.220053566E-2</v>
      </c>
      <c r="C47" s="164">
        <v>0</v>
      </c>
      <c r="D47" s="164">
        <v>0</v>
      </c>
      <c r="E47" s="164">
        <v>0</v>
      </c>
      <c r="F47" s="164">
        <v>0</v>
      </c>
      <c r="G47" s="164">
        <v>0</v>
      </c>
      <c r="H47" s="271"/>
      <c r="I47" s="78"/>
      <c r="J47" s="78"/>
      <c r="K47" s="78"/>
      <c r="L47" s="78"/>
      <c r="M47" s="78"/>
      <c r="N47" s="78"/>
      <c r="O47" s="78"/>
      <c r="P47" s="78"/>
      <c r="Q47" s="78"/>
    </row>
    <row r="48" spans="1:17" hidden="1" outlineLevel="3" x14ac:dyDescent="0.2">
      <c r="A48" s="266" t="s">
        <v>102</v>
      </c>
      <c r="B48" s="164">
        <v>1.84062585378</v>
      </c>
      <c r="C48" s="164">
        <v>1.4536266959999999</v>
      </c>
      <c r="D48" s="164">
        <v>3.8073194963999999</v>
      </c>
      <c r="E48" s="164">
        <v>5.6088463485900002</v>
      </c>
      <c r="F48" s="164">
        <v>14.951525150349999</v>
      </c>
      <c r="G48" s="164">
        <v>15.46164570783</v>
      </c>
      <c r="H48" s="271"/>
      <c r="I48" s="78"/>
      <c r="J48" s="78"/>
      <c r="K48" s="78"/>
      <c r="L48" s="78"/>
      <c r="M48" s="78"/>
      <c r="N48" s="78"/>
      <c r="O48" s="78"/>
      <c r="P48" s="78"/>
      <c r="Q48" s="78"/>
    </row>
    <row r="49" spans="1:17" ht="25.5" outlineLevel="2" collapsed="1" x14ac:dyDescent="0.2">
      <c r="A49" s="267" t="s">
        <v>21</v>
      </c>
      <c r="B49" s="196">
        <f t="shared" ref="B49:F49" si="8">SUM(B$50:B$50)</f>
        <v>5.3875717000000003E-4</v>
      </c>
      <c r="C49" s="196">
        <f t="shared" si="8"/>
        <v>5.6454460000000004E-4</v>
      </c>
      <c r="D49" s="196">
        <f t="shared" si="8"/>
        <v>9.8336319999999997E-4</v>
      </c>
      <c r="E49" s="196">
        <f t="shared" si="8"/>
        <v>1.34076761E-3</v>
      </c>
      <c r="F49" s="196">
        <f t="shared" si="8"/>
        <v>1.453225E-3</v>
      </c>
      <c r="G49" s="196">
        <v>1.48091602E-3</v>
      </c>
      <c r="H49" s="271"/>
      <c r="I49" s="78"/>
      <c r="J49" s="78"/>
      <c r="K49" s="78"/>
      <c r="L49" s="78"/>
      <c r="M49" s="78"/>
      <c r="N49" s="78"/>
      <c r="O49" s="78"/>
      <c r="P49" s="78"/>
      <c r="Q49" s="78"/>
    </row>
    <row r="50" spans="1:17" hidden="1" outlineLevel="3" x14ac:dyDescent="0.2">
      <c r="A50" s="266" t="s">
        <v>73</v>
      </c>
      <c r="B50" s="164">
        <v>5.3875717000000003E-4</v>
      </c>
      <c r="C50" s="164">
        <v>5.6454460000000004E-4</v>
      </c>
      <c r="D50" s="164">
        <v>9.8336319999999997E-4</v>
      </c>
      <c r="E50" s="164">
        <v>1.34076761E-3</v>
      </c>
      <c r="F50" s="164">
        <v>1.453225E-3</v>
      </c>
      <c r="G50" s="164">
        <v>1.48091602E-3</v>
      </c>
      <c r="H50" s="271"/>
      <c r="I50" s="78"/>
      <c r="J50" s="78"/>
      <c r="K50" s="78"/>
      <c r="L50" s="78"/>
      <c r="M50" s="78"/>
      <c r="N50" s="78"/>
      <c r="O50" s="78"/>
      <c r="P50" s="78"/>
      <c r="Q50" s="78"/>
    </row>
    <row r="51" spans="1:17" ht="25.5" outlineLevel="2" collapsed="1" x14ac:dyDescent="0.2">
      <c r="A51" s="267" t="s">
        <v>143</v>
      </c>
      <c r="B51" s="196">
        <f t="shared" ref="B51:F51" si="9">SUM(B$52:B$62)</f>
        <v>104.63620320000001</v>
      </c>
      <c r="C51" s="196">
        <f t="shared" si="9"/>
        <v>138.90906799999999</v>
      </c>
      <c r="D51" s="196">
        <f t="shared" si="9"/>
        <v>272.50934659999996</v>
      </c>
      <c r="E51" s="196">
        <f t="shared" si="9"/>
        <v>415.26993272281004</v>
      </c>
      <c r="F51" s="196">
        <f t="shared" si="9"/>
        <v>517.80448187716001</v>
      </c>
      <c r="G51" s="196">
        <v>513.71397459315995</v>
      </c>
      <c r="H51" s="271"/>
      <c r="I51" s="78"/>
      <c r="J51" s="78"/>
      <c r="K51" s="78"/>
      <c r="L51" s="78"/>
      <c r="M51" s="78"/>
      <c r="N51" s="78"/>
      <c r="O51" s="78"/>
      <c r="P51" s="78"/>
      <c r="Q51" s="78"/>
    </row>
    <row r="52" spans="1:17" hidden="1" outlineLevel="3" x14ac:dyDescent="0.2">
      <c r="A52" s="266" t="s">
        <v>18</v>
      </c>
      <c r="B52" s="164">
        <v>7.9930000000000003</v>
      </c>
      <c r="C52" s="164">
        <v>0</v>
      </c>
      <c r="D52" s="164">
        <v>0</v>
      </c>
      <c r="E52" s="164">
        <v>0</v>
      </c>
      <c r="F52" s="164">
        <v>0</v>
      </c>
      <c r="G52" s="164">
        <v>0</v>
      </c>
      <c r="H52" s="271"/>
      <c r="I52" s="78"/>
      <c r="J52" s="78"/>
      <c r="K52" s="78"/>
      <c r="L52" s="78"/>
      <c r="M52" s="78"/>
      <c r="N52" s="78"/>
      <c r="O52" s="78"/>
      <c r="P52" s="78"/>
      <c r="Q52" s="78"/>
    </row>
    <row r="53" spans="1:17" hidden="1" outlineLevel="3" x14ac:dyDescent="0.2">
      <c r="A53" s="266" t="s">
        <v>25</v>
      </c>
      <c r="B53" s="164">
        <v>6.3223032000000003</v>
      </c>
      <c r="C53" s="164">
        <v>6.6249180000000001</v>
      </c>
      <c r="D53" s="164">
        <v>11.539744799999999</v>
      </c>
      <c r="E53" s="164">
        <v>0</v>
      </c>
      <c r="F53" s="164">
        <v>0</v>
      </c>
      <c r="G53" s="164">
        <v>0</v>
      </c>
      <c r="H53" s="271"/>
      <c r="I53" s="78"/>
      <c r="J53" s="78"/>
      <c r="K53" s="78"/>
      <c r="L53" s="78"/>
      <c r="M53" s="78"/>
      <c r="N53" s="78"/>
      <c r="O53" s="78"/>
      <c r="P53" s="78"/>
      <c r="Q53" s="78"/>
    </row>
    <row r="54" spans="1:17" hidden="1" outlineLevel="3" x14ac:dyDescent="0.2">
      <c r="A54" s="266" t="s">
        <v>31</v>
      </c>
      <c r="B54" s="164">
        <v>7.9930000000000003</v>
      </c>
      <c r="C54" s="164">
        <v>7.9930000000000003</v>
      </c>
      <c r="D54" s="164">
        <v>15.768556</v>
      </c>
      <c r="E54" s="164">
        <v>0</v>
      </c>
      <c r="F54" s="164">
        <v>0</v>
      </c>
      <c r="G54" s="164">
        <v>0</v>
      </c>
      <c r="H54" s="271"/>
      <c r="I54" s="78"/>
      <c r="J54" s="78"/>
      <c r="K54" s="78"/>
      <c r="L54" s="78"/>
      <c r="M54" s="78"/>
      <c r="N54" s="78"/>
      <c r="O54" s="78"/>
      <c r="P54" s="78"/>
      <c r="Q54" s="78"/>
    </row>
    <row r="55" spans="1:17" hidden="1" outlineLevel="3" x14ac:dyDescent="0.2">
      <c r="A55" s="266" t="s">
        <v>33</v>
      </c>
      <c r="B55" s="164">
        <v>5.5951000000000004</v>
      </c>
      <c r="C55" s="164">
        <v>5.5951000000000004</v>
      </c>
      <c r="D55" s="164">
        <v>11.0379892</v>
      </c>
      <c r="E55" s="164">
        <v>0</v>
      </c>
      <c r="F55" s="164">
        <v>0</v>
      </c>
      <c r="G55" s="164">
        <v>0</v>
      </c>
      <c r="H55" s="271"/>
      <c r="I55" s="78"/>
      <c r="J55" s="78"/>
      <c r="K55" s="78"/>
      <c r="L55" s="78"/>
      <c r="M55" s="78"/>
      <c r="N55" s="78"/>
      <c r="O55" s="78"/>
      <c r="P55" s="78"/>
      <c r="Q55" s="78"/>
    </row>
    <row r="56" spans="1:17" hidden="1" outlineLevel="3" x14ac:dyDescent="0.2">
      <c r="A56" s="266" t="s">
        <v>110</v>
      </c>
      <c r="B56" s="164">
        <v>15.986000000000001</v>
      </c>
      <c r="C56" s="164">
        <v>15.986000000000001</v>
      </c>
      <c r="D56" s="164">
        <v>31.537112</v>
      </c>
      <c r="E56" s="164">
        <v>0</v>
      </c>
      <c r="F56" s="164">
        <v>0</v>
      </c>
      <c r="G56" s="164">
        <v>0</v>
      </c>
      <c r="H56" s="271"/>
      <c r="I56" s="78"/>
      <c r="J56" s="78"/>
      <c r="K56" s="78"/>
      <c r="L56" s="78"/>
      <c r="M56" s="78"/>
      <c r="N56" s="78"/>
      <c r="O56" s="78"/>
      <c r="P56" s="78"/>
      <c r="Q56" s="78"/>
    </row>
    <row r="57" spans="1:17" hidden="1" outlineLevel="3" x14ac:dyDescent="0.2">
      <c r="A57" s="266" t="s">
        <v>113</v>
      </c>
      <c r="B57" s="164">
        <v>21.98075</v>
      </c>
      <c r="C57" s="164">
        <v>21.98075</v>
      </c>
      <c r="D57" s="164">
        <v>43.363529</v>
      </c>
      <c r="E57" s="164">
        <v>0</v>
      </c>
      <c r="F57" s="164">
        <v>0</v>
      </c>
      <c r="G57" s="164">
        <v>0</v>
      </c>
      <c r="H57" s="271"/>
      <c r="I57" s="78"/>
      <c r="J57" s="78"/>
      <c r="K57" s="78"/>
      <c r="L57" s="78"/>
      <c r="M57" s="78"/>
      <c r="N57" s="78"/>
      <c r="O57" s="78"/>
      <c r="P57" s="78"/>
      <c r="Q57" s="78"/>
    </row>
    <row r="58" spans="1:17" hidden="1" outlineLevel="3" x14ac:dyDescent="0.2">
      <c r="A58" s="266" t="s">
        <v>114</v>
      </c>
      <c r="B58" s="164">
        <v>38.76605</v>
      </c>
      <c r="C58" s="164">
        <v>46.759050000000002</v>
      </c>
      <c r="D58" s="164">
        <v>76.477496599999995</v>
      </c>
      <c r="E58" s="164">
        <v>0</v>
      </c>
      <c r="F58" s="164">
        <v>0</v>
      </c>
      <c r="G58" s="164">
        <v>0</v>
      </c>
      <c r="H58" s="271"/>
      <c r="I58" s="78"/>
      <c r="J58" s="78"/>
      <c r="K58" s="78"/>
      <c r="L58" s="78"/>
      <c r="M58" s="78"/>
      <c r="N58" s="78"/>
      <c r="O58" s="78"/>
      <c r="P58" s="78"/>
      <c r="Q58" s="78"/>
    </row>
    <row r="59" spans="1:17" hidden="1" outlineLevel="3" x14ac:dyDescent="0.2">
      <c r="A59" s="266" t="s">
        <v>118</v>
      </c>
      <c r="B59" s="164">
        <v>0</v>
      </c>
      <c r="C59" s="164">
        <v>33.97025</v>
      </c>
      <c r="D59" s="164">
        <v>67.016362999999998</v>
      </c>
      <c r="E59" s="164">
        <v>72.002001000000007</v>
      </c>
      <c r="F59" s="164">
        <v>81.572574000000003</v>
      </c>
      <c r="G59" s="164">
        <v>80.928173999999999</v>
      </c>
      <c r="H59" s="271"/>
      <c r="I59" s="78"/>
      <c r="J59" s="78"/>
      <c r="K59" s="78"/>
      <c r="L59" s="78"/>
      <c r="M59" s="78"/>
      <c r="N59" s="78"/>
      <c r="O59" s="78"/>
      <c r="P59" s="78"/>
      <c r="Q59" s="78"/>
    </row>
    <row r="60" spans="1:17" hidden="1" outlineLevel="3" x14ac:dyDescent="0.2">
      <c r="A60" s="266" t="s">
        <v>120</v>
      </c>
      <c r="B60" s="164">
        <v>0</v>
      </c>
      <c r="C60" s="164">
        <v>0</v>
      </c>
      <c r="D60" s="164">
        <v>15.768556</v>
      </c>
      <c r="E60" s="164">
        <v>24.000667</v>
      </c>
      <c r="F60" s="164">
        <v>27.190857999999999</v>
      </c>
      <c r="G60" s="164">
        <v>26.976057999999998</v>
      </c>
      <c r="H60" s="271"/>
      <c r="I60" s="78"/>
      <c r="J60" s="78"/>
      <c r="K60" s="78"/>
      <c r="L60" s="78"/>
      <c r="M60" s="78"/>
      <c r="N60" s="78"/>
      <c r="O60" s="78"/>
      <c r="P60" s="78"/>
      <c r="Q60" s="78"/>
    </row>
    <row r="61" spans="1:17" hidden="1" outlineLevel="3" x14ac:dyDescent="0.2">
      <c r="A61" s="266" t="s">
        <v>124</v>
      </c>
      <c r="B61" s="164">
        <v>0</v>
      </c>
      <c r="C61" s="164">
        <v>0</v>
      </c>
      <c r="D61" s="164">
        <v>0</v>
      </c>
      <c r="E61" s="164">
        <v>319.26726472281001</v>
      </c>
      <c r="F61" s="164">
        <v>381.85019187716</v>
      </c>
      <c r="G61" s="164">
        <v>378.83368459316</v>
      </c>
      <c r="H61" s="271"/>
      <c r="I61" s="78"/>
      <c r="J61" s="78"/>
      <c r="K61" s="78"/>
      <c r="L61" s="78"/>
      <c r="M61" s="78"/>
      <c r="N61" s="78"/>
      <c r="O61" s="78"/>
      <c r="P61" s="78"/>
      <c r="Q61" s="78"/>
    </row>
    <row r="62" spans="1:17" hidden="1" outlineLevel="3" x14ac:dyDescent="0.2">
      <c r="A62" s="266" t="s">
        <v>179</v>
      </c>
      <c r="B62" s="164">
        <v>0</v>
      </c>
      <c r="C62" s="164">
        <v>0</v>
      </c>
      <c r="D62" s="164">
        <v>0</v>
      </c>
      <c r="E62" s="164">
        <v>0</v>
      </c>
      <c r="F62" s="164">
        <v>27.190857999999999</v>
      </c>
      <c r="G62" s="164">
        <v>26.976057999999998</v>
      </c>
      <c r="H62" s="271"/>
      <c r="I62" s="78"/>
      <c r="J62" s="78"/>
      <c r="K62" s="78"/>
      <c r="L62" s="78"/>
      <c r="M62" s="78"/>
      <c r="N62" s="78"/>
      <c r="O62" s="78"/>
      <c r="P62" s="78"/>
      <c r="Q62" s="78"/>
    </row>
    <row r="63" spans="1:17" outlineLevel="2" collapsed="1" x14ac:dyDescent="0.2">
      <c r="A63" s="267" t="s">
        <v>5</v>
      </c>
      <c r="B63" s="196">
        <f t="shared" ref="B63:F63" si="10">SUM(B$64:B$64)</f>
        <v>15.085490028000001</v>
      </c>
      <c r="C63" s="196">
        <f t="shared" si="10"/>
        <v>15.166842572</v>
      </c>
      <c r="D63" s="196">
        <f t="shared" si="10"/>
        <v>28.054351363999999</v>
      </c>
      <c r="E63" s="196">
        <f t="shared" si="10"/>
        <v>40.841386424</v>
      </c>
      <c r="F63" s="196">
        <f t="shared" si="10"/>
        <v>44.887739752000002</v>
      </c>
      <c r="G63" s="196">
        <v>44.947774215999999</v>
      </c>
      <c r="H63" s="271"/>
      <c r="I63" s="78"/>
      <c r="J63" s="78"/>
      <c r="K63" s="78"/>
      <c r="L63" s="78"/>
      <c r="M63" s="78"/>
      <c r="N63" s="78"/>
      <c r="O63" s="78"/>
      <c r="P63" s="78"/>
      <c r="Q63" s="78"/>
    </row>
    <row r="64" spans="1:17" hidden="1" outlineLevel="3" x14ac:dyDescent="0.2">
      <c r="A64" s="266" t="s">
        <v>92</v>
      </c>
      <c r="B64" s="164">
        <v>15.085490028000001</v>
      </c>
      <c r="C64" s="164">
        <v>15.166842572</v>
      </c>
      <c r="D64" s="164">
        <v>28.054351363999999</v>
      </c>
      <c r="E64" s="164">
        <v>40.841386424</v>
      </c>
      <c r="F64" s="164">
        <v>44.887739752000002</v>
      </c>
      <c r="G64" s="164">
        <v>44.947774215999999</v>
      </c>
      <c r="H64" s="271"/>
      <c r="I64" s="78"/>
      <c r="J64" s="78"/>
      <c r="K64" s="78"/>
      <c r="L64" s="78"/>
      <c r="M64" s="78"/>
      <c r="N64" s="78"/>
      <c r="O64" s="78"/>
      <c r="P64" s="78"/>
      <c r="Q64" s="78"/>
    </row>
    <row r="65" spans="1:17" ht="15" x14ac:dyDescent="0.25">
      <c r="A65" s="269" t="s">
        <v>112</v>
      </c>
      <c r="B65" s="49">
        <f t="shared" ref="B65:G65" si="11">B$66+B$86</f>
        <v>116.29259895863001</v>
      </c>
      <c r="C65" s="49">
        <f t="shared" si="11"/>
        <v>104.56794151215001</v>
      </c>
      <c r="D65" s="49">
        <f t="shared" si="11"/>
        <v>153.80274755798999</v>
      </c>
      <c r="E65" s="49">
        <f t="shared" si="11"/>
        <v>237.90855769916999</v>
      </c>
      <c r="F65" s="49">
        <f t="shared" si="11"/>
        <v>278.97554734952001</v>
      </c>
      <c r="G65" s="49">
        <f t="shared" si="11"/>
        <v>275.71863429314999</v>
      </c>
      <c r="H65" s="271"/>
      <c r="I65" s="78"/>
      <c r="J65" s="78"/>
      <c r="K65" s="78"/>
      <c r="L65" s="78"/>
      <c r="M65" s="78"/>
      <c r="N65" s="78"/>
      <c r="O65" s="78"/>
      <c r="P65" s="78"/>
      <c r="Q65" s="78"/>
    </row>
    <row r="66" spans="1:17" ht="15" outlineLevel="1" x14ac:dyDescent="0.25">
      <c r="A66" s="268" t="s">
        <v>49</v>
      </c>
      <c r="B66" s="36">
        <f t="shared" ref="B66:G66" si="12">B$67+B$80+B$84</f>
        <v>16.211415904390002</v>
      </c>
      <c r="C66" s="36">
        <f t="shared" si="12"/>
        <v>27.129149810690006</v>
      </c>
      <c r="D66" s="36">
        <f t="shared" si="12"/>
        <v>27.86328456259</v>
      </c>
      <c r="E66" s="36">
        <f t="shared" si="12"/>
        <v>21.459454905489999</v>
      </c>
      <c r="F66" s="36">
        <f t="shared" si="12"/>
        <v>19.084475248330001</v>
      </c>
      <c r="G66" s="36">
        <f t="shared" si="12"/>
        <v>19.317833828000001</v>
      </c>
      <c r="H66" s="271"/>
      <c r="I66" s="78"/>
      <c r="J66" s="78"/>
      <c r="K66" s="78"/>
      <c r="L66" s="78"/>
      <c r="M66" s="78"/>
      <c r="N66" s="78"/>
      <c r="O66" s="78"/>
      <c r="P66" s="78"/>
      <c r="Q66" s="78"/>
    </row>
    <row r="67" spans="1:17" ht="25.5" outlineLevel="2" collapsed="1" x14ac:dyDescent="0.2">
      <c r="A67" s="267" t="s">
        <v>129</v>
      </c>
      <c r="B67" s="196">
        <f t="shared" ref="B67:F67" si="13">SUM(B$68:B$79)</f>
        <v>9.9712047243900006</v>
      </c>
      <c r="C67" s="196">
        <f t="shared" si="13"/>
        <v>21.135767983260003</v>
      </c>
      <c r="D67" s="196">
        <f t="shared" si="13"/>
        <v>21.567011600000001</v>
      </c>
      <c r="E67" s="196">
        <f t="shared" si="13"/>
        <v>16.400011599999999</v>
      </c>
      <c r="F67" s="196">
        <f t="shared" si="13"/>
        <v>15.9500116</v>
      </c>
      <c r="G67" s="196">
        <v>15.9500116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1:17" hidden="1" outlineLevel="3" x14ac:dyDescent="0.2">
      <c r="A68" s="266" t="s">
        <v>56</v>
      </c>
      <c r="B68" s="164">
        <v>1.5677871243899999</v>
      </c>
      <c r="C68" s="164">
        <v>0.99985038325999998</v>
      </c>
      <c r="D68" s="164">
        <v>0</v>
      </c>
      <c r="E68" s="164">
        <v>0</v>
      </c>
      <c r="F68" s="164">
        <v>0</v>
      </c>
      <c r="G68" s="164">
        <v>0</v>
      </c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1:17" hidden="1" outlineLevel="3" x14ac:dyDescent="0.2">
      <c r="A69" s="266" t="s">
        <v>153</v>
      </c>
      <c r="B69" s="164">
        <v>1.1600000000000001E-5</v>
      </c>
      <c r="C69" s="164">
        <v>1.1600000000000001E-5</v>
      </c>
      <c r="D69" s="164">
        <v>1.1600000000000001E-5</v>
      </c>
      <c r="E69" s="164">
        <v>1.1600000000000001E-5</v>
      </c>
      <c r="F69" s="164">
        <v>1.1600000000000001E-5</v>
      </c>
      <c r="G69" s="164">
        <v>1.1600000000000001E-5</v>
      </c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1:17" hidden="1" outlineLevel="3" x14ac:dyDescent="0.2">
      <c r="A70" s="266" t="s">
        <v>45</v>
      </c>
      <c r="B70" s="164">
        <v>0</v>
      </c>
      <c r="C70" s="164">
        <v>0</v>
      </c>
      <c r="D70" s="164">
        <v>1</v>
      </c>
      <c r="E70" s="164">
        <v>1</v>
      </c>
      <c r="F70" s="164">
        <v>1</v>
      </c>
      <c r="G70" s="164">
        <v>1</v>
      </c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1:17" hidden="1" outlineLevel="3" x14ac:dyDescent="0.2">
      <c r="A71" s="266" t="s">
        <v>50</v>
      </c>
      <c r="B71" s="164">
        <v>1.8174999999999999</v>
      </c>
      <c r="C71" s="164">
        <v>1.8</v>
      </c>
      <c r="D71" s="164">
        <v>3</v>
      </c>
      <c r="E71" s="164">
        <v>3</v>
      </c>
      <c r="F71" s="164">
        <v>3</v>
      </c>
      <c r="G71" s="164">
        <v>3</v>
      </c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1:17" hidden="1" outlineLevel="3" x14ac:dyDescent="0.2">
      <c r="A72" s="266" t="s">
        <v>180</v>
      </c>
      <c r="B72" s="164">
        <v>0.4</v>
      </c>
      <c r="C72" s="164">
        <v>1.4</v>
      </c>
      <c r="D72" s="164">
        <v>3.2</v>
      </c>
      <c r="E72" s="164">
        <v>3.2</v>
      </c>
      <c r="F72" s="164">
        <v>3</v>
      </c>
      <c r="G72" s="164">
        <v>3</v>
      </c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1:17" hidden="1" outlineLevel="3" x14ac:dyDescent="0.2">
      <c r="A73" s="266" t="s">
        <v>80</v>
      </c>
      <c r="B73" s="164">
        <v>0.57890600000000003</v>
      </c>
      <c r="C73" s="164">
        <v>0.57890600000000003</v>
      </c>
      <c r="D73" s="164">
        <v>0</v>
      </c>
      <c r="E73" s="164">
        <v>0</v>
      </c>
      <c r="F73" s="164">
        <v>0</v>
      </c>
      <c r="G73" s="164">
        <v>0</v>
      </c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1:17" hidden="1" outlineLevel="3" x14ac:dyDescent="0.2">
      <c r="A74" s="266" t="s">
        <v>145</v>
      </c>
      <c r="B74" s="164">
        <v>0</v>
      </c>
      <c r="C74" s="164">
        <v>4.8</v>
      </c>
      <c r="D74" s="164">
        <v>4.8</v>
      </c>
      <c r="E74" s="164">
        <v>4.8</v>
      </c>
      <c r="F74" s="164">
        <v>4.8</v>
      </c>
      <c r="G74" s="164">
        <v>4.8</v>
      </c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1:17" hidden="1" outlineLevel="3" x14ac:dyDescent="0.2">
      <c r="A75" s="266" t="s">
        <v>138</v>
      </c>
      <c r="B75" s="164">
        <v>0</v>
      </c>
      <c r="C75" s="164">
        <v>1.55</v>
      </c>
      <c r="D75" s="164">
        <v>0</v>
      </c>
      <c r="E75" s="164">
        <v>0</v>
      </c>
      <c r="F75" s="164">
        <v>0</v>
      </c>
      <c r="G75" s="164">
        <v>0</v>
      </c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1:17" hidden="1" outlineLevel="3" x14ac:dyDescent="0.2">
      <c r="A76" s="266" t="s">
        <v>39</v>
      </c>
      <c r="B76" s="164">
        <v>4</v>
      </c>
      <c r="C76" s="164">
        <v>4.25</v>
      </c>
      <c r="D76" s="164">
        <v>4.25</v>
      </c>
      <c r="E76" s="164">
        <v>0.25</v>
      </c>
      <c r="F76" s="164">
        <v>0</v>
      </c>
      <c r="G76" s="164">
        <v>0</v>
      </c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1:17" hidden="1" outlineLevel="3" x14ac:dyDescent="0.2">
      <c r="A77" s="266" t="s">
        <v>176</v>
      </c>
      <c r="B77" s="164">
        <v>0</v>
      </c>
      <c r="C77" s="164">
        <v>4.1500000000000004</v>
      </c>
      <c r="D77" s="164">
        <v>4.1500000000000004</v>
      </c>
      <c r="E77" s="164">
        <v>4.1500000000000004</v>
      </c>
      <c r="F77" s="164">
        <v>4.1500000000000004</v>
      </c>
      <c r="G77" s="164">
        <v>4.1500000000000004</v>
      </c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1:17" hidden="1" outlineLevel="3" x14ac:dyDescent="0.2">
      <c r="A78" s="266" t="s">
        <v>149</v>
      </c>
      <c r="B78" s="164">
        <v>0.88</v>
      </c>
      <c r="C78" s="164">
        <v>0.88</v>
      </c>
      <c r="D78" s="164">
        <v>0.44</v>
      </c>
      <c r="E78" s="164">
        <v>0</v>
      </c>
      <c r="F78" s="164">
        <v>0</v>
      </c>
      <c r="G78" s="164">
        <v>0</v>
      </c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1:17" hidden="1" outlineLevel="3" x14ac:dyDescent="0.2">
      <c r="A79" s="266" t="s">
        <v>20</v>
      </c>
      <c r="B79" s="164">
        <v>0.72699999999999998</v>
      </c>
      <c r="C79" s="164">
        <v>0.72699999999999998</v>
      </c>
      <c r="D79" s="164">
        <v>0.72699999999999998</v>
      </c>
      <c r="E79" s="164">
        <v>0</v>
      </c>
      <c r="F79" s="164">
        <v>0</v>
      </c>
      <c r="G79" s="164">
        <v>0</v>
      </c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1:17" ht="25.5" outlineLevel="2" collapsed="1" x14ac:dyDescent="0.2">
      <c r="A80" s="267" t="s">
        <v>7</v>
      </c>
      <c r="B80" s="196">
        <f t="shared" ref="B80:F80" si="14">SUM(B$81:B$83)</f>
        <v>6.2392565300000005</v>
      </c>
      <c r="C80" s="196">
        <f t="shared" si="14"/>
        <v>5.9924271774300006</v>
      </c>
      <c r="D80" s="196">
        <f t="shared" si="14"/>
        <v>6.2953183125900001</v>
      </c>
      <c r="E80" s="196">
        <f t="shared" si="14"/>
        <v>5.0584886554899997</v>
      </c>
      <c r="F80" s="196">
        <f t="shared" si="14"/>
        <v>3.13350899833</v>
      </c>
      <c r="G80" s="196">
        <v>3.3668675779999999</v>
      </c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1:17" hidden="1" outlineLevel="3" x14ac:dyDescent="0.2">
      <c r="A81" s="266" t="s">
        <v>9</v>
      </c>
      <c r="B81" s="164">
        <v>2.1</v>
      </c>
      <c r="C81" s="164">
        <v>2.1</v>
      </c>
      <c r="D81" s="164">
        <v>2.1</v>
      </c>
      <c r="E81" s="164">
        <v>1.05</v>
      </c>
      <c r="F81" s="164">
        <v>0</v>
      </c>
      <c r="G81" s="164">
        <v>0.11387423633</v>
      </c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1:17" hidden="1" outlineLevel="3" x14ac:dyDescent="0.2">
      <c r="A82" s="266" t="s">
        <v>105</v>
      </c>
      <c r="B82" s="164">
        <v>4.1392565299999999</v>
      </c>
      <c r="C82" s="164">
        <v>3.8924271774300001</v>
      </c>
      <c r="D82" s="164">
        <v>4.0098623181499997</v>
      </c>
      <c r="E82" s="164">
        <v>3.8598623181499998</v>
      </c>
      <c r="F82" s="164">
        <v>3.0217123181500001</v>
      </c>
      <c r="G82" s="164">
        <v>3.15040407577</v>
      </c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1:17" hidden="1" outlineLevel="3" x14ac:dyDescent="0.2">
      <c r="A83" s="266" t="s">
        <v>29</v>
      </c>
      <c r="B83" s="164">
        <v>0</v>
      </c>
      <c r="C83" s="164">
        <v>0</v>
      </c>
      <c r="D83" s="164">
        <v>0.18545599443999999</v>
      </c>
      <c r="E83" s="164">
        <v>0.14862633734</v>
      </c>
      <c r="F83" s="164">
        <v>0.11179668018</v>
      </c>
      <c r="G83" s="164">
        <v>0.1025892659</v>
      </c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1:17" outlineLevel="2" collapsed="1" x14ac:dyDescent="0.2">
      <c r="A84" s="267" t="s">
        <v>132</v>
      </c>
      <c r="B84" s="196">
        <f t="shared" ref="B84:F84" si="15">SUM(B$85:B$85)</f>
        <v>9.5465000000000003E-4</v>
      </c>
      <c r="C84" s="196">
        <f t="shared" si="15"/>
        <v>9.5465000000000003E-4</v>
      </c>
      <c r="D84" s="196">
        <f t="shared" si="15"/>
        <v>9.5465000000000003E-4</v>
      </c>
      <c r="E84" s="196">
        <f t="shared" si="15"/>
        <v>9.5465000000000003E-4</v>
      </c>
      <c r="F84" s="196">
        <f t="shared" si="15"/>
        <v>9.5465000000000003E-4</v>
      </c>
      <c r="G84" s="196">
        <v>9.5465000000000003E-4</v>
      </c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1:17" hidden="1" outlineLevel="3" x14ac:dyDescent="0.2">
      <c r="A85" s="266" t="s">
        <v>174</v>
      </c>
      <c r="B85" s="164">
        <v>9.5465000000000003E-4</v>
      </c>
      <c r="C85" s="164">
        <v>9.5465000000000003E-4</v>
      </c>
      <c r="D85" s="164">
        <v>9.5465000000000003E-4</v>
      </c>
      <c r="E85" s="164">
        <v>9.5465000000000003E-4</v>
      </c>
      <c r="F85" s="164">
        <v>9.5465000000000003E-4</v>
      </c>
      <c r="G85" s="164">
        <v>9.5465000000000003E-4</v>
      </c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1:17" ht="15" outlineLevel="1" x14ac:dyDescent="0.25">
      <c r="A86" s="268" t="s">
        <v>77</v>
      </c>
      <c r="B86" s="36">
        <f t="shared" ref="B86:G86" si="16">B$87+B$93+B$95+B$108+B$112</f>
        <v>100.08118305424</v>
      </c>
      <c r="C86" s="36">
        <f t="shared" si="16"/>
        <v>77.438791701460005</v>
      </c>
      <c r="D86" s="36">
        <f t="shared" si="16"/>
        <v>125.93946299539999</v>
      </c>
      <c r="E86" s="36">
        <f t="shared" si="16"/>
        <v>216.44910279368</v>
      </c>
      <c r="F86" s="36">
        <f t="shared" si="16"/>
        <v>259.89107210118999</v>
      </c>
      <c r="G86" s="36">
        <f t="shared" si="16"/>
        <v>256.40080046514998</v>
      </c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1:17" ht="25.5" outlineLevel="2" collapsed="1" x14ac:dyDescent="0.2">
      <c r="A87" s="267" t="s">
        <v>142</v>
      </c>
      <c r="B87" s="196">
        <f t="shared" ref="B87:F87" si="17">SUM(B$88:B$92)</f>
        <v>40.557833932560001</v>
      </c>
      <c r="C87" s="196">
        <f t="shared" si="17"/>
        <v>16.22562155316</v>
      </c>
      <c r="D87" s="196">
        <f t="shared" si="17"/>
        <v>40.11055668046</v>
      </c>
      <c r="E87" s="196">
        <f t="shared" si="17"/>
        <v>140.83380311662</v>
      </c>
      <c r="F87" s="196">
        <f t="shared" si="17"/>
        <v>190.9827471735</v>
      </c>
      <c r="G87" s="196">
        <v>189.10483648117</v>
      </c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1:17" hidden="1" outlineLevel="3" x14ac:dyDescent="0.2">
      <c r="A88" s="266" t="s">
        <v>10</v>
      </c>
      <c r="B88" s="164">
        <v>0.37945768590000001</v>
      </c>
      <c r="C88" s="164">
        <v>0.31837813165000001</v>
      </c>
      <c r="D88" s="164">
        <v>0.45145045025000002</v>
      </c>
      <c r="E88" s="164">
        <v>0.45663837269000002</v>
      </c>
      <c r="F88" s="164">
        <v>0.29585176270000002</v>
      </c>
      <c r="G88" s="164">
        <v>0.24151624078</v>
      </c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1:17" hidden="1" outlineLevel="3" x14ac:dyDescent="0.2">
      <c r="A89" s="266" t="s">
        <v>96</v>
      </c>
      <c r="B89" s="164">
        <v>0.90424261813999995</v>
      </c>
      <c r="C89" s="164">
        <v>0.78219066155999994</v>
      </c>
      <c r="D89" s="164">
        <v>1.3925072565700001</v>
      </c>
      <c r="E89" s="164">
        <v>3.0501432933200001</v>
      </c>
      <c r="F89" s="164">
        <v>10.56222871007</v>
      </c>
      <c r="G89" s="164">
        <v>8.2972287541299998</v>
      </c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1:17" hidden="1" outlineLevel="3" x14ac:dyDescent="0.2">
      <c r="A90" s="266" t="s">
        <v>75</v>
      </c>
      <c r="B90" s="164">
        <v>0</v>
      </c>
      <c r="C90" s="164">
        <v>0</v>
      </c>
      <c r="D90" s="164">
        <v>0</v>
      </c>
      <c r="E90" s="164">
        <v>0</v>
      </c>
      <c r="F90" s="164">
        <v>0.99479114000000002</v>
      </c>
      <c r="G90" s="164">
        <v>1.0137467550000001</v>
      </c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1:17" hidden="1" outlineLevel="3" x14ac:dyDescent="0.2">
      <c r="A91" s="266" t="s">
        <v>64</v>
      </c>
      <c r="B91" s="164">
        <v>1.4836298022700001</v>
      </c>
      <c r="C91" s="164">
        <v>1.94824073307</v>
      </c>
      <c r="D91" s="164">
        <v>5.8077372910499996</v>
      </c>
      <c r="E91" s="164">
        <v>9.4189829975699997</v>
      </c>
      <c r="F91" s="164">
        <v>12.373018988069999</v>
      </c>
      <c r="G91" s="164">
        <v>12.57246159148</v>
      </c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1:17" hidden="1" outlineLevel="3" x14ac:dyDescent="0.2">
      <c r="A92" s="266" t="s">
        <v>92</v>
      </c>
      <c r="B92" s="164">
        <v>37.790503826250003</v>
      </c>
      <c r="C92" s="164">
        <v>13.17681202688</v>
      </c>
      <c r="D92" s="164">
        <v>32.458861682589998</v>
      </c>
      <c r="E92" s="164">
        <v>127.90803845304001</v>
      </c>
      <c r="F92" s="164">
        <v>166.75685657266001</v>
      </c>
      <c r="G92" s="164">
        <v>166.97988313977999</v>
      </c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1:17" ht="25.5" outlineLevel="2" collapsed="1" x14ac:dyDescent="0.2">
      <c r="A93" s="267" t="s">
        <v>4</v>
      </c>
      <c r="B93" s="196">
        <f t="shared" ref="B93:F93" si="18">SUM(B$94:B$94)</f>
        <v>1.9809336450799999</v>
      </c>
      <c r="C93" s="196">
        <f t="shared" si="18"/>
        <v>1.9809336450799999</v>
      </c>
      <c r="D93" s="196">
        <f t="shared" si="18"/>
        <v>3.8427124724100001</v>
      </c>
      <c r="E93" s="196">
        <f t="shared" si="18"/>
        <v>4.6790669948200003</v>
      </c>
      <c r="F93" s="196">
        <f t="shared" si="18"/>
        <v>3.9757597011099999</v>
      </c>
      <c r="G93" s="196">
        <v>3.2869602802900002</v>
      </c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1:17" hidden="1" outlineLevel="3" x14ac:dyDescent="0.2">
      <c r="A94" s="266" t="s">
        <v>101</v>
      </c>
      <c r="B94" s="164">
        <v>1.9809336450799999</v>
      </c>
      <c r="C94" s="164">
        <v>1.9809336450799999</v>
      </c>
      <c r="D94" s="164">
        <v>3.8427124724100001</v>
      </c>
      <c r="E94" s="164">
        <v>4.6790669948200003</v>
      </c>
      <c r="F94" s="164">
        <v>3.9757597011099999</v>
      </c>
      <c r="G94" s="164">
        <v>3.2869602802900002</v>
      </c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1:17" ht="25.5" outlineLevel="2" collapsed="1" x14ac:dyDescent="0.2">
      <c r="A95" s="267" t="s">
        <v>21</v>
      </c>
      <c r="B95" s="196">
        <f t="shared" ref="B95:F95" si="19">SUM(B$96:B$107)</f>
        <v>29.341600836519998</v>
      </c>
      <c r="C95" s="196">
        <f t="shared" si="19"/>
        <v>31.026026400319999</v>
      </c>
      <c r="D95" s="196">
        <f t="shared" si="19"/>
        <v>51.616024108979992</v>
      </c>
      <c r="E95" s="196">
        <f t="shared" si="19"/>
        <v>68.227550551150003</v>
      </c>
      <c r="F95" s="196">
        <f t="shared" si="19"/>
        <v>61.955520879730003</v>
      </c>
      <c r="G95" s="196">
        <v>61.027977751560002</v>
      </c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1:17" hidden="1" outlineLevel="3" x14ac:dyDescent="0.2">
      <c r="A96" s="266" t="s">
        <v>36</v>
      </c>
      <c r="B96" s="164">
        <v>0.35123906314999997</v>
      </c>
      <c r="C96" s="164">
        <v>0.18402549264000001</v>
      </c>
      <c r="D96" s="164">
        <v>0</v>
      </c>
      <c r="E96" s="164">
        <v>0</v>
      </c>
      <c r="F96" s="164">
        <v>0</v>
      </c>
      <c r="G96" s="164">
        <v>0</v>
      </c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1:17" hidden="1" outlineLevel="3" x14ac:dyDescent="0.2">
      <c r="A97" s="266" t="s">
        <v>63</v>
      </c>
      <c r="B97" s="164">
        <v>1.5729139271999999</v>
      </c>
      <c r="C97" s="164">
        <v>1.2361506707800001</v>
      </c>
      <c r="D97" s="164">
        <v>1.4354757070399999</v>
      </c>
      <c r="E97" s="164">
        <v>0.97860044465999996</v>
      </c>
      <c r="F97" s="164">
        <v>0</v>
      </c>
      <c r="G97" s="164">
        <v>0</v>
      </c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1:17" hidden="1" outlineLevel="3" x14ac:dyDescent="0.2">
      <c r="A98" s="266" t="s">
        <v>98</v>
      </c>
      <c r="B98" s="164">
        <v>1.19895</v>
      </c>
      <c r="C98" s="164">
        <v>1.19895</v>
      </c>
      <c r="D98" s="164">
        <v>0</v>
      </c>
      <c r="E98" s="164">
        <v>0</v>
      </c>
      <c r="F98" s="164">
        <v>0</v>
      </c>
      <c r="G98" s="164">
        <v>0</v>
      </c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1:17" hidden="1" outlineLevel="3" x14ac:dyDescent="0.2">
      <c r="A99" s="266" t="s">
        <v>136</v>
      </c>
      <c r="B99" s="164">
        <v>2.0142359999999999</v>
      </c>
      <c r="C99" s="164">
        <v>1.6113888000000001</v>
      </c>
      <c r="D99" s="164">
        <v>2.3842056671999998</v>
      </c>
      <c r="E99" s="164">
        <v>2.4192672335999998</v>
      </c>
      <c r="F99" s="164">
        <v>0</v>
      </c>
      <c r="G99" s="164">
        <v>0</v>
      </c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1:17" hidden="1" outlineLevel="3" x14ac:dyDescent="0.2">
      <c r="A100" s="266" t="s">
        <v>13</v>
      </c>
      <c r="B100" s="164">
        <v>0.34255715198999998</v>
      </c>
      <c r="C100" s="164">
        <v>0.22837143999000001</v>
      </c>
      <c r="D100" s="164">
        <v>0.22526511275</v>
      </c>
      <c r="E100" s="164">
        <v>0</v>
      </c>
      <c r="F100" s="164">
        <v>0.38812792235999999</v>
      </c>
      <c r="G100" s="164">
        <v>0.39552364912999999</v>
      </c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1:17" hidden="1" outlineLevel="3" x14ac:dyDescent="0.2">
      <c r="A101" s="266" t="s">
        <v>121</v>
      </c>
      <c r="B101" s="164">
        <v>0.7165276921</v>
      </c>
      <c r="C101" s="164">
        <v>0.65697103136000001</v>
      </c>
      <c r="D101" s="164">
        <v>0.98087830241999996</v>
      </c>
      <c r="E101" s="164">
        <v>1.1144829759399999</v>
      </c>
      <c r="F101" s="164">
        <v>0.96636853003000001</v>
      </c>
      <c r="G101" s="164">
        <v>0.86168473624999997</v>
      </c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1:17" hidden="1" outlineLevel="3" x14ac:dyDescent="0.2">
      <c r="A102" s="266" t="s">
        <v>170</v>
      </c>
      <c r="B102" s="164">
        <v>3.5233143999999998</v>
      </c>
      <c r="C102" s="164">
        <v>2.34887627732</v>
      </c>
      <c r="D102" s="164">
        <v>2.3169265369800001</v>
      </c>
      <c r="E102" s="164">
        <v>0</v>
      </c>
      <c r="F102" s="164">
        <v>0</v>
      </c>
      <c r="G102" s="164">
        <v>0</v>
      </c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1:17" hidden="1" outlineLevel="3" x14ac:dyDescent="0.2">
      <c r="A103" s="266" t="s">
        <v>154</v>
      </c>
      <c r="B103" s="164">
        <v>0</v>
      </c>
      <c r="C103" s="164">
        <v>3.9965000000000002</v>
      </c>
      <c r="D103" s="164">
        <v>7.8842780000000001</v>
      </c>
      <c r="E103" s="164">
        <v>12.0003335</v>
      </c>
      <c r="F103" s="164">
        <v>13.595428999999999</v>
      </c>
      <c r="G103" s="164">
        <v>13.488028999999999</v>
      </c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1:17" hidden="1" outlineLevel="3" x14ac:dyDescent="0.2">
      <c r="A104" s="266" t="s">
        <v>68</v>
      </c>
      <c r="B104" s="164">
        <v>0.46304125208000002</v>
      </c>
      <c r="C104" s="164">
        <v>0.67940500000000004</v>
      </c>
      <c r="D104" s="164">
        <v>1.34032726</v>
      </c>
      <c r="E104" s="164">
        <v>1.7299680773599999</v>
      </c>
      <c r="F104" s="164">
        <v>1.6086111592800001</v>
      </c>
      <c r="G104" s="164">
        <v>1.5959035912799999</v>
      </c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1:17" hidden="1" outlineLevel="3" x14ac:dyDescent="0.2">
      <c r="A105" s="266" t="s">
        <v>71</v>
      </c>
      <c r="B105" s="164">
        <v>11.9895</v>
      </c>
      <c r="C105" s="164">
        <v>12.40612629274</v>
      </c>
      <c r="D105" s="164">
        <v>24.47475255725</v>
      </c>
      <c r="E105" s="164">
        <v>37.252008746640001</v>
      </c>
      <c r="F105" s="164">
        <v>41.849257070509999</v>
      </c>
      <c r="G105" s="164">
        <v>41.167135607349998</v>
      </c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1:17" hidden="1" outlineLevel="3" x14ac:dyDescent="0.2">
      <c r="A106" s="266" t="s">
        <v>159</v>
      </c>
      <c r="B106" s="164">
        <v>2.0857733500000002</v>
      </c>
      <c r="C106" s="164">
        <v>1.8250516812499999</v>
      </c>
      <c r="D106" s="164">
        <v>3.0861035161500001</v>
      </c>
      <c r="E106" s="164">
        <v>3.91435878353</v>
      </c>
      <c r="F106" s="164">
        <v>3.54772719755</v>
      </c>
      <c r="G106" s="164">
        <v>3.5197011675500001</v>
      </c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1:17" hidden="1" outlineLevel="3" x14ac:dyDescent="0.2">
      <c r="A107" s="266" t="s">
        <v>30</v>
      </c>
      <c r="B107" s="164">
        <v>5.0835480000000004</v>
      </c>
      <c r="C107" s="164">
        <v>4.6542097142400003</v>
      </c>
      <c r="D107" s="164">
        <v>7.4878114491899996</v>
      </c>
      <c r="E107" s="164">
        <v>8.8185307894200005</v>
      </c>
      <c r="F107" s="164">
        <v>0</v>
      </c>
      <c r="G107" s="164">
        <v>0</v>
      </c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1:17" ht="25.5" outlineLevel="2" collapsed="1" x14ac:dyDescent="0.2">
      <c r="A108" s="267" t="s">
        <v>143</v>
      </c>
      <c r="B108" s="196">
        <f t="shared" ref="B108:F108" si="20">SUM(B$109:B$111)</f>
        <v>27.200314880999997</v>
      </c>
      <c r="C108" s="196">
        <f t="shared" si="20"/>
        <v>27.200314880999997</v>
      </c>
      <c r="D108" s="196">
        <f t="shared" si="20"/>
        <v>28.509549247999999</v>
      </c>
      <c r="E108" s="196">
        <f t="shared" si="20"/>
        <v>0</v>
      </c>
      <c r="F108" s="196">
        <f t="shared" si="20"/>
        <v>0</v>
      </c>
      <c r="G108" s="196">
        <v>0</v>
      </c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1:17" hidden="1" outlineLevel="3" x14ac:dyDescent="0.2">
      <c r="A109" s="266" t="s">
        <v>14</v>
      </c>
      <c r="B109" s="164">
        <v>4.3961499999999996</v>
      </c>
      <c r="C109" s="164">
        <v>4.3961499999999996</v>
      </c>
      <c r="D109" s="164">
        <v>8.6727057999999992</v>
      </c>
      <c r="E109" s="164">
        <v>0</v>
      </c>
      <c r="F109" s="164">
        <v>0</v>
      </c>
      <c r="G109" s="164">
        <v>0</v>
      </c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1:17" hidden="1" outlineLevel="3" x14ac:dyDescent="0.2">
      <c r="A110" s="266" t="s">
        <v>155</v>
      </c>
      <c r="B110" s="164">
        <v>10.055194</v>
      </c>
      <c r="C110" s="164">
        <v>10.055194</v>
      </c>
      <c r="D110" s="164">
        <v>19.836843448</v>
      </c>
      <c r="E110" s="164">
        <v>0</v>
      </c>
      <c r="F110" s="164">
        <v>0</v>
      </c>
      <c r="G110" s="164">
        <v>0</v>
      </c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1:17" hidden="1" outlineLevel="3" x14ac:dyDescent="0.2">
      <c r="A111" s="266" t="s">
        <v>122</v>
      </c>
      <c r="B111" s="164">
        <v>12.748970881</v>
      </c>
      <c r="C111" s="164">
        <v>12.748970881</v>
      </c>
      <c r="D111" s="164">
        <v>0</v>
      </c>
      <c r="E111" s="164">
        <v>0</v>
      </c>
      <c r="F111" s="164">
        <v>0</v>
      </c>
      <c r="G111" s="164">
        <v>0</v>
      </c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1:17" outlineLevel="2" collapsed="1" x14ac:dyDescent="0.2">
      <c r="A112" s="267" t="s">
        <v>5</v>
      </c>
      <c r="B112" s="196">
        <f t="shared" ref="B112:F112" si="21">SUM(B$113:B$113)</f>
        <v>1.00049975908</v>
      </c>
      <c r="C112" s="196">
        <f t="shared" si="21"/>
        <v>1.0058952218999999</v>
      </c>
      <c r="D112" s="196">
        <f t="shared" si="21"/>
        <v>1.8606204855499999</v>
      </c>
      <c r="E112" s="196">
        <f t="shared" si="21"/>
        <v>2.7086821310899998</v>
      </c>
      <c r="F112" s="196">
        <f t="shared" si="21"/>
        <v>2.9770443468500001</v>
      </c>
      <c r="G112" s="196">
        <v>2.98102595213</v>
      </c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1:17" hidden="1" outlineLevel="3" x14ac:dyDescent="0.2">
      <c r="A113" s="266" t="s">
        <v>92</v>
      </c>
      <c r="B113" s="164">
        <v>1.00049975908</v>
      </c>
      <c r="C113" s="164">
        <v>1.0058952218999999</v>
      </c>
      <c r="D113" s="164">
        <v>1.8606204855499999</v>
      </c>
      <c r="E113" s="164">
        <v>2.7086821310899998</v>
      </c>
      <c r="F113" s="164">
        <v>2.9770443468500001</v>
      </c>
      <c r="G113" s="164">
        <v>2.98102595213</v>
      </c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1:17" x14ac:dyDescent="0.2">
      <c r="A114" s="195"/>
      <c r="B114" s="193"/>
      <c r="C114" s="193"/>
      <c r="D114" s="193"/>
      <c r="E114" s="193"/>
      <c r="F114" s="193"/>
      <c r="G114" s="193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1:17" x14ac:dyDescent="0.2">
      <c r="B115" s="193"/>
      <c r="C115" s="193"/>
      <c r="D115" s="193"/>
      <c r="E115" s="193"/>
      <c r="F115" s="193"/>
      <c r="G115" s="193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1:17" x14ac:dyDescent="0.2">
      <c r="B116" s="193"/>
      <c r="C116" s="193"/>
      <c r="D116" s="193"/>
      <c r="E116" s="193"/>
      <c r="F116" s="193"/>
      <c r="G116" s="193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1:17" x14ac:dyDescent="0.2">
      <c r="B117" s="193"/>
      <c r="C117" s="193"/>
      <c r="D117" s="193"/>
      <c r="E117" s="193"/>
      <c r="F117" s="193"/>
      <c r="G117" s="193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1:17" x14ac:dyDescent="0.2">
      <c r="B118" s="193"/>
      <c r="C118" s="193"/>
      <c r="D118" s="193"/>
      <c r="E118" s="193"/>
      <c r="F118" s="193"/>
      <c r="G118" s="193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1:17" x14ac:dyDescent="0.2">
      <c r="B119" s="193"/>
      <c r="C119" s="193"/>
      <c r="D119" s="193"/>
      <c r="E119" s="193"/>
      <c r="F119" s="193"/>
      <c r="G119" s="193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1:17" x14ac:dyDescent="0.2">
      <c r="B120" s="193"/>
      <c r="C120" s="193"/>
      <c r="D120" s="193"/>
      <c r="E120" s="193"/>
      <c r="F120" s="193"/>
      <c r="G120" s="193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1:17" x14ac:dyDescent="0.2">
      <c r="B121" s="193"/>
      <c r="C121" s="193"/>
      <c r="D121" s="193"/>
      <c r="E121" s="193"/>
      <c r="F121" s="193"/>
      <c r="G121" s="193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1:17" x14ac:dyDescent="0.2">
      <c r="B122" s="193"/>
      <c r="C122" s="193"/>
      <c r="D122" s="193"/>
      <c r="E122" s="193"/>
      <c r="F122" s="193"/>
      <c r="G122" s="193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1:17" x14ac:dyDescent="0.2">
      <c r="B123" s="193"/>
      <c r="C123" s="193"/>
      <c r="D123" s="193"/>
      <c r="E123" s="193"/>
      <c r="F123" s="193"/>
      <c r="G123" s="193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1:17" x14ac:dyDescent="0.2">
      <c r="B124" s="193"/>
      <c r="C124" s="193"/>
      <c r="D124" s="193"/>
      <c r="E124" s="193"/>
      <c r="F124" s="193"/>
      <c r="G124" s="193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1:17" x14ac:dyDescent="0.2">
      <c r="B125" s="193"/>
      <c r="C125" s="193"/>
      <c r="D125" s="193"/>
      <c r="E125" s="193"/>
      <c r="F125" s="193"/>
      <c r="G125" s="193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1:17" x14ac:dyDescent="0.2">
      <c r="B126" s="193"/>
      <c r="C126" s="193"/>
      <c r="D126" s="193"/>
      <c r="E126" s="193"/>
      <c r="F126" s="193"/>
      <c r="G126" s="193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1:17" x14ac:dyDescent="0.2">
      <c r="B127" s="193"/>
      <c r="C127" s="193"/>
      <c r="D127" s="193"/>
      <c r="E127" s="193"/>
      <c r="F127" s="193"/>
      <c r="G127" s="193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1:17" x14ac:dyDescent="0.2">
      <c r="B128" s="193"/>
      <c r="C128" s="193"/>
      <c r="D128" s="193"/>
      <c r="E128" s="193"/>
      <c r="F128" s="193"/>
      <c r="G128" s="193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193"/>
      <c r="C129" s="193"/>
      <c r="D129" s="193"/>
      <c r="E129" s="193"/>
      <c r="F129" s="193"/>
      <c r="G129" s="193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193"/>
      <c r="C130" s="193"/>
      <c r="D130" s="193"/>
      <c r="E130" s="193"/>
      <c r="F130" s="193"/>
      <c r="G130" s="193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193"/>
      <c r="C131" s="193"/>
      <c r="D131" s="193"/>
      <c r="E131" s="193"/>
      <c r="F131" s="193"/>
      <c r="G131" s="193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193"/>
      <c r="C132" s="193"/>
      <c r="D132" s="193"/>
      <c r="E132" s="193"/>
      <c r="F132" s="193"/>
      <c r="G132" s="193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193"/>
      <c r="C133" s="193"/>
      <c r="D133" s="193"/>
      <c r="E133" s="193"/>
      <c r="F133" s="193"/>
      <c r="G133" s="193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193"/>
      <c r="C134" s="193"/>
      <c r="D134" s="193"/>
      <c r="E134" s="193"/>
      <c r="F134" s="193"/>
      <c r="G134" s="193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193"/>
      <c r="C135" s="193"/>
      <c r="D135" s="193"/>
      <c r="E135" s="193"/>
      <c r="F135" s="193"/>
      <c r="G135" s="193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193"/>
      <c r="C136" s="193"/>
      <c r="D136" s="193"/>
      <c r="E136" s="193"/>
      <c r="F136" s="193"/>
      <c r="G136" s="193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193"/>
      <c r="C137" s="193"/>
      <c r="D137" s="193"/>
      <c r="E137" s="193"/>
      <c r="F137" s="193"/>
      <c r="G137" s="193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193"/>
      <c r="C138" s="193"/>
      <c r="D138" s="193"/>
      <c r="E138" s="193"/>
      <c r="F138" s="193"/>
      <c r="G138" s="193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193"/>
      <c r="C139" s="193"/>
      <c r="D139" s="193"/>
      <c r="E139" s="193"/>
      <c r="F139" s="193"/>
      <c r="G139" s="193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193"/>
      <c r="C140" s="193"/>
      <c r="D140" s="193"/>
      <c r="E140" s="193"/>
      <c r="F140" s="193"/>
      <c r="G140" s="193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193"/>
      <c r="C141" s="193"/>
      <c r="D141" s="193"/>
      <c r="E141" s="193"/>
      <c r="F141" s="193"/>
      <c r="G141" s="193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193"/>
      <c r="C142" s="193"/>
      <c r="D142" s="193"/>
      <c r="E142" s="193"/>
      <c r="F142" s="193"/>
      <c r="G142" s="193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193"/>
      <c r="C143" s="193"/>
      <c r="D143" s="193"/>
      <c r="E143" s="193"/>
      <c r="F143" s="193"/>
      <c r="G143" s="193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193"/>
      <c r="C144" s="193"/>
      <c r="D144" s="193"/>
      <c r="E144" s="193"/>
      <c r="F144" s="193"/>
      <c r="G144" s="193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193"/>
      <c r="C145" s="193"/>
      <c r="D145" s="193"/>
      <c r="E145" s="193"/>
      <c r="F145" s="193"/>
      <c r="G145" s="193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193"/>
      <c r="C146" s="193"/>
      <c r="D146" s="193"/>
      <c r="E146" s="193"/>
      <c r="F146" s="193"/>
      <c r="G146" s="193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193"/>
      <c r="C147" s="193"/>
      <c r="D147" s="193"/>
      <c r="E147" s="193"/>
      <c r="F147" s="193"/>
      <c r="G147" s="193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193"/>
      <c r="C148" s="193"/>
      <c r="D148" s="193"/>
      <c r="E148" s="193"/>
      <c r="F148" s="193"/>
      <c r="G148" s="193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193"/>
      <c r="C149" s="193"/>
      <c r="D149" s="193"/>
      <c r="E149" s="193"/>
      <c r="F149" s="193"/>
      <c r="G149" s="193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193"/>
      <c r="C150" s="193"/>
      <c r="D150" s="193"/>
      <c r="E150" s="193"/>
      <c r="F150" s="193"/>
      <c r="G150" s="193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193"/>
      <c r="C151" s="193"/>
      <c r="D151" s="193"/>
      <c r="E151" s="193"/>
      <c r="F151" s="193"/>
      <c r="G151" s="193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193"/>
      <c r="C152" s="193"/>
      <c r="D152" s="193"/>
      <c r="E152" s="193"/>
      <c r="F152" s="193"/>
      <c r="G152" s="193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193"/>
      <c r="C153" s="193"/>
      <c r="D153" s="193"/>
      <c r="E153" s="193"/>
      <c r="F153" s="193"/>
      <c r="G153" s="193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193"/>
      <c r="C154" s="193"/>
      <c r="D154" s="193"/>
      <c r="E154" s="193"/>
      <c r="F154" s="193"/>
      <c r="G154" s="193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193"/>
      <c r="C155" s="193"/>
      <c r="D155" s="193"/>
      <c r="E155" s="193"/>
      <c r="F155" s="193"/>
      <c r="G155" s="193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193"/>
      <c r="C156" s="193"/>
      <c r="D156" s="193"/>
      <c r="E156" s="193"/>
      <c r="F156" s="193"/>
      <c r="G156" s="193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193"/>
      <c r="C157" s="193"/>
      <c r="D157" s="193"/>
      <c r="E157" s="193"/>
      <c r="F157" s="193"/>
      <c r="G157" s="193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193"/>
      <c r="C158" s="193"/>
      <c r="D158" s="193"/>
      <c r="E158" s="193"/>
      <c r="F158" s="193"/>
      <c r="G158" s="193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193"/>
      <c r="C159" s="193"/>
      <c r="D159" s="193"/>
      <c r="E159" s="193"/>
      <c r="F159" s="193"/>
      <c r="G159" s="193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193"/>
      <c r="C160" s="193"/>
      <c r="D160" s="193"/>
      <c r="E160" s="193"/>
      <c r="F160" s="193"/>
      <c r="G160" s="193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193"/>
      <c r="C161" s="193"/>
      <c r="D161" s="193"/>
      <c r="E161" s="193"/>
      <c r="F161" s="193"/>
      <c r="G161" s="193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193"/>
      <c r="C162" s="193"/>
      <c r="D162" s="193"/>
      <c r="E162" s="193"/>
      <c r="F162" s="193"/>
      <c r="G162" s="193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193"/>
      <c r="C163" s="193"/>
      <c r="D163" s="193"/>
      <c r="E163" s="193"/>
      <c r="F163" s="193"/>
      <c r="G163" s="193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193"/>
      <c r="C164" s="193"/>
      <c r="D164" s="193"/>
      <c r="E164" s="193"/>
      <c r="F164" s="193"/>
      <c r="G164" s="193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193"/>
      <c r="C165" s="193"/>
      <c r="D165" s="193"/>
      <c r="E165" s="193"/>
      <c r="F165" s="193"/>
      <c r="G165" s="193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193"/>
      <c r="C166" s="193"/>
      <c r="D166" s="193"/>
      <c r="E166" s="193"/>
      <c r="F166" s="193"/>
      <c r="G166" s="193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193"/>
      <c r="C167" s="193"/>
      <c r="D167" s="193"/>
      <c r="E167" s="193"/>
      <c r="F167" s="193"/>
      <c r="G167" s="193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193"/>
      <c r="C168" s="193"/>
      <c r="D168" s="193"/>
      <c r="E168" s="193"/>
      <c r="F168" s="193"/>
      <c r="G168" s="193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6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H6" sqref="H6"/>
    </sheetView>
  </sheetViews>
  <sheetFormatPr defaultRowHeight="12.75" outlineLevelRow="3" x14ac:dyDescent="0.2"/>
  <cols>
    <col min="1" max="1" width="60.5703125" style="61" customWidth="1"/>
    <col min="2" max="7" width="12.42578125" style="175" customWidth="1"/>
    <col min="8" max="16384" width="9.140625" style="61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x14ac:dyDescent="0.2">
      <c r="A3" s="97"/>
    </row>
    <row r="4" spans="1:19" s="217" customFormat="1" x14ac:dyDescent="0.2">
      <c r="B4" s="88"/>
      <c r="C4" s="88"/>
      <c r="D4" s="88"/>
      <c r="E4" s="88"/>
      <c r="F4" s="88"/>
      <c r="G4" s="217" t="str">
        <f>VALUSD</f>
        <v>млрд. дол. США</v>
      </c>
    </row>
    <row r="5" spans="1:19" s="39" customFormat="1" x14ac:dyDescent="0.2">
      <c r="A5" s="11"/>
      <c r="B5" s="114">
        <v>41274</v>
      </c>
      <c r="C5" s="114">
        <v>41639</v>
      </c>
      <c r="D5" s="114">
        <v>42004</v>
      </c>
      <c r="E5" s="114">
        <v>42369</v>
      </c>
      <c r="F5" s="114">
        <v>42735</v>
      </c>
      <c r="G5" s="114">
        <v>42825</v>
      </c>
    </row>
    <row r="6" spans="1:19" s="207" customFormat="1" ht="31.5" x14ac:dyDescent="0.2">
      <c r="A6" s="120" t="s">
        <v>171</v>
      </c>
      <c r="B6" s="131">
        <f t="shared" ref="B6:F6" si="0">B$7+B$65</f>
        <v>64.495287511390018</v>
      </c>
      <c r="C6" s="131">
        <f t="shared" si="0"/>
        <v>73.16233841495</v>
      </c>
      <c r="D6" s="131">
        <f t="shared" si="0"/>
        <v>69.811922962929998</v>
      </c>
      <c r="E6" s="131">
        <f t="shared" si="0"/>
        <v>65.505686112310002</v>
      </c>
      <c r="F6" s="131">
        <f t="shared" si="0"/>
        <v>70.972708268409988</v>
      </c>
      <c r="G6" s="131">
        <v>72.354757233179996</v>
      </c>
      <c r="H6" s="271"/>
    </row>
    <row r="7" spans="1:19" s="167" customFormat="1" ht="15" x14ac:dyDescent="0.2">
      <c r="A7" s="101" t="s">
        <v>72</v>
      </c>
      <c r="B7" s="145">
        <f t="shared" ref="B7:G7" si="1">B$8+B$33</f>
        <v>49.945981999040008</v>
      </c>
      <c r="C7" s="145">
        <f t="shared" si="1"/>
        <v>60.079898590880006</v>
      </c>
      <c r="D7" s="145">
        <f t="shared" si="1"/>
        <v>60.058160629949995</v>
      </c>
      <c r="E7" s="145">
        <f t="shared" si="1"/>
        <v>55.593105028709999</v>
      </c>
      <c r="F7" s="145">
        <f t="shared" si="1"/>
        <v>60.712805938389991</v>
      </c>
      <c r="G7" s="145">
        <f t="shared" si="1"/>
        <v>62.133892706049998</v>
      </c>
    </row>
    <row r="8" spans="1:19" s="174" customFormat="1" ht="15" outlineLevel="1" x14ac:dyDescent="0.2">
      <c r="A8" s="181" t="s">
        <v>49</v>
      </c>
      <c r="B8" s="6">
        <f t="shared" ref="B8:G8" si="2">B$9+B$31</f>
        <v>23.808244427200005</v>
      </c>
      <c r="C8" s="6">
        <f t="shared" si="2"/>
        <v>32.148076524250001</v>
      </c>
      <c r="D8" s="6">
        <f t="shared" si="2"/>
        <v>29.235627080109996</v>
      </c>
      <c r="E8" s="6">
        <f t="shared" si="2"/>
        <v>21.166125221089995</v>
      </c>
      <c r="F8" s="6">
        <f t="shared" si="2"/>
        <v>24.664375450929999</v>
      </c>
      <c r="G8" s="6">
        <f t="shared" si="2"/>
        <v>25.93411755316</v>
      </c>
    </row>
    <row r="9" spans="1:19" s="247" customFormat="1" ht="25.5" outlineLevel="2" collapsed="1" x14ac:dyDescent="0.2">
      <c r="A9" s="258" t="s">
        <v>129</v>
      </c>
      <c r="B9" s="67">
        <f t="shared" ref="B9:F9" si="3">SUM(B$10:B$30)</f>
        <v>23.427685435890005</v>
      </c>
      <c r="C9" s="67">
        <f t="shared" si="3"/>
        <v>31.784063576040001</v>
      </c>
      <c r="D9" s="67">
        <f t="shared" si="3"/>
        <v>29.059497891579998</v>
      </c>
      <c r="E9" s="67">
        <f t="shared" si="3"/>
        <v>21.055917848519996</v>
      </c>
      <c r="F9" s="67">
        <f t="shared" si="3"/>
        <v>24.57196211378</v>
      </c>
      <c r="G9" s="67">
        <v>25.842194011290001</v>
      </c>
    </row>
    <row r="10" spans="1:19" s="185" customFormat="1" hidden="1" outlineLevel="3" x14ac:dyDescent="0.2">
      <c r="A10" s="259" t="s">
        <v>51</v>
      </c>
      <c r="B10" s="208">
        <v>0.1033695</v>
      </c>
      <c r="C10" s="208">
        <v>0.2</v>
      </c>
      <c r="D10" s="208">
        <v>5.6077423999999999E-3</v>
      </c>
      <c r="E10" s="208">
        <v>4.10980245E-3</v>
      </c>
      <c r="F10" s="208">
        <v>0</v>
      </c>
      <c r="G10" s="208">
        <v>0</v>
      </c>
    </row>
    <row r="11" spans="1:19" hidden="1" outlineLevel="3" x14ac:dyDescent="0.2">
      <c r="A11" s="260" t="s">
        <v>182</v>
      </c>
      <c r="B11" s="164">
        <v>0</v>
      </c>
      <c r="C11" s="164">
        <v>0.29538068246999999</v>
      </c>
      <c r="D11" s="164">
        <v>0</v>
      </c>
      <c r="E11" s="164">
        <v>0</v>
      </c>
      <c r="F11" s="164">
        <v>0</v>
      </c>
      <c r="G11" s="164">
        <v>0</v>
      </c>
      <c r="H11" s="78"/>
      <c r="I11" s="78"/>
      <c r="J11" s="78"/>
      <c r="K11" s="78"/>
      <c r="L11" s="78"/>
      <c r="M11" s="78"/>
      <c r="N11" s="78"/>
      <c r="O11" s="78"/>
      <c r="P11" s="78"/>
      <c r="Q11" s="78"/>
    </row>
    <row r="12" spans="1:19" hidden="1" outlineLevel="3" x14ac:dyDescent="0.2">
      <c r="A12" s="260" t="s">
        <v>160</v>
      </c>
      <c r="B12" s="164">
        <v>1.9282108094799999</v>
      </c>
      <c r="C12" s="164">
        <v>1.96949693484</v>
      </c>
      <c r="D12" s="164">
        <v>3.1870048849599999</v>
      </c>
      <c r="E12" s="164">
        <v>2.5231991677200001</v>
      </c>
      <c r="F12" s="164">
        <v>2.7521376118899998</v>
      </c>
      <c r="G12" s="164">
        <v>3.0145213952700001</v>
      </c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1:19" hidden="1" outlineLevel="3" x14ac:dyDescent="0.2">
      <c r="A13" s="260" t="s">
        <v>43</v>
      </c>
      <c r="B13" s="164">
        <v>0.48166908544999998</v>
      </c>
      <c r="C13" s="164">
        <v>0.48166908544999998</v>
      </c>
      <c r="D13" s="164">
        <v>0.24415558406999999</v>
      </c>
      <c r="E13" s="164">
        <v>0.72427074632999999</v>
      </c>
      <c r="F13" s="164">
        <v>0.63929505277999998</v>
      </c>
      <c r="G13" s="164">
        <v>0.64438551400999999</v>
      </c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1:19" hidden="1" outlineLevel="3" x14ac:dyDescent="0.2">
      <c r="A14" s="260" t="s">
        <v>70</v>
      </c>
      <c r="B14" s="164">
        <v>1.80067698349</v>
      </c>
      <c r="C14" s="164">
        <v>0.37016349306000002</v>
      </c>
      <c r="D14" s="164">
        <v>0.46534948921000002</v>
      </c>
      <c r="E14" s="164">
        <v>0.34514499999999998</v>
      </c>
      <c r="F14" s="164">
        <v>0.12789482406</v>
      </c>
      <c r="G14" s="164">
        <v>0.14592050475000001</v>
      </c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9" hidden="1" outlineLevel="3" x14ac:dyDescent="0.2">
      <c r="A15" s="260" t="s">
        <v>119</v>
      </c>
      <c r="B15" s="164">
        <v>0.18766420617999999</v>
      </c>
      <c r="C15" s="164">
        <v>0.18766420617999999</v>
      </c>
      <c r="D15" s="164">
        <v>9.5126021690000007E-2</v>
      </c>
      <c r="E15" s="164">
        <v>0.52081885891000002</v>
      </c>
      <c r="F15" s="164">
        <v>1.04814640274</v>
      </c>
      <c r="G15" s="164">
        <v>1.0564923904000001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hidden="1" outlineLevel="3" x14ac:dyDescent="0.2">
      <c r="A16" s="260" t="s">
        <v>177</v>
      </c>
      <c r="B16" s="164">
        <v>0</v>
      </c>
      <c r="C16" s="164">
        <v>0</v>
      </c>
      <c r="D16" s="164">
        <v>0.1660031521</v>
      </c>
      <c r="E16" s="164">
        <v>0.54655272705000002</v>
      </c>
      <c r="F16" s="164">
        <v>1.36507755659</v>
      </c>
      <c r="G16" s="164">
        <v>1.5501757521399999</v>
      </c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1:17" hidden="1" outlineLevel="3" x14ac:dyDescent="0.2">
      <c r="A17" s="260" t="s">
        <v>74</v>
      </c>
      <c r="B17" s="164">
        <v>0</v>
      </c>
      <c r="C17" s="164">
        <v>0</v>
      </c>
      <c r="D17" s="164">
        <v>0.20610638032</v>
      </c>
      <c r="E17" s="164">
        <v>0.13541290332</v>
      </c>
      <c r="F17" s="164">
        <v>1.8848246715800001</v>
      </c>
      <c r="G17" s="164">
        <v>2.0814753586200001</v>
      </c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1:17" hidden="1" outlineLevel="3" x14ac:dyDescent="0.2">
      <c r="A18" s="260" t="s">
        <v>141</v>
      </c>
      <c r="B18" s="164">
        <v>0</v>
      </c>
      <c r="C18" s="164">
        <v>0</v>
      </c>
      <c r="D18" s="164">
        <v>1.0050913983500001</v>
      </c>
      <c r="E18" s="164">
        <v>0.66034998110999998</v>
      </c>
      <c r="F18" s="164">
        <v>1.57368472887</v>
      </c>
      <c r="G18" s="164">
        <v>1.9680710206100001</v>
      </c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1:17" hidden="1" outlineLevel="3" x14ac:dyDescent="0.2">
      <c r="A19" s="260" t="s">
        <v>139</v>
      </c>
      <c r="B19" s="164">
        <v>0.71425445052000003</v>
      </c>
      <c r="C19" s="164">
        <v>0.35073500000000002</v>
      </c>
      <c r="D19" s="164">
        <v>4.8788000630000002E-2</v>
      </c>
      <c r="E19" s="164">
        <v>4.3704000389999997E-2</v>
      </c>
      <c r="F19" s="164">
        <v>1.076022</v>
      </c>
      <c r="G19" s="164">
        <v>1.076022</v>
      </c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17" hidden="1" outlineLevel="3" x14ac:dyDescent="0.2">
      <c r="A20" s="260" t="s">
        <v>131</v>
      </c>
      <c r="B20" s="164">
        <v>1.3860079572099999</v>
      </c>
      <c r="C20" s="164">
        <v>2.5485807883199998</v>
      </c>
      <c r="D20" s="164">
        <v>2.5942371371499999</v>
      </c>
      <c r="E20" s="164">
        <v>0.91290555954999997</v>
      </c>
      <c r="F20" s="164">
        <v>2.3667307419600001</v>
      </c>
      <c r="G20" s="164">
        <v>2.4991614714299999</v>
      </c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1:17" hidden="1" outlineLevel="3" x14ac:dyDescent="0.2">
      <c r="A21" s="260" t="s">
        <v>135</v>
      </c>
      <c r="B21" s="164">
        <v>0</v>
      </c>
      <c r="C21" s="164">
        <v>0</v>
      </c>
      <c r="D21" s="164">
        <v>0</v>
      </c>
      <c r="E21" s="164">
        <v>0</v>
      </c>
      <c r="F21" s="164">
        <v>3.6777066999999999E-4</v>
      </c>
      <c r="G21" s="164">
        <v>0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17" hidden="1" outlineLevel="3" x14ac:dyDescent="0.2">
      <c r="A22" s="260" t="s">
        <v>0</v>
      </c>
      <c r="B22" s="164">
        <v>3.5598995898000001</v>
      </c>
      <c r="C22" s="164">
        <v>4.3358559353399997</v>
      </c>
      <c r="D22" s="164">
        <v>2.9543006224399999</v>
      </c>
      <c r="E22" s="164">
        <v>1.8073346098800001</v>
      </c>
      <c r="F22" s="164">
        <v>0.67899236573999999</v>
      </c>
      <c r="G22" s="164">
        <v>0.76446028548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1:17" hidden="1" outlineLevel="3" x14ac:dyDescent="0.2">
      <c r="A23" s="260" t="s">
        <v>83</v>
      </c>
      <c r="B23" s="164">
        <v>0.19995858877</v>
      </c>
      <c r="C23" s="164">
        <v>0.81548413612000004</v>
      </c>
      <c r="D23" s="164">
        <v>0.18531708674</v>
      </c>
      <c r="E23" s="164">
        <v>0.62686202513</v>
      </c>
      <c r="F23" s="164">
        <v>0.57319034508</v>
      </c>
      <c r="G23" s="164">
        <v>0.57648042127999999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17" hidden="1" outlineLevel="3" x14ac:dyDescent="0.2">
      <c r="A24" s="260" t="s">
        <v>151</v>
      </c>
      <c r="B24" s="164">
        <v>4.0867876016400002</v>
      </c>
      <c r="C24" s="164">
        <v>9.4229182135399991</v>
      </c>
      <c r="D24" s="164">
        <v>8.3317567436799997</v>
      </c>
      <c r="E24" s="164">
        <v>6.2095695967499998</v>
      </c>
      <c r="F24" s="164">
        <v>5.5742871886499996</v>
      </c>
      <c r="G24" s="164">
        <v>5.5465780629600001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17" hidden="1" outlineLevel="3" x14ac:dyDescent="0.2">
      <c r="A25" s="260" t="s">
        <v>37</v>
      </c>
      <c r="B25" s="164">
        <v>0</v>
      </c>
      <c r="C25" s="164">
        <v>6.9284373829999996E-2</v>
      </c>
      <c r="D25" s="164">
        <v>1.0780949119999999E-2</v>
      </c>
      <c r="E25" s="164">
        <v>0</v>
      </c>
      <c r="F25" s="164">
        <v>7.93652779E-3</v>
      </c>
      <c r="G25" s="164">
        <v>3.7069908E-4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1:17" hidden="1" outlineLevel="3" x14ac:dyDescent="0.2">
      <c r="A26" s="260" t="s">
        <v>27</v>
      </c>
      <c r="B26" s="164">
        <v>1.1885399724600001</v>
      </c>
      <c r="C26" s="164">
        <v>1.1885399724600001</v>
      </c>
      <c r="D26" s="164">
        <v>1.7186101251499999</v>
      </c>
      <c r="E26" s="164">
        <v>1.1291352861099999</v>
      </c>
      <c r="F26" s="164">
        <v>0.88632730900000001</v>
      </c>
      <c r="G26" s="164">
        <v>0.84704740774999998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7" hidden="1" outlineLevel="3" x14ac:dyDescent="0.2">
      <c r="A27" s="260" t="s">
        <v>107</v>
      </c>
      <c r="B27" s="164">
        <v>4.1405031902899996</v>
      </c>
      <c r="C27" s="164">
        <v>5.8981472538300004</v>
      </c>
      <c r="D27" s="164">
        <v>3.4641593688699999</v>
      </c>
      <c r="E27" s="164">
        <v>2.0259766530699999</v>
      </c>
      <c r="F27" s="164">
        <v>1.64539828055</v>
      </c>
      <c r="G27" s="164">
        <v>1.65849995578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7" hidden="1" outlineLevel="3" x14ac:dyDescent="0.2">
      <c r="A28" s="260" t="s">
        <v>168</v>
      </c>
      <c r="B28" s="164">
        <v>1.78921531342</v>
      </c>
      <c r="C28" s="164">
        <v>1.78921531342</v>
      </c>
      <c r="D28" s="164">
        <v>1.98503895984</v>
      </c>
      <c r="E28" s="164">
        <v>1.3041803379700001</v>
      </c>
      <c r="F28" s="164">
        <v>1.00828734425</v>
      </c>
      <c r="G28" s="164">
        <v>1.01631594951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7" hidden="1" outlineLevel="3" x14ac:dyDescent="0.2">
      <c r="A29" s="260" t="s">
        <v>2</v>
      </c>
      <c r="B29" s="164">
        <v>0</v>
      </c>
      <c r="C29" s="164">
        <v>0</v>
      </c>
      <c r="D29" s="164">
        <v>5.3587658890000001E-2</v>
      </c>
      <c r="E29" s="164">
        <v>0</v>
      </c>
      <c r="F29" s="164">
        <v>7.2291576899999998E-3</v>
      </c>
      <c r="G29" s="164">
        <v>2.928522766E-2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7" hidden="1" outlineLevel="3" x14ac:dyDescent="0.2">
      <c r="A30" s="260" t="s">
        <v>55</v>
      </c>
      <c r="B30" s="164">
        <v>1.8609281871800001</v>
      </c>
      <c r="C30" s="164">
        <v>1.8609281871800001</v>
      </c>
      <c r="D30" s="164">
        <v>2.3384765859700001</v>
      </c>
      <c r="E30" s="164">
        <v>1.5363905927799999</v>
      </c>
      <c r="F30" s="164">
        <v>1.3561322338899999</v>
      </c>
      <c r="G30" s="164">
        <v>1.3669305945600001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17" ht="25.5" outlineLevel="2" collapsed="1" x14ac:dyDescent="0.2">
      <c r="A31" s="261" t="s">
        <v>7</v>
      </c>
      <c r="B31" s="196">
        <f t="shared" ref="B31:F31" si="4">SUM(B$32:B$32)</f>
        <v>0.38055899130999998</v>
      </c>
      <c r="C31" s="196">
        <f t="shared" si="4"/>
        <v>0.36401294821000002</v>
      </c>
      <c r="D31" s="196">
        <f t="shared" si="4"/>
        <v>0.17612918853000001</v>
      </c>
      <c r="E31" s="196">
        <f t="shared" si="4"/>
        <v>0.11020737257</v>
      </c>
      <c r="F31" s="196">
        <f t="shared" si="4"/>
        <v>9.2413337149999997E-2</v>
      </c>
      <c r="G31" s="196">
        <v>9.192354187E-2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17" hidden="1" outlineLevel="3" x14ac:dyDescent="0.2">
      <c r="A32" s="260" t="s">
        <v>95</v>
      </c>
      <c r="B32" s="164">
        <v>0.38055899130999998</v>
      </c>
      <c r="C32" s="164">
        <v>0.36401294821000002</v>
      </c>
      <c r="D32" s="164">
        <v>0.17612918853000001</v>
      </c>
      <c r="E32" s="164">
        <v>0.11020737257</v>
      </c>
      <c r="F32" s="164">
        <v>9.2413337149999997E-2</v>
      </c>
      <c r="G32" s="164">
        <v>9.192354187E-2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1:17" ht="15" outlineLevel="1" x14ac:dyDescent="0.25">
      <c r="A33" s="262" t="s">
        <v>77</v>
      </c>
      <c r="B33" s="36">
        <f t="shared" ref="B33:G33" si="5">B$34+B$41+B$49+B$51+B$63</f>
        <v>26.137737571840002</v>
      </c>
      <c r="C33" s="36">
        <f t="shared" si="5"/>
        <v>27.931822066630001</v>
      </c>
      <c r="D33" s="36">
        <f t="shared" si="5"/>
        <v>30.822533549839999</v>
      </c>
      <c r="E33" s="36">
        <f t="shared" si="5"/>
        <v>34.42697980762</v>
      </c>
      <c r="F33" s="36">
        <f t="shared" si="5"/>
        <v>36.048430487459996</v>
      </c>
      <c r="G33" s="36">
        <f t="shared" si="5"/>
        <v>36.199775152889998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1:17" ht="25.5" outlineLevel="2" collapsed="1" x14ac:dyDescent="0.2">
      <c r="A34" s="261" t="s">
        <v>142</v>
      </c>
      <c r="B34" s="196">
        <f t="shared" ref="B34:F34" si="6">SUM(B$35:B$40)</f>
        <v>10.02091868534</v>
      </c>
      <c r="C34" s="196">
        <f t="shared" si="6"/>
        <v>7.7447329021800009</v>
      </c>
      <c r="D34" s="196">
        <f t="shared" si="6"/>
        <v>10.72323320578</v>
      </c>
      <c r="E34" s="196">
        <f t="shared" si="6"/>
        <v>14.05999637889</v>
      </c>
      <c r="F34" s="196">
        <f t="shared" si="6"/>
        <v>13.67542633227</v>
      </c>
      <c r="G34" s="196">
        <v>13.77762345979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1:17" hidden="1" outlineLevel="3" x14ac:dyDescent="0.2">
      <c r="A35" s="260" t="s">
        <v>28</v>
      </c>
      <c r="B35" s="164">
        <v>0</v>
      </c>
      <c r="C35" s="164">
        <v>0</v>
      </c>
      <c r="D35" s="164">
        <v>1.65879202128</v>
      </c>
      <c r="E35" s="164">
        <v>2.4146460216999999</v>
      </c>
      <c r="F35" s="164">
        <v>2.3101130107799999</v>
      </c>
      <c r="G35" s="164">
        <v>2.3728769611199998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1:17" hidden="1" outlineLevel="3" x14ac:dyDescent="0.2">
      <c r="A36" s="260" t="s">
        <v>96</v>
      </c>
      <c r="B36" s="164">
        <v>0.53380903995999995</v>
      </c>
      <c r="C36" s="164">
        <v>0.59635252767000002</v>
      </c>
      <c r="D36" s="164">
        <v>0.59415593354999996</v>
      </c>
      <c r="E36" s="164">
        <v>0.58292959401</v>
      </c>
      <c r="F36" s="164">
        <v>0.59109236997000003</v>
      </c>
      <c r="G36" s="164">
        <v>0.60791799544000003</v>
      </c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1:17" hidden="1" outlineLevel="3" x14ac:dyDescent="0.2">
      <c r="A37" s="260" t="s">
        <v>75</v>
      </c>
      <c r="B37" s="164">
        <v>0.40076320380000002</v>
      </c>
      <c r="C37" s="164">
        <v>0.53586069740999998</v>
      </c>
      <c r="D37" s="164">
        <v>0.48533245177000001</v>
      </c>
      <c r="E37" s="164">
        <v>0.52207487058000002</v>
      </c>
      <c r="F37" s="164">
        <v>0.53409045630999996</v>
      </c>
      <c r="G37" s="164">
        <v>0.56394623546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1:17" hidden="1" outlineLevel="3" x14ac:dyDescent="0.2">
      <c r="A38" s="260" t="s">
        <v>64</v>
      </c>
      <c r="B38" s="164">
        <v>3.03184249258</v>
      </c>
      <c r="C38" s="164">
        <v>3.0701299194999998</v>
      </c>
      <c r="D38" s="164">
        <v>4.33260866018</v>
      </c>
      <c r="E38" s="164">
        <v>5.1976524570500002</v>
      </c>
      <c r="F38" s="164">
        <v>5.0553942253799997</v>
      </c>
      <c r="G38" s="164">
        <v>4.9998196053299999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1:17" hidden="1" outlineLevel="3" x14ac:dyDescent="0.2">
      <c r="A39" s="260" t="s">
        <v>92</v>
      </c>
      <c r="B39" s="164">
        <v>6.0545039489999999</v>
      </c>
      <c r="C39" s="164">
        <v>3.5423897576000001</v>
      </c>
      <c r="D39" s="164">
        <v>3.6518941389999999</v>
      </c>
      <c r="E39" s="164">
        <v>5.3418389230500001</v>
      </c>
      <c r="F39" s="164">
        <v>5.1822510595800004</v>
      </c>
      <c r="G39" s="164">
        <v>5.2305014521900004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1:17" hidden="1" outlineLevel="3" x14ac:dyDescent="0.2">
      <c r="A40" s="260" t="s">
        <v>22</v>
      </c>
      <c r="B40" s="164">
        <v>0</v>
      </c>
      <c r="C40" s="164">
        <v>0</v>
      </c>
      <c r="D40" s="164">
        <v>4.4999999999999999E-4</v>
      </c>
      <c r="E40" s="164">
        <v>8.5451250000000004E-4</v>
      </c>
      <c r="F40" s="164">
        <v>2.4852102500000002E-3</v>
      </c>
      <c r="G40" s="164">
        <v>2.5612102499999998E-3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1:17" ht="25.5" outlineLevel="2" collapsed="1" x14ac:dyDescent="0.2">
      <c r="A41" s="261" t="s">
        <v>4</v>
      </c>
      <c r="B41" s="196">
        <f t="shared" ref="B41:F41" si="7">SUM(B$42:B$48)</f>
        <v>1.1384338014099999</v>
      </c>
      <c r="C41" s="196">
        <f t="shared" si="7"/>
        <v>0.9106629018900001</v>
      </c>
      <c r="D41" s="196">
        <f t="shared" si="7"/>
        <v>1.0382854149</v>
      </c>
      <c r="E41" s="196">
        <f t="shared" si="7"/>
        <v>1.3628174230800001</v>
      </c>
      <c r="F41" s="196">
        <f t="shared" si="7"/>
        <v>1.67878130816</v>
      </c>
      <c r="G41" s="196">
        <v>1.71255692113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1:17" hidden="1" outlineLevel="3" x14ac:dyDescent="0.2">
      <c r="A42" s="260" t="s">
        <v>104</v>
      </c>
      <c r="B42" s="164">
        <v>1.059048492E-2</v>
      </c>
      <c r="C42" s="164">
        <v>0</v>
      </c>
      <c r="D42" s="164">
        <v>0</v>
      </c>
      <c r="E42" s="164">
        <v>0</v>
      </c>
      <c r="F42" s="164">
        <v>0</v>
      </c>
      <c r="G42" s="164">
        <v>0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1:17" hidden="1" outlineLevel="3" x14ac:dyDescent="0.2">
      <c r="A43" s="260" t="s">
        <v>101</v>
      </c>
      <c r="B43" s="164">
        <v>0</v>
      </c>
      <c r="C43" s="164">
        <v>0</v>
      </c>
      <c r="D43" s="164">
        <v>0.17199464554999999</v>
      </c>
      <c r="E43" s="164">
        <v>0.28807592722000003</v>
      </c>
      <c r="F43" s="164">
        <v>0.29540765501999999</v>
      </c>
      <c r="G43" s="164">
        <v>0.29991619976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1:17" hidden="1" outlineLevel="3" x14ac:dyDescent="0.2">
      <c r="A44" s="260" t="s">
        <v>35</v>
      </c>
      <c r="B44" s="164">
        <v>6.0293438230000003E-2</v>
      </c>
      <c r="C44" s="164">
        <v>1.3322763479999999E-2</v>
      </c>
      <c r="D44" s="164">
        <v>8.5379001099999997E-3</v>
      </c>
      <c r="E44" s="164">
        <v>0.22616820202999999</v>
      </c>
      <c r="F44" s="164">
        <v>0.22004746421999999</v>
      </c>
      <c r="G44" s="164">
        <v>0.22602598045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1:17" hidden="1" outlineLevel="3" x14ac:dyDescent="0.2">
      <c r="A45" s="260" t="s">
        <v>8</v>
      </c>
      <c r="B45" s="164">
        <v>0.80135586000000003</v>
      </c>
      <c r="C45" s="164">
        <v>0.70360586000000003</v>
      </c>
      <c r="D45" s="164">
        <v>0.60585586000000002</v>
      </c>
      <c r="E45" s="164">
        <v>0.60585586000000002</v>
      </c>
      <c r="F45" s="164">
        <v>0.60585586000000002</v>
      </c>
      <c r="G45" s="164">
        <v>0.60585586000000002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1:17" hidden="1" outlineLevel="3" x14ac:dyDescent="0.2">
      <c r="A46" s="260" t="s">
        <v>97</v>
      </c>
      <c r="B46" s="164">
        <v>3.3136794509999998E-2</v>
      </c>
      <c r="C46" s="164">
        <v>1.1871811750000001E-2</v>
      </c>
      <c r="D46" s="164">
        <v>1.044690459E-2</v>
      </c>
      <c r="E46" s="164">
        <v>9.0219974299999995E-3</v>
      </c>
      <c r="F46" s="164">
        <v>7.5970902699999997E-3</v>
      </c>
      <c r="G46" s="164">
        <v>7.5970902699999997E-3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1:17" hidden="1" outlineLevel="3" x14ac:dyDescent="0.2">
      <c r="A47" s="260" t="s">
        <v>59</v>
      </c>
      <c r="B47" s="164">
        <v>2.7774972700000001E-3</v>
      </c>
      <c r="C47" s="164">
        <v>0</v>
      </c>
      <c r="D47" s="164">
        <v>0</v>
      </c>
      <c r="E47" s="164">
        <v>0</v>
      </c>
      <c r="F47" s="164">
        <v>0</v>
      </c>
      <c r="G47" s="164">
        <v>0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1:17" hidden="1" outlineLevel="3" x14ac:dyDescent="0.2">
      <c r="A48" s="260" t="s">
        <v>102</v>
      </c>
      <c r="B48" s="164">
        <v>0.23027972648</v>
      </c>
      <c r="C48" s="164">
        <v>0.18186246666</v>
      </c>
      <c r="D48" s="164">
        <v>0.24145010465</v>
      </c>
      <c r="E48" s="164">
        <v>0.23369543640000001</v>
      </c>
      <c r="F48" s="164">
        <v>0.54987323865000004</v>
      </c>
      <c r="G48" s="164">
        <v>0.57316179064999995</v>
      </c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1:17" ht="25.5" outlineLevel="2" collapsed="1" x14ac:dyDescent="0.2">
      <c r="A49" s="261" t="s">
        <v>21</v>
      </c>
      <c r="B49" s="196">
        <f t="shared" ref="B49:F49" si="8">SUM(B$50:B$50)</f>
        <v>6.7403619999999994E-5</v>
      </c>
      <c r="C49" s="196">
        <f t="shared" si="8"/>
        <v>7.0629879999999998E-5</v>
      </c>
      <c r="D49" s="196">
        <f t="shared" si="8"/>
        <v>6.2362290000000004E-5</v>
      </c>
      <c r="E49" s="196">
        <f t="shared" si="8"/>
        <v>5.5863760000000003E-5</v>
      </c>
      <c r="F49" s="196">
        <f t="shared" si="8"/>
        <v>5.3445349999999998E-5</v>
      </c>
      <c r="G49" s="196">
        <v>5.4897420000000002E-5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1:17" hidden="1" outlineLevel="3" x14ac:dyDescent="0.2">
      <c r="A50" s="260" t="s">
        <v>73</v>
      </c>
      <c r="B50" s="164">
        <v>6.7403619999999994E-5</v>
      </c>
      <c r="C50" s="164">
        <v>7.0629879999999998E-5</v>
      </c>
      <c r="D50" s="164">
        <v>6.2362290000000004E-5</v>
      </c>
      <c r="E50" s="164">
        <v>5.5863760000000003E-5</v>
      </c>
      <c r="F50" s="164">
        <v>5.3445349999999998E-5</v>
      </c>
      <c r="G50" s="164">
        <v>5.4897420000000002E-5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1:17" ht="25.5" outlineLevel="2" collapsed="1" x14ac:dyDescent="0.2">
      <c r="A51" s="261" t="s">
        <v>143</v>
      </c>
      <c r="B51" s="196">
        <f t="shared" ref="B51:F51" si="9">SUM(B$52:B$62)</f>
        <v>13.09098000751</v>
      </c>
      <c r="C51" s="196">
        <f t="shared" si="9"/>
        <v>17.378839984990002</v>
      </c>
      <c r="D51" s="196">
        <f t="shared" si="9"/>
        <v>17.28182000939</v>
      </c>
      <c r="E51" s="196">
        <f t="shared" si="9"/>
        <v>17.302433000000001</v>
      </c>
      <c r="F51" s="196">
        <f t="shared" si="9"/>
        <v>19.043329999999997</v>
      </c>
      <c r="G51" s="196">
        <v>19.043330000000001</v>
      </c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1:17" hidden="1" outlineLevel="3" x14ac:dyDescent="0.2">
      <c r="A52" s="260" t="s">
        <v>18</v>
      </c>
      <c r="B52" s="164">
        <v>1</v>
      </c>
      <c r="C52" s="164">
        <v>0</v>
      </c>
      <c r="D52" s="164">
        <v>0</v>
      </c>
      <c r="E52" s="164">
        <v>0</v>
      </c>
      <c r="F52" s="164">
        <v>0</v>
      </c>
      <c r="G52" s="164">
        <v>0</v>
      </c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1:17" hidden="1" outlineLevel="3" x14ac:dyDescent="0.2">
      <c r="A53" s="260" t="s">
        <v>25</v>
      </c>
      <c r="B53" s="164">
        <v>0.79098000750999997</v>
      </c>
      <c r="C53" s="164">
        <v>0.82883998499</v>
      </c>
      <c r="D53" s="164">
        <v>0.73182000939000003</v>
      </c>
      <c r="E53" s="164">
        <v>0</v>
      </c>
      <c r="F53" s="164">
        <v>0</v>
      </c>
      <c r="G53" s="164">
        <v>0</v>
      </c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1:17" hidden="1" outlineLevel="3" x14ac:dyDescent="0.2">
      <c r="A54" s="260" t="s">
        <v>31</v>
      </c>
      <c r="B54" s="164">
        <v>1</v>
      </c>
      <c r="C54" s="164">
        <v>1</v>
      </c>
      <c r="D54" s="164">
        <v>1</v>
      </c>
      <c r="E54" s="164">
        <v>0</v>
      </c>
      <c r="F54" s="164">
        <v>0</v>
      </c>
      <c r="G54" s="164">
        <v>0</v>
      </c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1:17" hidden="1" outlineLevel="3" x14ac:dyDescent="0.2">
      <c r="A55" s="260" t="s">
        <v>33</v>
      </c>
      <c r="B55" s="164">
        <v>0.7</v>
      </c>
      <c r="C55" s="164">
        <v>0.7</v>
      </c>
      <c r="D55" s="164">
        <v>0.7</v>
      </c>
      <c r="E55" s="164">
        <v>0</v>
      </c>
      <c r="F55" s="164">
        <v>0</v>
      </c>
      <c r="G55" s="164">
        <v>0</v>
      </c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1:17" hidden="1" outlineLevel="3" x14ac:dyDescent="0.2">
      <c r="A56" s="260" t="s">
        <v>110</v>
      </c>
      <c r="B56" s="164">
        <v>2</v>
      </c>
      <c r="C56" s="164">
        <v>2</v>
      </c>
      <c r="D56" s="164">
        <v>2</v>
      </c>
      <c r="E56" s="164">
        <v>0</v>
      </c>
      <c r="F56" s="164">
        <v>0</v>
      </c>
      <c r="G56" s="164">
        <v>0</v>
      </c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1:17" hidden="1" outlineLevel="3" x14ac:dyDescent="0.2">
      <c r="A57" s="260" t="s">
        <v>113</v>
      </c>
      <c r="B57" s="164">
        <v>2.75</v>
      </c>
      <c r="C57" s="164">
        <v>2.75</v>
      </c>
      <c r="D57" s="164">
        <v>2.75</v>
      </c>
      <c r="E57" s="164">
        <v>0</v>
      </c>
      <c r="F57" s="164">
        <v>0</v>
      </c>
      <c r="G57" s="164">
        <v>0</v>
      </c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1:17" hidden="1" outlineLevel="3" x14ac:dyDescent="0.2">
      <c r="A58" s="260" t="s">
        <v>114</v>
      </c>
      <c r="B58" s="164">
        <v>4.8499999999999996</v>
      </c>
      <c r="C58" s="164">
        <v>5.85</v>
      </c>
      <c r="D58" s="164">
        <v>4.8499999999999996</v>
      </c>
      <c r="E58" s="164">
        <v>0</v>
      </c>
      <c r="F58" s="164">
        <v>0</v>
      </c>
      <c r="G58" s="164">
        <v>0</v>
      </c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1:17" hidden="1" outlineLevel="3" x14ac:dyDescent="0.2">
      <c r="A59" s="260" t="s">
        <v>118</v>
      </c>
      <c r="B59" s="164">
        <v>0</v>
      </c>
      <c r="C59" s="164">
        <v>4.25</v>
      </c>
      <c r="D59" s="164">
        <v>4.25</v>
      </c>
      <c r="E59" s="164">
        <v>3</v>
      </c>
      <c r="F59" s="164">
        <v>3</v>
      </c>
      <c r="G59" s="164">
        <v>3</v>
      </c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1:17" hidden="1" outlineLevel="3" x14ac:dyDescent="0.2">
      <c r="A60" s="260" t="s">
        <v>120</v>
      </c>
      <c r="B60" s="164">
        <v>0</v>
      </c>
      <c r="C60" s="164">
        <v>0</v>
      </c>
      <c r="D60" s="164">
        <v>1</v>
      </c>
      <c r="E60" s="164">
        <v>1</v>
      </c>
      <c r="F60" s="164">
        <v>1</v>
      </c>
      <c r="G60" s="164">
        <v>1</v>
      </c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1:17" hidden="1" outlineLevel="3" x14ac:dyDescent="0.2">
      <c r="A61" s="260" t="s">
        <v>124</v>
      </c>
      <c r="B61" s="164">
        <v>0</v>
      </c>
      <c r="C61" s="164">
        <v>0</v>
      </c>
      <c r="D61" s="164">
        <v>0</v>
      </c>
      <c r="E61" s="164">
        <v>13.302433000000001</v>
      </c>
      <c r="F61" s="164">
        <v>14.043329999999999</v>
      </c>
      <c r="G61" s="164">
        <v>14.043329999999999</v>
      </c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1:17" hidden="1" outlineLevel="3" x14ac:dyDescent="0.2">
      <c r="A62" s="260" t="s">
        <v>179</v>
      </c>
      <c r="B62" s="164">
        <v>0</v>
      </c>
      <c r="C62" s="164">
        <v>0</v>
      </c>
      <c r="D62" s="164">
        <v>0</v>
      </c>
      <c r="E62" s="164">
        <v>0</v>
      </c>
      <c r="F62" s="164">
        <v>1</v>
      </c>
      <c r="G62" s="164">
        <v>1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1:17" outlineLevel="2" collapsed="1" x14ac:dyDescent="0.2">
      <c r="A63" s="261" t="s">
        <v>5</v>
      </c>
      <c r="B63" s="196">
        <f t="shared" ref="B63:F63" si="10">SUM(B$64:B$64)</f>
        <v>1.8873376739600001</v>
      </c>
      <c r="C63" s="196">
        <f t="shared" si="10"/>
        <v>1.8975156476899999</v>
      </c>
      <c r="D63" s="196">
        <f t="shared" si="10"/>
        <v>1.7791325574800001</v>
      </c>
      <c r="E63" s="196">
        <f t="shared" si="10"/>
        <v>1.7016771418900001</v>
      </c>
      <c r="F63" s="196">
        <f t="shared" si="10"/>
        <v>1.6508394016800001</v>
      </c>
      <c r="G63" s="196">
        <v>1.66620987455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1:17" hidden="1" outlineLevel="3" x14ac:dyDescent="0.2">
      <c r="A64" s="260" t="s">
        <v>92</v>
      </c>
      <c r="B64" s="164">
        <v>1.8873376739600001</v>
      </c>
      <c r="C64" s="164">
        <v>1.8975156476899999</v>
      </c>
      <c r="D64" s="164">
        <v>1.7791325574800001</v>
      </c>
      <c r="E64" s="164">
        <v>1.7016771418900001</v>
      </c>
      <c r="F64" s="164">
        <v>1.6508394016800001</v>
      </c>
      <c r="G64" s="164">
        <v>1.66620987455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1:17" ht="15" x14ac:dyDescent="0.25">
      <c r="A65" s="270" t="s">
        <v>112</v>
      </c>
      <c r="B65" s="49">
        <f t="shared" ref="B65:G65" si="11">B$66+B$86</f>
        <v>14.549305512350003</v>
      </c>
      <c r="C65" s="49">
        <f t="shared" si="11"/>
        <v>13.082439824070001</v>
      </c>
      <c r="D65" s="49">
        <f t="shared" si="11"/>
        <v>9.7537623329799992</v>
      </c>
      <c r="E65" s="49">
        <f t="shared" si="11"/>
        <v>9.912581083600001</v>
      </c>
      <c r="F65" s="49">
        <f t="shared" si="11"/>
        <v>10.259902330019999</v>
      </c>
      <c r="G65" s="49">
        <f t="shared" si="11"/>
        <v>10.220864527129999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1:17" ht="15" outlineLevel="1" x14ac:dyDescent="0.25">
      <c r="A66" s="262" t="s">
        <v>49</v>
      </c>
      <c r="B66" s="36">
        <f t="shared" ref="B66:G66" si="12">B$67+B$80+B$84</f>
        <v>2.0282016647000001</v>
      </c>
      <c r="C66" s="36">
        <f t="shared" si="12"/>
        <v>3.3941135759200001</v>
      </c>
      <c r="D66" s="36">
        <f t="shared" si="12"/>
        <v>1.7670156076999999</v>
      </c>
      <c r="E66" s="36">
        <f t="shared" si="12"/>
        <v>0.89411910529000005</v>
      </c>
      <c r="F66" s="36">
        <f t="shared" si="12"/>
        <v>0.70187102033000004</v>
      </c>
      <c r="G66" s="36">
        <f t="shared" si="12"/>
        <v>0.71611033120000001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1:17" ht="25.5" outlineLevel="2" collapsed="1" x14ac:dyDescent="0.2">
      <c r="A67" s="261" t="s">
        <v>129</v>
      </c>
      <c r="B67" s="196">
        <f t="shared" ref="B67:F67" si="13">SUM(B$68:B$79)</f>
        <v>1.2474921463700002</v>
      </c>
      <c r="C67" s="196">
        <f t="shared" si="13"/>
        <v>2.6442847472600004</v>
      </c>
      <c r="D67" s="196">
        <f t="shared" si="13"/>
        <v>1.36772267545</v>
      </c>
      <c r="E67" s="196">
        <f t="shared" si="13"/>
        <v>0.68331482616000006</v>
      </c>
      <c r="F67" s="196">
        <f t="shared" si="13"/>
        <v>0.58659464145999995</v>
      </c>
      <c r="G67" s="196">
        <v>0.59126546959000004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1:17" hidden="1" outlineLevel="3" x14ac:dyDescent="0.2">
      <c r="A68" s="260" t="s">
        <v>56</v>
      </c>
      <c r="B68" s="164">
        <v>0.19614501741000001</v>
      </c>
      <c r="C68" s="164">
        <v>0.12509075229</v>
      </c>
      <c r="D68" s="164">
        <v>0</v>
      </c>
      <c r="E68" s="164">
        <v>0</v>
      </c>
      <c r="F68" s="164">
        <v>0</v>
      </c>
      <c r="G68" s="164">
        <v>0</v>
      </c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1:17" hidden="1" outlineLevel="3" x14ac:dyDescent="0.2">
      <c r="A69" s="260" t="s">
        <v>153</v>
      </c>
      <c r="B69" s="164">
        <v>1.45127E-6</v>
      </c>
      <c r="C69" s="164">
        <v>1.45127E-6</v>
      </c>
      <c r="D69" s="164">
        <v>7.3564000000000004E-7</v>
      </c>
      <c r="E69" s="164">
        <v>4.8332000000000002E-7</v>
      </c>
      <c r="F69" s="164">
        <v>4.2660999999999998E-7</v>
      </c>
      <c r="G69" s="164">
        <v>4.3001000000000002E-7</v>
      </c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1:17" hidden="1" outlineLevel="3" x14ac:dyDescent="0.2">
      <c r="A70" s="260" t="s">
        <v>45</v>
      </c>
      <c r="B70" s="164">
        <v>0</v>
      </c>
      <c r="C70" s="164">
        <v>0</v>
      </c>
      <c r="D70" s="164">
        <v>6.3417347789999995E-2</v>
      </c>
      <c r="E70" s="164">
        <v>4.166550871E-2</v>
      </c>
      <c r="F70" s="164">
        <v>3.6777066759999998E-2</v>
      </c>
      <c r="G70" s="164">
        <v>3.706990844E-2</v>
      </c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1:17" hidden="1" outlineLevel="3" x14ac:dyDescent="0.2">
      <c r="A71" s="260" t="s">
        <v>50</v>
      </c>
      <c r="B71" s="164">
        <v>0.22738646333000001</v>
      </c>
      <c r="C71" s="164">
        <v>0.22519704759</v>
      </c>
      <c r="D71" s="164">
        <v>0.19025204337000001</v>
      </c>
      <c r="E71" s="164">
        <v>0.12499652612999999</v>
      </c>
      <c r="F71" s="164">
        <v>0.11033120028</v>
      </c>
      <c r="G71" s="164">
        <v>0.11120972531999999</v>
      </c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1:17" hidden="1" outlineLevel="3" x14ac:dyDescent="0.2">
      <c r="A72" s="260" t="s">
        <v>180</v>
      </c>
      <c r="B72" s="164">
        <v>5.0043788360000001E-2</v>
      </c>
      <c r="C72" s="164">
        <v>0.17515325914999999</v>
      </c>
      <c r="D72" s="164">
        <v>0.20293551297000001</v>
      </c>
      <c r="E72" s="164">
        <v>0.13332962782999999</v>
      </c>
      <c r="F72" s="164">
        <v>0.11033120028</v>
      </c>
      <c r="G72" s="164">
        <v>0.11120972531999999</v>
      </c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1:17" hidden="1" outlineLevel="3" x14ac:dyDescent="0.2">
      <c r="A73" s="260" t="s">
        <v>80</v>
      </c>
      <c r="B73" s="164">
        <v>7.2426623300000006E-2</v>
      </c>
      <c r="C73" s="164">
        <v>7.2426623300000006E-2</v>
      </c>
      <c r="D73" s="164">
        <v>0</v>
      </c>
      <c r="E73" s="164">
        <v>0</v>
      </c>
      <c r="F73" s="164">
        <v>0</v>
      </c>
      <c r="G73" s="164">
        <v>0</v>
      </c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1:17" hidden="1" outlineLevel="3" x14ac:dyDescent="0.2">
      <c r="A74" s="260" t="s">
        <v>145</v>
      </c>
      <c r="B74" s="164">
        <v>0</v>
      </c>
      <c r="C74" s="164">
        <v>0.60052545978000005</v>
      </c>
      <c r="D74" s="164">
        <v>0.30440326938000001</v>
      </c>
      <c r="E74" s="164">
        <v>0.19999444182000001</v>
      </c>
      <c r="F74" s="164">
        <v>0.17652992045999999</v>
      </c>
      <c r="G74" s="164">
        <v>0.17793556050000001</v>
      </c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1:17" hidden="1" outlineLevel="3" x14ac:dyDescent="0.2">
      <c r="A75" s="260" t="s">
        <v>138</v>
      </c>
      <c r="B75" s="164">
        <v>0</v>
      </c>
      <c r="C75" s="164">
        <v>0.19391967971999999</v>
      </c>
      <c r="D75" s="164">
        <v>0</v>
      </c>
      <c r="E75" s="164">
        <v>0</v>
      </c>
      <c r="F75" s="164">
        <v>0</v>
      </c>
      <c r="G75" s="164">
        <v>0</v>
      </c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1:17" hidden="1" outlineLevel="3" x14ac:dyDescent="0.2">
      <c r="A76" s="260" t="s">
        <v>39</v>
      </c>
      <c r="B76" s="164">
        <v>0.50043788314000004</v>
      </c>
      <c r="C76" s="164">
        <v>0.53171525084000004</v>
      </c>
      <c r="D76" s="164">
        <v>0.26952372811000003</v>
      </c>
      <c r="E76" s="164">
        <v>1.041637718E-2</v>
      </c>
      <c r="F76" s="164">
        <v>0</v>
      </c>
      <c r="G76" s="164">
        <v>0</v>
      </c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1:17" hidden="1" outlineLevel="3" x14ac:dyDescent="0.2">
      <c r="A77" s="260" t="s">
        <v>176</v>
      </c>
      <c r="B77" s="164">
        <v>0</v>
      </c>
      <c r="C77" s="164">
        <v>0.51920430376000004</v>
      </c>
      <c r="D77" s="164">
        <v>0.26318199332999997</v>
      </c>
      <c r="E77" s="164">
        <v>0.17291186116999999</v>
      </c>
      <c r="F77" s="164">
        <v>0.15262482707</v>
      </c>
      <c r="G77" s="164">
        <v>0.15384012</v>
      </c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1:17" hidden="1" outlineLevel="3" x14ac:dyDescent="0.2">
      <c r="A78" s="260" t="s">
        <v>149</v>
      </c>
      <c r="B78" s="164">
        <v>0.1100963343</v>
      </c>
      <c r="C78" s="164">
        <v>0.1100963343</v>
      </c>
      <c r="D78" s="164">
        <v>2.7903633019999999E-2</v>
      </c>
      <c r="E78" s="164">
        <v>0</v>
      </c>
      <c r="F78" s="164">
        <v>0</v>
      </c>
      <c r="G78" s="164">
        <v>0</v>
      </c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1:17" hidden="1" outlineLevel="3" x14ac:dyDescent="0.2">
      <c r="A79" s="260" t="s">
        <v>20</v>
      </c>
      <c r="B79" s="164">
        <v>9.0954585259999998E-2</v>
      </c>
      <c r="C79" s="164">
        <v>9.0954585259999998E-2</v>
      </c>
      <c r="D79" s="164">
        <v>4.6104411839999998E-2</v>
      </c>
      <c r="E79" s="164">
        <v>0</v>
      </c>
      <c r="F79" s="164">
        <v>0</v>
      </c>
      <c r="G79" s="164">
        <v>0</v>
      </c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1:17" ht="25.5" outlineLevel="2" collapsed="1" x14ac:dyDescent="0.2">
      <c r="A80" s="261" t="s">
        <v>7</v>
      </c>
      <c r="B80" s="196">
        <f t="shared" ref="B80:F80" si="14">SUM(B$81:B$83)</f>
        <v>0.78059008257000007</v>
      </c>
      <c r="C80" s="196">
        <f t="shared" si="14"/>
        <v>0.74970939290000005</v>
      </c>
      <c r="D80" s="196">
        <f t="shared" si="14"/>
        <v>0.39923239088000001</v>
      </c>
      <c r="E80" s="196">
        <f t="shared" si="14"/>
        <v>0.21076450314999998</v>
      </c>
      <c r="F80" s="196">
        <f t="shared" si="14"/>
        <v>0.11524126964</v>
      </c>
      <c r="G80" s="196">
        <v>0.12480947282</v>
      </c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1:17" hidden="1" outlineLevel="3" x14ac:dyDescent="0.2">
      <c r="A81" s="260" t="s">
        <v>9</v>
      </c>
      <c r="B81" s="164">
        <v>0.26272988865000002</v>
      </c>
      <c r="C81" s="164">
        <v>0.26272988865000002</v>
      </c>
      <c r="D81" s="164">
        <v>0.13317643035999999</v>
      </c>
      <c r="E81" s="164">
        <v>4.3748784149999997E-2</v>
      </c>
      <c r="F81" s="164">
        <v>0</v>
      </c>
      <c r="G81" s="164">
        <v>4.2213075100000002E-3</v>
      </c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1:17" hidden="1" outlineLevel="3" x14ac:dyDescent="0.2">
      <c r="A82" s="260" t="s">
        <v>105</v>
      </c>
      <c r="B82" s="164">
        <v>0.51786019392000004</v>
      </c>
      <c r="C82" s="164">
        <v>0.48697950424999997</v>
      </c>
      <c r="D82" s="164">
        <v>0.25429483322000002</v>
      </c>
      <c r="E82" s="164">
        <v>0.16082312704999999</v>
      </c>
      <c r="F82" s="164">
        <v>0.11112971566</v>
      </c>
      <c r="G82" s="164">
        <v>0.11678519062000001</v>
      </c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1:17" hidden="1" outlineLevel="3" x14ac:dyDescent="0.2">
      <c r="A83" s="260" t="s">
        <v>29</v>
      </c>
      <c r="B83" s="164">
        <v>0</v>
      </c>
      <c r="C83" s="164">
        <v>0</v>
      </c>
      <c r="D83" s="164">
        <v>1.17611273E-2</v>
      </c>
      <c r="E83" s="164">
        <v>6.1925919499999996E-3</v>
      </c>
      <c r="F83" s="164">
        <v>4.11155398E-3</v>
      </c>
      <c r="G83" s="164">
        <v>3.80297469E-3</v>
      </c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1:17" outlineLevel="2" collapsed="1" x14ac:dyDescent="0.2">
      <c r="A84" s="261" t="s">
        <v>132</v>
      </c>
      <c r="B84" s="196">
        <f t="shared" ref="B84:F84" si="15">SUM(B$85:B$85)</f>
        <v>1.1943576E-4</v>
      </c>
      <c r="C84" s="196">
        <f t="shared" si="15"/>
        <v>1.1943576E-4</v>
      </c>
      <c r="D84" s="196">
        <f t="shared" si="15"/>
        <v>6.0541370000000001E-5</v>
      </c>
      <c r="E84" s="196">
        <f t="shared" si="15"/>
        <v>3.9775979999999999E-5</v>
      </c>
      <c r="F84" s="196">
        <f t="shared" si="15"/>
        <v>3.5109230000000001E-5</v>
      </c>
      <c r="G84" s="196">
        <v>3.5388790000000002E-5</v>
      </c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1:17" hidden="1" outlineLevel="3" x14ac:dyDescent="0.2">
      <c r="A85" s="260" t="s">
        <v>174</v>
      </c>
      <c r="B85" s="164">
        <v>1.1943576E-4</v>
      </c>
      <c r="C85" s="164">
        <v>1.1943576E-4</v>
      </c>
      <c r="D85" s="164">
        <v>6.0541370000000001E-5</v>
      </c>
      <c r="E85" s="164">
        <v>3.9775979999999999E-5</v>
      </c>
      <c r="F85" s="164">
        <v>3.5109230000000001E-5</v>
      </c>
      <c r="G85" s="164">
        <v>3.5388790000000002E-5</v>
      </c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1:17" ht="15" outlineLevel="1" x14ac:dyDescent="0.25">
      <c r="A86" s="262" t="s">
        <v>77</v>
      </c>
      <c r="B86" s="36">
        <f t="shared" ref="B86:G86" si="16">B$87+B$93+B$95+B$108+B$112</f>
        <v>12.521103847650002</v>
      </c>
      <c r="C86" s="36">
        <f t="shared" si="16"/>
        <v>9.6883262481500001</v>
      </c>
      <c r="D86" s="36">
        <f t="shared" si="16"/>
        <v>7.9867467252799997</v>
      </c>
      <c r="E86" s="36">
        <f t="shared" si="16"/>
        <v>9.0184619783100004</v>
      </c>
      <c r="F86" s="36">
        <f t="shared" si="16"/>
        <v>9.5580313096899996</v>
      </c>
      <c r="G86" s="36">
        <f t="shared" si="16"/>
        <v>9.5047541959299995</v>
      </c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1:17" ht="25.5" outlineLevel="2" collapsed="1" x14ac:dyDescent="0.2">
      <c r="A87" s="261" t="s">
        <v>142</v>
      </c>
      <c r="B87" s="196">
        <f t="shared" ref="B87:F87" si="17">SUM(B$88:B$92)</f>
        <v>5.0741691395699995</v>
      </c>
      <c r="C87" s="196">
        <f t="shared" si="17"/>
        <v>2.0299789257</v>
      </c>
      <c r="D87" s="196">
        <f t="shared" si="17"/>
        <v>2.5437051230600001</v>
      </c>
      <c r="E87" s="196">
        <f t="shared" si="17"/>
        <v>5.8679120508100002</v>
      </c>
      <c r="F87" s="196">
        <f t="shared" si="17"/>
        <v>7.0237852433200008</v>
      </c>
      <c r="G87" s="196">
        <v>7.0100989729899998</v>
      </c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1:17" hidden="1" outlineLevel="3" x14ac:dyDescent="0.2">
      <c r="A88" s="260" t="s">
        <v>10</v>
      </c>
      <c r="B88" s="164">
        <v>4.7473750269999997E-2</v>
      </c>
      <c r="C88" s="164">
        <v>3.9832119559999997E-2</v>
      </c>
      <c r="D88" s="164">
        <v>2.8629790209999999E-2</v>
      </c>
      <c r="E88" s="164">
        <v>1.90260701E-2</v>
      </c>
      <c r="F88" s="164">
        <v>1.088056003E-2</v>
      </c>
      <c r="G88" s="164">
        <v>8.9529849299999995E-3</v>
      </c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1:17" hidden="1" outlineLevel="3" x14ac:dyDescent="0.2">
      <c r="A89" s="260" t="s">
        <v>96</v>
      </c>
      <c r="B89" s="164">
        <v>0.11312931542</v>
      </c>
      <c r="C89" s="164">
        <v>9.785945972E-2</v>
      </c>
      <c r="D89" s="164">
        <v>8.8309116990000006E-2</v>
      </c>
      <c r="E89" s="164">
        <v>0.12708577197000001</v>
      </c>
      <c r="F89" s="164">
        <v>0.38844779044</v>
      </c>
      <c r="G89" s="164">
        <v>0.30757751018000001</v>
      </c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1:17" hidden="1" outlineLevel="3" x14ac:dyDescent="0.2">
      <c r="A90" s="260" t="s">
        <v>75</v>
      </c>
      <c r="B90" s="164">
        <v>0</v>
      </c>
      <c r="C90" s="164">
        <v>0</v>
      </c>
      <c r="D90" s="164">
        <v>0</v>
      </c>
      <c r="E90" s="164">
        <v>0</v>
      </c>
      <c r="F90" s="164">
        <v>3.658550017E-2</v>
      </c>
      <c r="G90" s="164">
        <v>3.7579499379999999E-2</v>
      </c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1:17" hidden="1" outlineLevel="3" x14ac:dyDescent="0.2">
      <c r="A91" s="260" t="s">
        <v>64</v>
      </c>
      <c r="B91" s="164">
        <v>0.18561613940999999</v>
      </c>
      <c r="C91" s="164">
        <v>0.24374336708</v>
      </c>
      <c r="D91" s="164">
        <v>0.36831129565999998</v>
      </c>
      <c r="E91" s="164">
        <v>0.39244671814999998</v>
      </c>
      <c r="F91" s="164">
        <v>0.45504334538000002</v>
      </c>
      <c r="G91" s="164">
        <v>0.46605999999999997</v>
      </c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1:17" hidden="1" outlineLevel="3" x14ac:dyDescent="0.2">
      <c r="A92" s="260" t="s">
        <v>92</v>
      </c>
      <c r="B92" s="164">
        <v>4.7279499344699998</v>
      </c>
      <c r="C92" s="164">
        <v>1.6485439793400001</v>
      </c>
      <c r="D92" s="164">
        <v>2.0584549202</v>
      </c>
      <c r="E92" s="164">
        <v>5.32935349059</v>
      </c>
      <c r="F92" s="164">
        <v>6.1328280473000003</v>
      </c>
      <c r="G92" s="164">
        <v>6.1899289785000002</v>
      </c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1:17" ht="25.5" outlineLevel="2" collapsed="1" x14ac:dyDescent="0.2">
      <c r="A93" s="261" t="s">
        <v>4</v>
      </c>
      <c r="B93" s="196">
        <f t="shared" ref="B93:F93" si="18">SUM(B$94:B$94)</f>
        <v>0.24783356000000001</v>
      </c>
      <c r="C93" s="196">
        <f t="shared" si="18"/>
        <v>0.24783356000000001</v>
      </c>
      <c r="D93" s="196">
        <f t="shared" si="18"/>
        <v>0.24369463331999999</v>
      </c>
      <c r="E93" s="196">
        <f t="shared" si="18"/>
        <v>0.19495570664</v>
      </c>
      <c r="F93" s="196">
        <f t="shared" si="18"/>
        <v>0.14621677995999999</v>
      </c>
      <c r="G93" s="196">
        <v>0.12184731662000001</v>
      </c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1:17" hidden="1" outlineLevel="3" x14ac:dyDescent="0.2">
      <c r="A94" s="260" t="s">
        <v>101</v>
      </c>
      <c r="B94" s="164">
        <v>0.24783356000000001</v>
      </c>
      <c r="C94" s="164">
        <v>0.24783356000000001</v>
      </c>
      <c r="D94" s="164">
        <v>0.24369463331999999</v>
      </c>
      <c r="E94" s="164">
        <v>0.19495570664</v>
      </c>
      <c r="F94" s="164">
        <v>0.14621677995999999</v>
      </c>
      <c r="G94" s="164">
        <v>0.12184731662000001</v>
      </c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1:17" ht="25.5" outlineLevel="2" collapsed="1" x14ac:dyDescent="0.2">
      <c r="A95" s="261" t="s">
        <v>21</v>
      </c>
      <c r="B95" s="196">
        <f t="shared" ref="B95:F95" si="19">SUM(B$96:B$107)</f>
        <v>3.6709121527000006</v>
      </c>
      <c r="C95" s="196">
        <f t="shared" si="19"/>
        <v>3.8816497435699997</v>
      </c>
      <c r="D95" s="196">
        <f t="shared" si="19"/>
        <v>3.2733513524600002</v>
      </c>
      <c r="E95" s="196">
        <f t="shared" si="19"/>
        <v>2.8427356019299999</v>
      </c>
      <c r="F95" s="196">
        <f t="shared" si="19"/>
        <v>2.2785423277099999</v>
      </c>
      <c r="G95" s="196">
        <v>2.2623015472299999</v>
      </c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1:17" hidden="1" outlineLevel="3" x14ac:dyDescent="0.2">
      <c r="A96" s="260" t="s">
        <v>36</v>
      </c>
      <c r="B96" s="164">
        <v>4.3943333309999999E-2</v>
      </c>
      <c r="C96" s="164">
        <v>2.3023332000000001E-2</v>
      </c>
      <c r="D96" s="164">
        <v>0</v>
      </c>
      <c r="E96" s="164">
        <v>0</v>
      </c>
      <c r="F96" s="164">
        <v>0</v>
      </c>
      <c r="G96" s="164">
        <v>0</v>
      </c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1:17" hidden="1" outlineLevel="3" x14ac:dyDescent="0.2">
      <c r="A97" s="260" t="s">
        <v>63</v>
      </c>
      <c r="B97" s="164">
        <v>0.19678642902999999</v>
      </c>
      <c r="C97" s="164">
        <v>0.15465415623000001</v>
      </c>
      <c r="D97" s="164">
        <v>9.1034062159999998E-2</v>
      </c>
      <c r="E97" s="164">
        <v>4.0773885349999997E-2</v>
      </c>
      <c r="F97" s="164">
        <v>0</v>
      </c>
      <c r="G97" s="164">
        <v>0</v>
      </c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1:17" hidden="1" outlineLevel="3" x14ac:dyDescent="0.2">
      <c r="A98" s="260" t="s">
        <v>98</v>
      </c>
      <c r="B98" s="164">
        <v>0.15</v>
      </c>
      <c r="C98" s="164">
        <v>0.15</v>
      </c>
      <c r="D98" s="164">
        <v>0</v>
      </c>
      <c r="E98" s="164">
        <v>0</v>
      </c>
      <c r="F98" s="164">
        <v>0</v>
      </c>
      <c r="G98" s="164">
        <v>0</v>
      </c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1:17" hidden="1" outlineLevel="3" x14ac:dyDescent="0.2">
      <c r="A99" s="260" t="s">
        <v>136</v>
      </c>
      <c r="B99" s="164">
        <v>0.252</v>
      </c>
      <c r="C99" s="164">
        <v>0.2016</v>
      </c>
      <c r="D99" s="164">
        <v>0.1512</v>
      </c>
      <c r="E99" s="164">
        <v>0.1008</v>
      </c>
      <c r="F99" s="164">
        <v>0</v>
      </c>
      <c r="G99" s="164">
        <v>0</v>
      </c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1:17" hidden="1" outlineLevel="3" x14ac:dyDescent="0.2">
      <c r="A100" s="260" t="s">
        <v>13</v>
      </c>
      <c r="B100" s="164">
        <v>4.2857144E-2</v>
      </c>
      <c r="C100" s="164">
        <v>2.8571429999999998E-2</v>
      </c>
      <c r="D100" s="164">
        <v>1.4285716E-2</v>
      </c>
      <c r="E100" s="164">
        <v>0</v>
      </c>
      <c r="F100" s="164">
        <v>1.427420651E-2</v>
      </c>
      <c r="G100" s="164">
        <v>1.466202546E-2</v>
      </c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1:17" hidden="1" outlineLevel="3" x14ac:dyDescent="0.2">
      <c r="A101" s="260" t="s">
        <v>121</v>
      </c>
      <c r="B101" s="164">
        <v>8.9644400360000001E-2</v>
      </c>
      <c r="C101" s="164">
        <v>8.2193298060000003E-2</v>
      </c>
      <c r="D101" s="164">
        <v>6.2204700440000003E-2</v>
      </c>
      <c r="E101" s="164">
        <v>4.6435500140000002E-2</v>
      </c>
      <c r="F101" s="164">
        <v>3.5540199949999997E-2</v>
      </c>
      <c r="G101" s="164">
        <v>3.1942574270000003E-2</v>
      </c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1:17" hidden="1" outlineLevel="3" x14ac:dyDescent="0.2">
      <c r="A102" s="260" t="s">
        <v>170</v>
      </c>
      <c r="B102" s="164">
        <v>0.44080000000000003</v>
      </c>
      <c r="C102" s="164">
        <v>0.293866668</v>
      </c>
      <c r="D102" s="164">
        <v>0.146933336</v>
      </c>
      <c r="E102" s="164">
        <v>0</v>
      </c>
      <c r="F102" s="164">
        <v>0</v>
      </c>
      <c r="G102" s="164">
        <v>0</v>
      </c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1:17" hidden="1" outlineLevel="3" x14ac:dyDescent="0.2">
      <c r="A103" s="260" t="s">
        <v>154</v>
      </c>
      <c r="B103" s="164">
        <v>0</v>
      </c>
      <c r="C103" s="164">
        <v>0.5</v>
      </c>
      <c r="D103" s="164">
        <v>0.5</v>
      </c>
      <c r="E103" s="164">
        <v>0.5</v>
      </c>
      <c r="F103" s="164">
        <v>0.5</v>
      </c>
      <c r="G103" s="164">
        <v>0.5</v>
      </c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1:17" hidden="1" outlineLevel="3" x14ac:dyDescent="0.2">
      <c r="A104" s="260" t="s">
        <v>68</v>
      </c>
      <c r="B104" s="164">
        <v>5.7930846000000001E-2</v>
      </c>
      <c r="C104" s="164">
        <v>8.5000000000000006E-2</v>
      </c>
      <c r="D104" s="164">
        <v>8.5000000000000006E-2</v>
      </c>
      <c r="E104" s="164">
        <v>7.2080000000000005E-2</v>
      </c>
      <c r="F104" s="164">
        <v>5.9159999999999997E-2</v>
      </c>
      <c r="G104" s="164">
        <v>5.9159999999999997E-2</v>
      </c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1:17" hidden="1" outlineLevel="3" x14ac:dyDescent="0.2">
      <c r="A105" s="260" t="s">
        <v>71</v>
      </c>
      <c r="B105" s="164">
        <v>1.5</v>
      </c>
      <c r="C105" s="164">
        <v>1.552123895</v>
      </c>
      <c r="D105" s="164">
        <v>1.552123895</v>
      </c>
      <c r="E105" s="164">
        <v>1.552123895</v>
      </c>
      <c r="F105" s="164">
        <v>1.53909292125</v>
      </c>
      <c r="G105" s="164">
        <v>1.5260619474999999</v>
      </c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1:17" hidden="1" outlineLevel="3" x14ac:dyDescent="0.2">
      <c r="A106" s="260" t="s">
        <v>159</v>
      </c>
      <c r="B106" s="164">
        <v>0.26095000000000002</v>
      </c>
      <c r="C106" s="164">
        <v>0.22833125000000001</v>
      </c>
      <c r="D106" s="164">
        <v>0.19571250000000001</v>
      </c>
      <c r="E106" s="164">
        <v>0.16309375000000001</v>
      </c>
      <c r="F106" s="164">
        <v>0.13047500000000001</v>
      </c>
      <c r="G106" s="164">
        <v>0.13047500000000001</v>
      </c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1:17" hidden="1" outlineLevel="3" x14ac:dyDescent="0.2">
      <c r="A107" s="260" t="s">
        <v>30</v>
      </c>
      <c r="B107" s="164">
        <v>0.63600000000000001</v>
      </c>
      <c r="C107" s="164">
        <v>0.58228571427999998</v>
      </c>
      <c r="D107" s="164">
        <v>0.47485714286000003</v>
      </c>
      <c r="E107" s="164">
        <v>0.36742857144000002</v>
      </c>
      <c r="F107" s="164">
        <v>0</v>
      </c>
      <c r="G107" s="164">
        <v>0</v>
      </c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1:17" ht="25.5" outlineLevel="2" collapsed="1" x14ac:dyDescent="0.2">
      <c r="A108" s="261" t="s">
        <v>143</v>
      </c>
      <c r="B108" s="196">
        <f t="shared" ref="B108:F108" si="20">SUM(B$109:B$111)</f>
        <v>3.4030170000000002</v>
      </c>
      <c r="C108" s="196">
        <f t="shared" si="20"/>
        <v>3.4030170000000002</v>
      </c>
      <c r="D108" s="196">
        <f t="shared" si="20"/>
        <v>1.8080000000000001</v>
      </c>
      <c r="E108" s="196">
        <f t="shared" si="20"/>
        <v>0</v>
      </c>
      <c r="F108" s="196">
        <f t="shared" si="20"/>
        <v>0</v>
      </c>
      <c r="G108" s="196">
        <v>0</v>
      </c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1:17" hidden="1" outlineLevel="3" x14ac:dyDescent="0.2">
      <c r="A109" s="260" t="s">
        <v>14</v>
      </c>
      <c r="B109" s="164">
        <v>0.55000000000000004</v>
      </c>
      <c r="C109" s="164">
        <v>0.55000000000000004</v>
      </c>
      <c r="D109" s="164">
        <v>0.55000000000000004</v>
      </c>
      <c r="E109" s="164">
        <v>0</v>
      </c>
      <c r="F109" s="164">
        <v>0</v>
      </c>
      <c r="G109" s="164">
        <v>0</v>
      </c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1:17" hidden="1" outlineLevel="3" x14ac:dyDescent="0.2">
      <c r="A110" s="260" t="s">
        <v>155</v>
      </c>
      <c r="B110" s="164">
        <v>1.258</v>
      </c>
      <c r="C110" s="164">
        <v>1.258</v>
      </c>
      <c r="D110" s="164">
        <v>1.258</v>
      </c>
      <c r="E110" s="164">
        <v>0</v>
      </c>
      <c r="F110" s="164">
        <v>0</v>
      </c>
      <c r="G110" s="164">
        <v>0</v>
      </c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1:17" hidden="1" outlineLevel="3" x14ac:dyDescent="0.2">
      <c r="A111" s="260" t="s">
        <v>122</v>
      </c>
      <c r="B111" s="164">
        <v>1.5950169999999999</v>
      </c>
      <c r="C111" s="164">
        <v>1.5950169999999999</v>
      </c>
      <c r="D111" s="164">
        <v>0</v>
      </c>
      <c r="E111" s="164">
        <v>0</v>
      </c>
      <c r="F111" s="164">
        <v>0</v>
      </c>
      <c r="G111" s="164">
        <v>0</v>
      </c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1:17" outlineLevel="2" collapsed="1" x14ac:dyDescent="0.2">
      <c r="A112" s="261" t="s">
        <v>5</v>
      </c>
      <c r="B112" s="196">
        <f t="shared" ref="B112:F112" si="21">SUM(B$113:B$113)</f>
        <v>0.12517199538000001</v>
      </c>
      <c r="C112" s="196">
        <f t="shared" si="21"/>
        <v>0.12584701887999999</v>
      </c>
      <c r="D112" s="196">
        <f t="shared" si="21"/>
        <v>0.11799561644000001</v>
      </c>
      <c r="E112" s="196">
        <f t="shared" si="21"/>
        <v>0.11285861893</v>
      </c>
      <c r="F112" s="196">
        <f t="shared" si="21"/>
        <v>0.1094869587</v>
      </c>
      <c r="G112" s="196">
        <v>0.11050635909000001</v>
      </c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1:17" hidden="1" outlineLevel="3" x14ac:dyDescent="0.2">
      <c r="A113" s="26" t="s">
        <v>92</v>
      </c>
      <c r="B113" s="164">
        <v>0.12517199538000001</v>
      </c>
      <c r="C113" s="164">
        <v>0.12584701887999999</v>
      </c>
      <c r="D113" s="164">
        <v>0.11799561644000001</v>
      </c>
      <c r="E113" s="164">
        <v>0.11285861893</v>
      </c>
      <c r="F113" s="164">
        <v>0.1094869587</v>
      </c>
      <c r="G113" s="164">
        <v>0.11050635909000001</v>
      </c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1:17" x14ac:dyDescent="0.2">
      <c r="B114" s="193"/>
      <c r="C114" s="193"/>
      <c r="D114" s="193"/>
      <c r="E114" s="193"/>
      <c r="F114" s="193"/>
      <c r="G114" s="193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1:17" x14ac:dyDescent="0.2">
      <c r="B115" s="193"/>
      <c r="C115" s="193"/>
      <c r="D115" s="193"/>
      <c r="E115" s="193"/>
      <c r="F115" s="193"/>
      <c r="G115" s="193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1:17" x14ac:dyDescent="0.2">
      <c r="B116" s="193"/>
      <c r="C116" s="193"/>
      <c r="D116" s="193"/>
      <c r="E116" s="193"/>
      <c r="F116" s="193"/>
      <c r="G116" s="193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1:17" x14ac:dyDescent="0.2">
      <c r="B117" s="193"/>
      <c r="C117" s="193"/>
      <c r="D117" s="193"/>
      <c r="E117" s="193"/>
      <c r="F117" s="193"/>
      <c r="G117" s="193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1:17" x14ac:dyDescent="0.2">
      <c r="B118" s="193"/>
      <c r="C118" s="193"/>
      <c r="D118" s="193"/>
      <c r="E118" s="193"/>
      <c r="F118" s="193"/>
      <c r="G118" s="193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1:17" x14ac:dyDescent="0.2">
      <c r="B119" s="193"/>
      <c r="C119" s="193"/>
      <c r="D119" s="193"/>
      <c r="E119" s="193"/>
      <c r="F119" s="193"/>
      <c r="G119" s="193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1:17" x14ac:dyDescent="0.2">
      <c r="B120" s="193"/>
      <c r="C120" s="193"/>
      <c r="D120" s="193"/>
      <c r="E120" s="193"/>
      <c r="F120" s="193"/>
      <c r="G120" s="193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1:17" x14ac:dyDescent="0.2">
      <c r="B121" s="193"/>
      <c r="C121" s="193"/>
      <c r="D121" s="193"/>
      <c r="E121" s="193"/>
      <c r="F121" s="193"/>
      <c r="G121" s="193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1:17" x14ac:dyDescent="0.2">
      <c r="B122" s="193"/>
      <c r="C122" s="193"/>
      <c r="D122" s="193"/>
      <c r="E122" s="193"/>
      <c r="F122" s="193"/>
      <c r="G122" s="193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1:17" x14ac:dyDescent="0.2">
      <c r="B123" s="193"/>
      <c r="C123" s="193"/>
      <c r="D123" s="193"/>
      <c r="E123" s="193"/>
      <c r="F123" s="193"/>
      <c r="G123" s="193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1:17" x14ac:dyDescent="0.2">
      <c r="B124" s="193"/>
      <c r="C124" s="193"/>
      <c r="D124" s="193"/>
      <c r="E124" s="193"/>
      <c r="F124" s="193"/>
      <c r="G124" s="193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1:17" x14ac:dyDescent="0.2">
      <c r="B125" s="193"/>
      <c r="C125" s="193"/>
      <c r="D125" s="193"/>
      <c r="E125" s="193"/>
      <c r="F125" s="193"/>
      <c r="G125" s="193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1:17" x14ac:dyDescent="0.2">
      <c r="B126" s="193"/>
      <c r="C126" s="193"/>
      <c r="D126" s="193"/>
      <c r="E126" s="193"/>
      <c r="F126" s="193"/>
      <c r="G126" s="193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1:17" x14ac:dyDescent="0.2">
      <c r="B127" s="193"/>
      <c r="C127" s="193"/>
      <c r="D127" s="193"/>
      <c r="E127" s="193"/>
      <c r="F127" s="193"/>
      <c r="G127" s="193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1:17" x14ac:dyDescent="0.2">
      <c r="B128" s="193"/>
      <c r="C128" s="193"/>
      <c r="D128" s="193"/>
      <c r="E128" s="193"/>
      <c r="F128" s="193"/>
      <c r="G128" s="193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193"/>
      <c r="C129" s="193"/>
      <c r="D129" s="193"/>
      <c r="E129" s="193"/>
      <c r="F129" s="193"/>
      <c r="G129" s="193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193"/>
      <c r="C130" s="193"/>
      <c r="D130" s="193"/>
      <c r="E130" s="193"/>
      <c r="F130" s="193"/>
      <c r="G130" s="193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193"/>
      <c r="C131" s="193"/>
      <c r="D131" s="193"/>
      <c r="E131" s="193"/>
      <c r="F131" s="193"/>
      <c r="G131" s="193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193"/>
      <c r="C132" s="193"/>
      <c r="D132" s="193"/>
      <c r="E132" s="193"/>
      <c r="F132" s="193"/>
      <c r="G132" s="193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193"/>
      <c r="C133" s="193"/>
      <c r="D133" s="193"/>
      <c r="E133" s="193"/>
      <c r="F133" s="193"/>
      <c r="G133" s="193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193"/>
      <c r="C134" s="193"/>
      <c r="D134" s="193"/>
      <c r="E134" s="193"/>
      <c r="F134" s="193"/>
      <c r="G134" s="193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193"/>
      <c r="C135" s="193"/>
      <c r="D135" s="193"/>
      <c r="E135" s="193"/>
      <c r="F135" s="193"/>
      <c r="G135" s="193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193"/>
      <c r="C136" s="193"/>
      <c r="D136" s="193"/>
      <c r="E136" s="193"/>
      <c r="F136" s="193"/>
      <c r="G136" s="193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193"/>
      <c r="C137" s="193"/>
      <c r="D137" s="193"/>
      <c r="E137" s="193"/>
      <c r="F137" s="193"/>
      <c r="G137" s="193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193"/>
      <c r="C138" s="193"/>
      <c r="D138" s="193"/>
      <c r="E138" s="193"/>
      <c r="F138" s="193"/>
      <c r="G138" s="193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193"/>
      <c r="C139" s="193"/>
      <c r="D139" s="193"/>
      <c r="E139" s="193"/>
      <c r="F139" s="193"/>
      <c r="G139" s="193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193"/>
      <c r="C140" s="193"/>
      <c r="D140" s="193"/>
      <c r="E140" s="193"/>
      <c r="F140" s="193"/>
      <c r="G140" s="193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193"/>
      <c r="C141" s="193"/>
      <c r="D141" s="193"/>
      <c r="E141" s="193"/>
      <c r="F141" s="193"/>
      <c r="G141" s="193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193"/>
      <c r="C142" s="193"/>
      <c r="D142" s="193"/>
      <c r="E142" s="193"/>
      <c r="F142" s="193"/>
      <c r="G142" s="193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193"/>
      <c r="C143" s="193"/>
      <c r="D143" s="193"/>
      <c r="E143" s="193"/>
      <c r="F143" s="193"/>
      <c r="G143" s="193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193"/>
      <c r="C144" s="193"/>
      <c r="D144" s="193"/>
      <c r="E144" s="193"/>
      <c r="F144" s="193"/>
      <c r="G144" s="193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193"/>
      <c r="C145" s="193"/>
      <c r="D145" s="193"/>
      <c r="E145" s="193"/>
      <c r="F145" s="193"/>
      <c r="G145" s="193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193"/>
      <c r="C146" s="193"/>
      <c r="D146" s="193"/>
      <c r="E146" s="193"/>
      <c r="F146" s="193"/>
      <c r="G146" s="193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193"/>
      <c r="C147" s="193"/>
      <c r="D147" s="193"/>
      <c r="E147" s="193"/>
      <c r="F147" s="193"/>
      <c r="G147" s="193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193"/>
      <c r="C148" s="193"/>
      <c r="D148" s="193"/>
      <c r="E148" s="193"/>
      <c r="F148" s="193"/>
      <c r="G148" s="193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193"/>
      <c r="C149" s="193"/>
      <c r="D149" s="193"/>
      <c r="E149" s="193"/>
      <c r="F149" s="193"/>
      <c r="G149" s="193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193"/>
      <c r="C150" s="193"/>
      <c r="D150" s="193"/>
      <c r="E150" s="193"/>
      <c r="F150" s="193"/>
      <c r="G150" s="193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193"/>
      <c r="C151" s="193"/>
      <c r="D151" s="193"/>
      <c r="E151" s="193"/>
      <c r="F151" s="193"/>
      <c r="G151" s="193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193"/>
      <c r="C152" s="193"/>
      <c r="D152" s="193"/>
      <c r="E152" s="193"/>
      <c r="F152" s="193"/>
      <c r="G152" s="193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193"/>
      <c r="C153" s="193"/>
      <c r="D153" s="193"/>
      <c r="E153" s="193"/>
      <c r="F153" s="193"/>
      <c r="G153" s="193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193"/>
      <c r="C154" s="193"/>
      <c r="D154" s="193"/>
      <c r="E154" s="193"/>
      <c r="F154" s="193"/>
      <c r="G154" s="193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193"/>
      <c r="C155" s="193"/>
      <c r="D155" s="193"/>
      <c r="E155" s="193"/>
      <c r="F155" s="193"/>
      <c r="G155" s="193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193"/>
      <c r="C156" s="193"/>
      <c r="D156" s="193"/>
      <c r="E156" s="193"/>
      <c r="F156" s="193"/>
      <c r="G156" s="193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193"/>
      <c r="C157" s="193"/>
      <c r="D157" s="193"/>
      <c r="E157" s="193"/>
      <c r="F157" s="193"/>
      <c r="G157" s="193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193"/>
      <c r="C158" s="193"/>
      <c r="D158" s="193"/>
      <c r="E158" s="193"/>
      <c r="F158" s="193"/>
      <c r="G158" s="193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193"/>
      <c r="C159" s="193"/>
      <c r="D159" s="193"/>
      <c r="E159" s="193"/>
      <c r="F159" s="193"/>
      <c r="G159" s="193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193"/>
      <c r="C160" s="193"/>
      <c r="D160" s="193"/>
      <c r="E160" s="193"/>
      <c r="F160" s="193"/>
      <c r="G160" s="193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193"/>
      <c r="C161" s="193"/>
      <c r="D161" s="193"/>
      <c r="E161" s="193"/>
      <c r="F161" s="193"/>
      <c r="G161" s="193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193"/>
      <c r="C162" s="193"/>
      <c r="D162" s="193"/>
      <c r="E162" s="193"/>
      <c r="F162" s="193"/>
      <c r="G162" s="193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193"/>
      <c r="C163" s="193"/>
      <c r="D163" s="193"/>
      <c r="E163" s="193"/>
      <c r="F163" s="193"/>
      <c r="G163" s="193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193"/>
      <c r="C164" s="193"/>
      <c r="D164" s="193"/>
      <c r="E164" s="193"/>
      <c r="F164" s="193"/>
      <c r="G164" s="193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193"/>
      <c r="C165" s="193"/>
      <c r="D165" s="193"/>
      <c r="E165" s="193"/>
      <c r="F165" s="193"/>
      <c r="G165" s="193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193"/>
      <c r="C166" s="193"/>
      <c r="D166" s="193"/>
      <c r="E166" s="193"/>
      <c r="F166" s="193"/>
      <c r="G166" s="193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193"/>
      <c r="C167" s="193"/>
      <c r="D167" s="193"/>
      <c r="E167" s="193"/>
      <c r="F167" s="193"/>
      <c r="G167" s="193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193"/>
      <c r="C168" s="193"/>
      <c r="D168" s="193"/>
      <c r="E168" s="193"/>
      <c r="F168" s="193"/>
      <c r="G168" s="193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61" bestFit="1" customWidth="1"/>
    <col min="2" max="2" width="12.42578125" style="175" bestFit="1" customWidth="1"/>
    <col min="3" max="3" width="13.5703125" style="175" bestFit="1" customWidth="1"/>
    <col min="4" max="4" width="10.28515625" style="151" customWidth="1"/>
    <col min="5" max="6" width="13.5703125" style="175" bestFit="1" customWidth="1"/>
    <col min="7" max="7" width="10.28515625" style="151" customWidth="1"/>
    <col min="8" max="8" width="12.7109375" style="175" hidden="1" customWidth="1"/>
    <col min="9" max="9" width="13.7109375" style="175" bestFit="1" customWidth="1"/>
    <col min="10" max="16384" width="9.140625" style="61"/>
  </cols>
  <sheetData>
    <row r="1" spans="1:19" x14ac:dyDescent="0.2">
      <c r="A1" s="97"/>
      <c r="B1" s="278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31.03.2017</v>
      </c>
      <c r="C1" s="279"/>
      <c r="D1" s="279"/>
      <c r="E1" s="279"/>
    </row>
    <row r="2" spans="1:19" ht="38.25" customHeight="1" x14ac:dyDescent="0.3">
      <c r="A2" s="280" t="s">
        <v>140</v>
      </c>
      <c r="B2" s="3"/>
      <c r="C2" s="3"/>
      <c r="D2" s="3"/>
      <c r="E2" s="3"/>
      <c r="F2" s="3"/>
      <c r="G2" s="3"/>
      <c r="H2" s="3"/>
      <c r="I2" s="3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x14ac:dyDescent="0.2">
      <c r="A3" s="97"/>
    </row>
    <row r="4" spans="1:19" s="217" customFormat="1" x14ac:dyDescent="0.2">
      <c r="B4" s="88"/>
      <c r="C4" s="88"/>
      <c r="D4" s="73"/>
      <c r="E4" s="88"/>
      <c r="F4" s="88"/>
      <c r="G4" s="73"/>
      <c r="H4" s="88" t="s">
        <v>178</v>
      </c>
      <c r="I4" s="217" t="str">
        <f>VALVAL</f>
        <v>млрд. одиниць</v>
      </c>
    </row>
    <row r="5" spans="1:19" s="244" customFormat="1" x14ac:dyDescent="0.2">
      <c r="A5" s="47"/>
      <c r="B5" s="272">
        <v>42735</v>
      </c>
      <c r="C5" s="273"/>
      <c r="D5" s="274"/>
      <c r="E5" s="272">
        <v>42825</v>
      </c>
      <c r="F5" s="273"/>
      <c r="G5" s="274"/>
      <c r="H5" s="15"/>
      <c r="I5" s="15"/>
    </row>
    <row r="6" spans="1:19" s="215" customFormat="1" x14ac:dyDescent="0.2">
      <c r="A6" s="11"/>
      <c r="B6" s="153" t="s">
        <v>172</v>
      </c>
      <c r="C6" s="153" t="s">
        <v>3</v>
      </c>
      <c r="D6" s="136" t="s">
        <v>65</v>
      </c>
      <c r="E6" s="153" t="s">
        <v>172</v>
      </c>
      <c r="F6" s="153" t="s">
        <v>3</v>
      </c>
      <c r="G6" s="136" t="s">
        <v>65</v>
      </c>
      <c r="H6" s="153" t="s">
        <v>65</v>
      </c>
      <c r="I6" s="153" t="s">
        <v>148</v>
      </c>
    </row>
    <row r="7" spans="1:19" s="207" customFormat="1" ht="15" x14ac:dyDescent="0.2">
      <c r="A7" s="76" t="s">
        <v>171</v>
      </c>
      <c r="B7" s="86">
        <f t="shared" ref="B7:G7" si="0">SUM(B$8+ B$9)</f>
        <v>70.972708268410003</v>
      </c>
      <c r="C7" s="86">
        <f t="shared" si="0"/>
        <v>1929.8088323996399</v>
      </c>
      <c r="D7" s="72">
        <f t="shared" si="0"/>
        <v>1</v>
      </c>
      <c r="E7" s="86">
        <f t="shared" si="0"/>
        <v>72.354757233179996</v>
      </c>
      <c r="F7" s="86">
        <f t="shared" si="0"/>
        <v>1951.8461276947301</v>
      </c>
      <c r="G7" s="72">
        <f t="shared" si="0"/>
        <v>1</v>
      </c>
      <c r="H7" s="86"/>
      <c r="I7" s="86">
        <f>SUM(I$8+ I$9)</f>
        <v>0</v>
      </c>
    </row>
    <row r="8" spans="1:19" s="185" customFormat="1" x14ac:dyDescent="0.2">
      <c r="A8" s="161" t="s">
        <v>72</v>
      </c>
      <c r="B8" s="208">
        <v>60.712805938389998</v>
      </c>
      <c r="C8" s="208">
        <v>1650.8332850501199</v>
      </c>
      <c r="D8" s="197">
        <v>0.85543899999999995</v>
      </c>
      <c r="E8" s="208">
        <v>62.133892706049998</v>
      </c>
      <c r="F8" s="208">
        <v>1676.1274934015801</v>
      </c>
      <c r="G8" s="197">
        <v>0.85873999999999995</v>
      </c>
      <c r="H8" s="208">
        <v>3.3010000000000001E-3</v>
      </c>
      <c r="I8" s="208">
        <v>-21.4</v>
      </c>
    </row>
    <row r="9" spans="1:19" s="185" customFormat="1" x14ac:dyDescent="0.2">
      <c r="A9" s="161" t="s">
        <v>112</v>
      </c>
      <c r="B9" s="208">
        <v>10.259902330019999</v>
      </c>
      <c r="C9" s="208">
        <v>278.97554734952001</v>
      </c>
      <c r="D9" s="197">
        <v>0.144561</v>
      </c>
      <c r="E9" s="208">
        <v>10.220864527130001</v>
      </c>
      <c r="F9" s="208">
        <v>275.71863429314999</v>
      </c>
      <c r="G9" s="197">
        <v>0.14126</v>
      </c>
      <c r="H9" s="208">
        <v>-3.3010000000000001E-3</v>
      </c>
      <c r="I9" s="208">
        <v>21.4</v>
      </c>
    </row>
    <row r="10" spans="1:19" x14ac:dyDescent="0.2">
      <c r="B10" s="193"/>
      <c r="C10" s="193"/>
      <c r="D10" s="173"/>
      <c r="E10" s="193"/>
      <c r="F10" s="193"/>
      <c r="G10" s="173"/>
      <c r="H10" s="193"/>
      <c r="I10" s="193"/>
      <c r="J10" s="78"/>
      <c r="K10" s="78"/>
      <c r="L10" s="78"/>
      <c r="M10" s="78"/>
      <c r="N10" s="78"/>
      <c r="O10" s="78"/>
      <c r="P10" s="78"/>
      <c r="Q10" s="78"/>
    </row>
    <row r="11" spans="1:19" x14ac:dyDescent="0.2">
      <c r="B11" s="193"/>
      <c r="C11" s="193"/>
      <c r="D11" s="173"/>
      <c r="E11" s="193"/>
      <c r="F11" s="193"/>
      <c r="G11" s="173"/>
      <c r="H11" s="193"/>
      <c r="I11" s="193"/>
      <c r="J11" s="78"/>
      <c r="K11" s="78"/>
      <c r="L11" s="78"/>
      <c r="M11" s="78"/>
      <c r="N11" s="78"/>
      <c r="O11" s="78"/>
      <c r="P11" s="78"/>
      <c r="Q11" s="78"/>
    </row>
    <row r="12" spans="1:19" x14ac:dyDescent="0.2">
      <c r="B12" s="193"/>
      <c r="C12" s="193"/>
      <c r="D12" s="173"/>
      <c r="E12" s="193"/>
      <c r="F12" s="193"/>
      <c r="G12" s="173"/>
      <c r="H12" s="193"/>
      <c r="I12" s="193"/>
      <c r="J12" s="78"/>
      <c r="K12" s="78"/>
      <c r="L12" s="78"/>
      <c r="M12" s="78"/>
      <c r="N12" s="78"/>
      <c r="O12" s="78"/>
      <c r="P12" s="78"/>
      <c r="Q12" s="78"/>
    </row>
    <row r="13" spans="1:19" x14ac:dyDescent="0.2">
      <c r="B13" s="193"/>
      <c r="C13" s="193"/>
      <c r="D13" s="173"/>
      <c r="E13" s="193"/>
      <c r="F13" s="193"/>
      <c r="G13" s="173"/>
      <c r="H13" s="193"/>
      <c r="I13" s="193"/>
      <c r="J13" s="78"/>
      <c r="K13" s="78"/>
      <c r="L13" s="78"/>
      <c r="M13" s="78"/>
      <c r="N13" s="78"/>
      <c r="O13" s="78"/>
      <c r="P13" s="78"/>
      <c r="Q13" s="78"/>
    </row>
    <row r="14" spans="1:19" x14ac:dyDescent="0.2">
      <c r="B14" s="193"/>
      <c r="C14" s="193"/>
      <c r="D14" s="173"/>
      <c r="E14" s="193"/>
      <c r="F14" s="193"/>
      <c r="G14" s="173"/>
      <c r="H14" s="193"/>
      <c r="I14" s="193"/>
      <c r="J14" s="78"/>
      <c r="K14" s="78"/>
      <c r="L14" s="78"/>
      <c r="M14" s="78"/>
      <c r="N14" s="78"/>
      <c r="O14" s="78"/>
      <c r="P14" s="78"/>
      <c r="Q14" s="78"/>
    </row>
    <row r="15" spans="1:19" x14ac:dyDescent="0.2">
      <c r="B15" s="193"/>
      <c r="C15" s="193"/>
      <c r="D15" s="173"/>
      <c r="E15" s="193"/>
      <c r="F15" s="193"/>
      <c r="G15" s="173"/>
      <c r="H15" s="193"/>
      <c r="I15" s="193"/>
      <c r="J15" s="78"/>
      <c r="K15" s="78"/>
      <c r="L15" s="78"/>
      <c r="M15" s="78"/>
      <c r="N15" s="78"/>
      <c r="O15" s="78"/>
      <c r="P15" s="78"/>
      <c r="Q15" s="78"/>
    </row>
    <row r="16" spans="1:19" x14ac:dyDescent="0.2">
      <c r="B16" s="193"/>
      <c r="C16" s="193"/>
      <c r="D16" s="173"/>
      <c r="E16" s="193"/>
      <c r="F16" s="193"/>
      <c r="G16" s="173"/>
      <c r="H16" s="193"/>
      <c r="I16" s="193"/>
      <c r="J16" s="78"/>
      <c r="K16" s="78"/>
      <c r="L16" s="78"/>
      <c r="M16" s="78"/>
      <c r="N16" s="78"/>
      <c r="O16" s="78"/>
      <c r="P16" s="78"/>
      <c r="Q16" s="78"/>
    </row>
    <row r="17" spans="2:17" x14ac:dyDescent="0.2">
      <c r="B17" s="193"/>
      <c r="C17" s="193"/>
      <c r="D17" s="173"/>
      <c r="E17" s="193"/>
      <c r="F17" s="193"/>
      <c r="G17" s="173"/>
      <c r="H17" s="193"/>
      <c r="I17" s="193"/>
      <c r="J17" s="78"/>
      <c r="K17" s="78"/>
      <c r="L17" s="78"/>
      <c r="M17" s="78"/>
      <c r="N17" s="78"/>
      <c r="O17" s="78"/>
      <c r="P17" s="78"/>
      <c r="Q17" s="78"/>
    </row>
    <row r="18" spans="2:17" x14ac:dyDescent="0.2">
      <c r="B18" s="193"/>
      <c r="C18" s="193"/>
      <c r="D18" s="173"/>
      <c r="E18" s="193"/>
      <c r="F18" s="193"/>
      <c r="G18" s="173"/>
      <c r="H18" s="193"/>
      <c r="I18" s="193"/>
      <c r="J18" s="78"/>
      <c r="K18" s="78"/>
      <c r="L18" s="78"/>
      <c r="M18" s="78"/>
      <c r="N18" s="78"/>
      <c r="O18" s="78"/>
      <c r="P18" s="78"/>
      <c r="Q18" s="78"/>
    </row>
    <row r="19" spans="2:17" x14ac:dyDescent="0.2">
      <c r="B19" s="193"/>
      <c r="C19" s="193"/>
      <c r="D19" s="173"/>
      <c r="E19" s="193"/>
      <c r="F19" s="193"/>
      <c r="G19" s="173"/>
      <c r="H19" s="193"/>
      <c r="I19" s="193"/>
      <c r="J19" s="78"/>
      <c r="K19" s="78"/>
      <c r="L19" s="78"/>
      <c r="M19" s="78"/>
      <c r="N19" s="78"/>
      <c r="O19" s="78"/>
      <c r="P19" s="78"/>
      <c r="Q19" s="78"/>
    </row>
    <row r="20" spans="2:17" x14ac:dyDescent="0.2">
      <c r="B20" s="193"/>
      <c r="C20" s="193"/>
      <c r="D20" s="173"/>
      <c r="E20" s="193"/>
      <c r="F20" s="193"/>
      <c r="G20" s="173"/>
      <c r="H20" s="193"/>
      <c r="I20" s="193"/>
      <c r="J20" s="78"/>
      <c r="K20" s="78"/>
      <c r="L20" s="78"/>
      <c r="M20" s="78"/>
      <c r="N20" s="78"/>
      <c r="O20" s="78"/>
      <c r="P20" s="78"/>
      <c r="Q20" s="78"/>
    </row>
    <row r="21" spans="2:17" x14ac:dyDescent="0.2">
      <c r="B21" s="193"/>
      <c r="C21" s="193"/>
      <c r="D21" s="173"/>
      <c r="E21" s="193"/>
      <c r="F21" s="193"/>
      <c r="G21" s="173"/>
      <c r="H21" s="193"/>
      <c r="I21" s="193"/>
      <c r="J21" s="78"/>
      <c r="K21" s="78"/>
      <c r="L21" s="78"/>
      <c r="M21" s="78"/>
      <c r="N21" s="78"/>
      <c r="O21" s="78"/>
      <c r="P21" s="78"/>
      <c r="Q21" s="78"/>
    </row>
    <row r="22" spans="2:17" x14ac:dyDescent="0.2">
      <c r="B22" s="193"/>
      <c r="C22" s="193"/>
      <c r="D22" s="173"/>
      <c r="E22" s="193"/>
      <c r="F22" s="193"/>
      <c r="G22" s="173"/>
      <c r="H22" s="193"/>
      <c r="I22" s="193"/>
      <c r="J22" s="78"/>
      <c r="K22" s="78"/>
      <c r="L22" s="78"/>
      <c r="M22" s="78"/>
      <c r="N22" s="78"/>
      <c r="O22" s="78"/>
      <c r="P22" s="78"/>
      <c r="Q22" s="78"/>
    </row>
    <row r="23" spans="2:17" x14ac:dyDescent="0.2">
      <c r="B23" s="193"/>
      <c r="C23" s="193"/>
      <c r="D23" s="173"/>
      <c r="E23" s="193"/>
      <c r="F23" s="193"/>
      <c r="G23" s="173"/>
      <c r="H23" s="193"/>
      <c r="I23" s="193"/>
      <c r="J23" s="78"/>
      <c r="K23" s="78"/>
      <c r="L23" s="78"/>
      <c r="M23" s="78"/>
      <c r="N23" s="78"/>
      <c r="O23" s="78"/>
      <c r="P23" s="78"/>
      <c r="Q23" s="78"/>
    </row>
    <row r="24" spans="2:17" x14ac:dyDescent="0.2">
      <c r="B24" s="193"/>
      <c r="C24" s="193"/>
      <c r="D24" s="173"/>
      <c r="E24" s="193"/>
      <c r="F24" s="193"/>
      <c r="G24" s="173"/>
      <c r="H24" s="193"/>
      <c r="I24" s="193"/>
      <c r="J24" s="78"/>
      <c r="K24" s="78"/>
      <c r="L24" s="78"/>
      <c r="M24" s="78"/>
      <c r="N24" s="78"/>
      <c r="O24" s="78"/>
      <c r="P24" s="78"/>
      <c r="Q24" s="78"/>
    </row>
    <row r="25" spans="2:17" x14ac:dyDescent="0.2">
      <c r="B25" s="193"/>
      <c r="C25" s="193"/>
      <c r="D25" s="173"/>
      <c r="E25" s="193"/>
      <c r="F25" s="193"/>
      <c r="G25" s="173"/>
      <c r="H25" s="193"/>
      <c r="I25" s="193"/>
      <c r="J25" s="78"/>
      <c r="K25" s="78"/>
      <c r="L25" s="78"/>
      <c r="M25" s="78"/>
      <c r="N25" s="78"/>
      <c r="O25" s="78"/>
      <c r="P25" s="78"/>
      <c r="Q25" s="78"/>
    </row>
    <row r="26" spans="2:17" x14ac:dyDescent="0.2">
      <c r="B26" s="193"/>
      <c r="C26" s="193"/>
      <c r="D26" s="173"/>
      <c r="E26" s="193"/>
      <c r="F26" s="193"/>
      <c r="G26" s="173"/>
      <c r="H26" s="193"/>
      <c r="I26" s="193"/>
      <c r="J26" s="78"/>
      <c r="K26" s="78"/>
      <c r="L26" s="78"/>
      <c r="M26" s="78"/>
      <c r="N26" s="78"/>
      <c r="O26" s="78"/>
      <c r="P26" s="78"/>
      <c r="Q26" s="78"/>
    </row>
    <row r="27" spans="2:17" x14ac:dyDescent="0.2">
      <c r="B27" s="193"/>
      <c r="C27" s="193"/>
      <c r="D27" s="173"/>
      <c r="E27" s="193"/>
      <c r="F27" s="193"/>
      <c r="G27" s="173"/>
      <c r="H27" s="193"/>
      <c r="I27" s="193"/>
      <c r="J27" s="78"/>
      <c r="K27" s="78"/>
      <c r="L27" s="78"/>
      <c r="M27" s="78"/>
      <c r="N27" s="78"/>
      <c r="O27" s="78"/>
      <c r="P27" s="78"/>
      <c r="Q27" s="78"/>
    </row>
    <row r="28" spans="2:17" x14ac:dyDescent="0.2">
      <c r="B28" s="193"/>
      <c r="C28" s="193"/>
      <c r="D28" s="173"/>
      <c r="E28" s="193"/>
      <c r="F28" s="193"/>
      <c r="G28" s="173"/>
      <c r="H28" s="193"/>
      <c r="I28" s="193"/>
      <c r="J28" s="78"/>
      <c r="K28" s="78"/>
      <c r="L28" s="78"/>
      <c r="M28" s="78"/>
      <c r="N28" s="78"/>
      <c r="O28" s="78"/>
      <c r="P28" s="78"/>
      <c r="Q28" s="78"/>
    </row>
    <row r="29" spans="2:17" x14ac:dyDescent="0.2">
      <c r="B29" s="193"/>
      <c r="C29" s="193"/>
      <c r="D29" s="173"/>
      <c r="E29" s="193"/>
      <c r="F29" s="193"/>
      <c r="G29" s="173"/>
      <c r="H29" s="193"/>
      <c r="I29" s="193"/>
      <c r="J29" s="78"/>
      <c r="K29" s="78"/>
      <c r="L29" s="78"/>
      <c r="M29" s="78"/>
      <c r="N29" s="78"/>
      <c r="O29" s="78"/>
      <c r="P29" s="78"/>
      <c r="Q29" s="78"/>
    </row>
    <row r="30" spans="2:17" x14ac:dyDescent="0.2">
      <c r="B30" s="193"/>
      <c r="C30" s="193"/>
      <c r="D30" s="173"/>
      <c r="E30" s="193"/>
      <c r="F30" s="193"/>
      <c r="G30" s="173"/>
      <c r="H30" s="193"/>
      <c r="I30" s="193"/>
      <c r="J30" s="78"/>
      <c r="K30" s="78"/>
      <c r="L30" s="78"/>
      <c r="M30" s="78"/>
      <c r="N30" s="78"/>
      <c r="O30" s="78"/>
      <c r="P30" s="78"/>
      <c r="Q30" s="78"/>
    </row>
    <row r="31" spans="2:17" x14ac:dyDescent="0.2">
      <c r="B31" s="193"/>
      <c r="C31" s="193"/>
      <c r="D31" s="173"/>
      <c r="E31" s="193"/>
      <c r="F31" s="193"/>
      <c r="G31" s="173"/>
      <c r="H31" s="193"/>
      <c r="I31" s="193"/>
      <c r="J31" s="78"/>
      <c r="K31" s="78"/>
      <c r="L31" s="78"/>
      <c r="M31" s="78"/>
      <c r="N31" s="78"/>
      <c r="O31" s="78"/>
      <c r="P31" s="78"/>
      <c r="Q31" s="78"/>
    </row>
    <row r="32" spans="2:17" x14ac:dyDescent="0.2">
      <c r="B32" s="193"/>
      <c r="C32" s="193"/>
      <c r="D32" s="173"/>
      <c r="E32" s="193"/>
      <c r="F32" s="193"/>
      <c r="G32" s="173"/>
      <c r="H32" s="193"/>
      <c r="I32" s="193"/>
      <c r="J32" s="78"/>
      <c r="K32" s="78"/>
      <c r="L32" s="78"/>
      <c r="M32" s="78"/>
      <c r="N32" s="78"/>
      <c r="O32" s="78"/>
      <c r="P32" s="78"/>
      <c r="Q32" s="78"/>
    </row>
    <row r="33" spans="2:17" x14ac:dyDescent="0.2">
      <c r="B33" s="193"/>
      <c r="C33" s="193"/>
      <c r="D33" s="173"/>
      <c r="E33" s="193"/>
      <c r="F33" s="193"/>
      <c r="G33" s="173"/>
      <c r="H33" s="193"/>
      <c r="I33" s="193"/>
      <c r="J33" s="78"/>
      <c r="K33" s="78"/>
      <c r="L33" s="78"/>
      <c r="M33" s="78"/>
      <c r="N33" s="78"/>
      <c r="O33" s="78"/>
      <c r="P33" s="78"/>
      <c r="Q33" s="78"/>
    </row>
    <row r="34" spans="2:17" x14ac:dyDescent="0.2">
      <c r="B34" s="193"/>
      <c r="C34" s="193"/>
      <c r="D34" s="173"/>
      <c r="E34" s="193"/>
      <c r="F34" s="193"/>
      <c r="G34" s="173"/>
      <c r="H34" s="193"/>
      <c r="I34" s="193"/>
      <c r="J34" s="78"/>
      <c r="K34" s="78"/>
      <c r="L34" s="78"/>
      <c r="M34" s="78"/>
      <c r="N34" s="78"/>
      <c r="O34" s="78"/>
      <c r="P34" s="78"/>
      <c r="Q34" s="78"/>
    </row>
    <row r="35" spans="2:17" x14ac:dyDescent="0.2">
      <c r="B35" s="193"/>
      <c r="C35" s="193"/>
      <c r="D35" s="173"/>
      <c r="E35" s="193"/>
      <c r="F35" s="193"/>
      <c r="G35" s="173"/>
      <c r="H35" s="193"/>
      <c r="I35" s="193"/>
      <c r="J35" s="78"/>
      <c r="K35" s="78"/>
      <c r="L35" s="78"/>
      <c r="M35" s="78"/>
      <c r="N35" s="78"/>
      <c r="O35" s="78"/>
      <c r="P35" s="78"/>
      <c r="Q35" s="78"/>
    </row>
    <row r="36" spans="2:17" x14ac:dyDescent="0.2">
      <c r="B36" s="193"/>
      <c r="C36" s="193"/>
      <c r="D36" s="173"/>
      <c r="E36" s="193"/>
      <c r="F36" s="193"/>
      <c r="G36" s="173"/>
      <c r="H36" s="193"/>
      <c r="I36" s="193"/>
      <c r="J36" s="78"/>
      <c r="K36" s="78"/>
      <c r="L36" s="78"/>
      <c r="M36" s="78"/>
      <c r="N36" s="78"/>
      <c r="O36" s="78"/>
      <c r="P36" s="78"/>
      <c r="Q36" s="78"/>
    </row>
    <row r="37" spans="2:17" x14ac:dyDescent="0.2">
      <c r="B37" s="193"/>
      <c r="C37" s="193"/>
      <c r="D37" s="173"/>
      <c r="E37" s="193"/>
      <c r="F37" s="193"/>
      <c r="G37" s="173"/>
      <c r="H37" s="193"/>
      <c r="I37" s="193"/>
      <c r="J37" s="78"/>
      <c r="K37" s="78"/>
      <c r="L37" s="78"/>
      <c r="M37" s="78"/>
      <c r="N37" s="78"/>
      <c r="O37" s="78"/>
      <c r="P37" s="78"/>
      <c r="Q37" s="78"/>
    </row>
    <row r="38" spans="2:17" x14ac:dyDescent="0.2">
      <c r="B38" s="193"/>
      <c r="C38" s="193"/>
      <c r="D38" s="173"/>
      <c r="E38" s="193"/>
      <c r="F38" s="193"/>
      <c r="G38" s="173"/>
      <c r="H38" s="193"/>
      <c r="I38" s="193"/>
      <c r="J38" s="78"/>
      <c r="K38" s="78"/>
      <c r="L38" s="78"/>
      <c r="M38" s="78"/>
      <c r="N38" s="78"/>
      <c r="O38" s="78"/>
      <c r="P38" s="78"/>
      <c r="Q38" s="78"/>
    </row>
    <row r="39" spans="2:17" x14ac:dyDescent="0.2">
      <c r="B39" s="193"/>
      <c r="C39" s="193"/>
      <c r="D39" s="173"/>
      <c r="E39" s="193"/>
      <c r="F39" s="193"/>
      <c r="G39" s="173"/>
      <c r="H39" s="193"/>
      <c r="I39" s="193"/>
      <c r="J39" s="78"/>
      <c r="K39" s="78"/>
      <c r="L39" s="78"/>
      <c r="M39" s="78"/>
      <c r="N39" s="78"/>
      <c r="O39" s="78"/>
      <c r="P39" s="78"/>
      <c r="Q39" s="78"/>
    </row>
    <row r="40" spans="2:17" x14ac:dyDescent="0.2">
      <c r="B40" s="193"/>
      <c r="C40" s="193"/>
      <c r="D40" s="173"/>
      <c r="E40" s="193"/>
      <c r="F40" s="193"/>
      <c r="G40" s="173"/>
      <c r="H40" s="193"/>
      <c r="I40" s="193"/>
      <c r="J40" s="78"/>
      <c r="K40" s="78"/>
      <c r="L40" s="78"/>
      <c r="M40" s="78"/>
      <c r="N40" s="78"/>
      <c r="O40" s="78"/>
      <c r="P40" s="78"/>
      <c r="Q40" s="78"/>
    </row>
    <row r="41" spans="2:17" x14ac:dyDescent="0.2">
      <c r="B41" s="193"/>
      <c r="C41" s="193"/>
      <c r="D41" s="173"/>
      <c r="E41" s="193"/>
      <c r="F41" s="193"/>
      <c r="G41" s="173"/>
      <c r="H41" s="193"/>
      <c r="I41" s="193"/>
      <c r="J41" s="78"/>
      <c r="K41" s="78"/>
      <c r="L41" s="78"/>
      <c r="M41" s="78"/>
      <c r="N41" s="78"/>
      <c r="O41" s="78"/>
      <c r="P41" s="78"/>
      <c r="Q41" s="78"/>
    </row>
    <row r="42" spans="2:17" x14ac:dyDescent="0.2">
      <c r="B42" s="193"/>
      <c r="C42" s="193"/>
      <c r="D42" s="173"/>
      <c r="E42" s="193"/>
      <c r="F42" s="193"/>
      <c r="G42" s="173"/>
      <c r="H42" s="193"/>
      <c r="I42" s="193"/>
      <c r="J42" s="78"/>
      <c r="K42" s="78"/>
      <c r="L42" s="78"/>
      <c r="M42" s="78"/>
      <c r="N42" s="78"/>
      <c r="O42" s="78"/>
      <c r="P42" s="78"/>
      <c r="Q42" s="78"/>
    </row>
    <row r="43" spans="2:17" x14ac:dyDescent="0.2">
      <c r="B43" s="193"/>
      <c r="C43" s="193"/>
      <c r="D43" s="173"/>
      <c r="E43" s="193"/>
      <c r="F43" s="193"/>
      <c r="G43" s="173"/>
      <c r="H43" s="193"/>
      <c r="I43" s="193"/>
      <c r="J43" s="78"/>
      <c r="K43" s="78"/>
      <c r="L43" s="78"/>
      <c r="M43" s="78"/>
      <c r="N43" s="78"/>
      <c r="O43" s="78"/>
      <c r="P43" s="78"/>
      <c r="Q43" s="78"/>
    </row>
    <row r="44" spans="2:17" x14ac:dyDescent="0.2">
      <c r="B44" s="193"/>
      <c r="C44" s="193"/>
      <c r="D44" s="173"/>
      <c r="E44" s="193"/>
      <c r="F44" s="193"/>
      <c r="G44" s="173"/>
      <c r="H44" s="193"/>
      <c r="I44" s="193"/>
      <c r="J44" s="78"/>
      <c r="K44" s="78"/>
      <c r="L44" s="78"/>
      <c r="M44" s="78"/>
      <c r="N44" s="78"/>
      <c r="O44" s="78"/>
      <c r="P44" s="78"/>
      <c r="Q44" s="78"/>
    </row>
    <row r="45" spans="2:17" x14ac:dyDescent="0.2">
      <c r="B45" s="193"/>
      <c r="C45" s="193"/>
      <c r="D45" s="173"/>
      <c r="E45" s="193"/>
      <c r="F45" s="193"/>
      <c r="G45" s="173"/>
      <c r="H45" s="193"/>
      <c r="I45" s="193"/>
      <c r="J45" s="78"/>
      <c r="K45" s="78"/>
      <c r="L45" s="78"/>
      <c r="M45" s="78"/>
      <c r="N45" s="78"/>
      <c r="O45" s="78"/>
      <c r="P45" s="78"/>
      <c r="Q45" s="78"/>
    </row>
    <row r="46" spans="2:17" x14ac:dyDescent="0.2">
      <c r="B46" s="193"/>
      <c r="C46" s="193"/>
      <c r="D46" s="173"/>
      <c r="E46" s="193"/>
      <c r="F46" s="193"/>
      <c r="G46" s="173"/>
      <c r="H46" s="193"/>
      <c r="I46" s="193"/>
      <c r="J46" s="78"/>
      <c r="K46" s="78"/>
      <c r="L46" s="78"/>
      <c r="M46" s="78"/>
      <c r="N46" s="78"/>
      <c r="O46" s="78"/>
      <c r="P46" s="78"/>
      <c r="Q46" s="78"/>
    </row>
    <row r="47" spans="2:17" x14ac:dyDescent="0.2">
      <c r="B47" s="193"/>
      <c r="C47" s="193"/>
      <c r="D47" s="173"/>
      <c r="E47" s="193"/>
      <c r="F47" s="193"/>
      <c r="G47" s="173"/>
      <c r="H47" s="193"/>
      <c r="I47" s="193"/>
      <c r="J47" s="78"/>
      <c r="K47" s="78"/>
      <c r="L47" s="78"/>
      <c r="M47" s="78"/>
      <c r="N47" s="78"/>
      <c r="O47" s="78"/>
      <c r="P47" s="78"/>
      <c r="Q47" s="78"/>
    </row>
    <row r="48" spans="2:17" x14ac:dyDescent="0.2">
      <c r="B48" s="193"/>
      <c r="C48" s="193"/>
      <c r="D48" s="173"/>
      <c r="E48" s="193"/>
      <c r="F48" s="193"/>
      <c r="G48" s="173"/>
      <c r="H48" s="193"/>
      <c r="I48" s="193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193"/>
      <c r="C49" s="193"/>
      <c r="D49" s="173"/>
      <c r="E49" s="193"/>
      <c r="F49" s="193"/>
      <c r="G49" s="173"/>
      <c r="H49" s="193"/>
      <c r="I49" s="193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193"/>
      <c r="C50" s="193"/>
      <c r="D50" s="173"/>
      <c r="E50" s="193"/>
      <c r="F50" s="193"/>
      <c r="G50" s="173"/>
      <c r="H50" s="193"/>
      <c r="I50" s="193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193"/>
      <c r="C51" s="193"/>
      <c r="D51" s="173"/>
      <c r="E51" s="193"/>
      <c r="F51" s="193"/>
      <c r="G51" s="173"/>
      <c r="H51" s="193"/>
      <c r="I51" s="193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193"/>
      <c r="C52" s="193"/>
      <c r="D52" s="173"/>
      <c r="E52" s="193"/>
      <c r="F52" s="193"/>
      <c r="G52" s="173"/>
      <c r="H52" s="193"/>
      <c r="I52" s="193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193"/>
      <c r="C53" s="193"/>
      <c r="D53" s="173"/>
      <c r="E53" s="193"/>
      <c r="F53" s="193"/>
      <c r="G53" s="173"/>
      <c r="H53" s="193"/>
      <c r="I53" s="193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193"/>
      <c r="C54" s="193"/>
      <c r="D54" s="173"/>
      <c r="E54" s="193"/>
      <c r="F54" s="193"/>
      <c r="G54" s="173"/>
      <c r="H54" s="193"/>
      <c r="I54" s="193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193"/>
      <c r="C55" s="193"/>
      <c r="D55" s="173"/>
      <c r="E55" s="193"/>
      <c r="F55" s="193"/>
      <c r="G55" s="173"/>
      <c r="H55" s="193"/>
      <c r="I55" s="193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193"/>
      <c r="C56" s="193"/>
      <c r="D56" s="173"/>
      <c r="E56" s="193"/>
      <c r="F56" s="193"/>
      <c r="G56" s="173"/>
      <c r="H56" s="193"/>
      <c r="I56" s="193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193"/>
      <c r="C57" s="193"/>
      <c r="D57" s="173"/>
      <c r="E57" s="193"/>
      <c r="F57" s="193"/>
      <c r="G57" s="173"/>
      <c r="H57" s="193"/>
      <c r="I57" s="193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193"/>
      <c r="C58" s="193"/>
      <c r="D58" s="173"/>
      <c r="E58" s="193"/>
      <c r="F58" s="193"/>
      <c r="G58" s="173"/>
      <c r="H58" s="193"/>
      <c r="I58" s="193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193"/>
      <c r="C59" s="193"/>
      <c r="D59" s="173"/>
      <c r="E59" s="193"/>
      <c r="F59" s="193"/>
      <c r="G59" s="173"/>
      <c r="H59" s="193"/>
      <c r="I59" s="193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193"/>
      <c r="C60" s="193"/>
      <c r="D60" s="173"/>
      <c r="E60" s="193"/>
      <c r="F60" s="193"/>
      <c r="G60" s="173"/>
      <c r="H60" s="193"/>
      <c r="I60" s="193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193"/>
      <c r="C61" s="193"/>
      <c r="D61" s="173"/>
      <c r="E61" s="193"/>
      <c r="F61" s="193"/>
      <c r="G61" s="173"/>
      <c r="H61" s="193"/>
      <c r="I61" s="193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193"/>
      <c r="C62" s="193"/>
      <c r="D62" s="173"/>
      <c r="E62" s="193"/>
      <c r="F62" s="193"/>
      <c r="G62" s="173"/>
      <c r="H62" s="193"/>
      <c r="I62" s="193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193"/>
      <c r="C63" s="193"/>
      <c r="D63" s="173"/>
      <c r="E63" s="193"/>
      <c r="F63" s="193"/>
      <c r="G63" s="173"/>
      <c r="H63" s="193"/>
      <c r="I63" s="193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193"/>
      <c r="C64" s="193"/>
      <c r="D64" s="173"/>
      <c r="E64" s="193"/>
      <c r="F64" s="193"/>
      <c r="G64" s="173"/>
      <c r="H64" s="193"/>
      <c r="I64" s="193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193"/>
      <c r="C65" s="193"/>
      <c r="D65" s="173"/>
      <c r="E65" s="193"/>
      <c r="F65" s="193"/>
      <c r="G65" s="173"/>
      <c r="H65" s="193"/>
      <c r="I65" s="193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193"/>
      <c r="C66" s="193"/>
      <c r="D66" s="173"/>
      <c r="E66" s="193"/>
      <c r="F66" s="193"/>
      <c r="G66" s="173"/>
      <c r="H66" s="193"/>
      <c r="I66" s="193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193"/>
      <c r="C67" s="193"/>
      <c r="D67" s="173"/>
      <c r="E67" s="193"/>
      <c r="F67" s="193"/>
      <c r="G67" s="173"/>
      <c r="H67" s="193"/>
      <c r="I67" s="193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193"/>
      <c r="C68" s="193"/>
      <c r="D68" s="173"/>
      <c r="E68" s="193"/>
      <c r="F68" s="193"/>
      <c r="G68" s="173"/>
      <c r="H68" s="193"/>
      <c r="I68" s="193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193"/>
      <c r="C69" s="193"/>
      <c r="D69" s="173"/>
      <c r="E69" s="193"/>
      <c r="F69" s="193"/>
      <c r="G69" s="173"/>
      <c r="H69" s="193"/>
      <c r="I69" s="193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193"/>
      <c r="C70" s="193"/>
      <c r="D70" s="173"/>
      <c r="E70" s="193"/>
      <c r="F70" s="193"/>
      <c r="G70" s="173"/>
      <c r="H70" s="193"/>
      <c r="I70" s="193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193"/>
      <c r="C71" s="193"/>
      <c r="D71" s="173"/>
      <c r="E71" s="193"/>
      <c r="F71" s="193"/>
      <c r="G71" s="173"/>
      <c r="H71" s="193"/>
      <c r="I71" s="193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193"/>
      <c r="C72" s="193"/>
      <c r="D72" s="173"/>
      <c r="E72" s="193"/>
      <c r="F72" s="193"/>
      <c r="G72" s="173"/>
      <c r="H72" s="193"/>
      <c r="I72" s="193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193"/>
      <c r="C73" s="193"/>
      <c r="D73" s="173"/>
      <c r="E73" s="193"/>
      <c r="F73" s="193"/>
      <c r="G73" s="173"/>
      <c r="H73" s="193"/>
      <c r="I73" s="193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193"/>
      <c r="C74" s="193"/>
      <c r="D74" s="173"/>
      <c r="E74" s="193"/>
      <c r="F74" s="193"/>
      <c r="G74" s="173"/>
      <c r="H74" s="193"/>
      <c r="I74" s="193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193"/>
      <c r="C75" s="193"/>
      <c r="D75" s="173"/>
      <c r="E75" s="193"/>
      <c r="F75" s="193"/>
      <c r="G75" s="173"/>
      <c r="H75" s="193"/>
      <c r="I75" s="193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193"/>
      <c r="C76" s="193"/>
      <c r="D76" s="173"/>
      <c r="E76" s="193"/>
      <c r="F76" s="193"/>
      <c r="G76" s="173"/>
      <c r="H76" s="193"/>
      <c r="I76" s="193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193"/>
      <c r="C77" s="193"/>
      <c r="D77" s="173"/>
      <c r="E77" s="193"/>
      <c r="F77" s="193"/>
      <c r="G77" s="173"/>
      <c r="H77" s="193"/>
      <c r="I77" s="193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193"/>
      <c r="C78" s="193"/>
      <c r="D78" s="173"/>
      <c r="E78" s="193"/>
      <c r="F78" s="193"/>
      <c r="G78" s="173"/>
      <c r="H78" s="193"/>
      <c r="I78" s="193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193"/>
      <c r="C79" s="193"/>
      <c r="D79" s="173"/>
      <c r="E79" s="193"/>
      <c r="F79" s="193"/>
      <c r="G79" s="173"/>
      <c r="H79" s="193"/>
      <c r="I79" s="193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193"/>
      <c r="C80" s="193"/>
      <c r="D80" s="173"/>
      <c r="E80" s="193"/>
      <c r="F80" s="193"/>
      <c r="G80" s="173"/>
      <c r="H80" s="193"/>
      <c r="I80" s="193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193"/>
      <c r="C81" s="193"/>
      <c r="D81" s="173"/>
      <c r="E81" s="193"/>
      <c r="F81" s="193"/>
      <c r="G81" s="173"/>
      <c r="H81" s="193"/>
      <c r="I81" s="193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193"/>
      <c r="C82" s="193"/>
      <c r="D82" s="173"/>
      <c r="E82" s="193"/>
      <c r="F82" s="193"/>
      <c r="G82" s="173"/>
      <c r="H82" s="193"/>
      <c r="I82" s="193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193"/>
      <c r="C83" s="193"/>
      <c r="D83" s="173"/>
      <c r="E83" s="193"/>
      <c r="F83" s="193"/>
      <c r="G83" s="173"/>
      <c r="H83" s="193"/>
      <c r="I83" s="193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193"/>
      <c r="C84" s="193"/>
      <c r="D84" s="173"/>
      <c r="E84" s="193"/>
      <c r="F84" s="193"/>
      <c r="G84" s="173"/>
      <c r="H84" s="193"/>
      <c r="I84" s="193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193"/>
      <c r="C85" s="193"/>
      <c r="D85" s="173"/>
      <c r="E85" s="193"/>
      <c r="F85" s="193"/>
      <c r="G85" s="173"/>
      <c r="H85" s="193"/>
      <c r="I85" s="193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193"/>
      <c r="C86" s="193"/>
      <c r="D86" s="173"/>
      <c r="E86" s="193"/>
      <c r="F86" s="193"/>
      <c r="G86" s="173"/>
      <c r="H86" s="193"/>
      <c r="I86" s="193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193"/>
      <c r="C87" s="193"/>
      <c r="D87" s="173"/>
      <c r="E87" s="193"/>
      <c r="F87" s="193"/>
      <c r="G87" s="173"/>
      <c r="H87" s="193"/>
      <c r="I87" s="193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193"/>
      <c r="C88" s="193"/>
      <c r="D88" s="173"/>
      <c r="E88" s="193"/>
      <c r="F88" s="193"/>
      <c r="G88" s="173"/>
      <c r="H88" s="193"/>
      <c r="I88" s="193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193"/>
      <c r="C89" s="193"/>
      <c r="D89" s="173"/>
      <c r="E89" s="193"/>
      <c r="F89" s="193"/>
      <c r="G89" s="173"/>
      <c r="H89" s="193"/>
      <c r="I89" s="193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193"/>
      <c r="C90" s="193"/>
      <c r="D90" s="173"/>
      <c r="E90" s="193"/>
      <c r="F90" s="193"/>
      <c r="G90" s="173"/>
      <c r="H90" s="193"/>
      <c r="I90" s="193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193"/>
      <c r="C91" s="193"/>
      <c r="D91" s="173"/>
      <c r="E91" s="193"/>
      <c r="F91" s="193"/>
      <c r="G91" s="173"/>
      <c r="H91" s="193"/>
      <c r="I91" s="193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193"/>
      <c r="C92" s="193"/>
      <c r="D92" s="173"/>
      <c r="E92" s="193"/>
      <c r="F92" s="193"/>
      <c r="G92" s="173"/>
      <c r="H92" s="193"/>
      <c r="I92" s="193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193"/>
      <c r="C93" s="193"/>
      <c r="D93" s="173"/>
      <c r="E93" s="193"/>
      <c r="F93" s="193"/>
      <c r="G93" s="173"/>
      <c r="H93" s="193"/>
      <c r="I93" s="193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193"/>
      <c r="C94" s="193"/>
      <c r="D94" s="173"/>
      <c r="E94" s="193"/>
      <c r="F94" s="193"/>
      <c r="G94" s="173"/>
      <c r="H94" s="193"/>
      <c r="I94" s="193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193"/>
      <c r="C95" s="193"/>
      <c r="D95" s="173"/>
      <c r="E95" s="193"/>
      <c r="F95" s="193"/>
      <c r="G95" s="173"/>
      <c r="H95" s="193"/>
      <c r="I95" s="193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193"/>
      <c r="C96" s="193"/>
      <c r="D96" s="173"/>
      <c r="E96" s="193"/>
      <c r="F96" s="193"/>
      <c r="G96" s="173"/>
      <c r="H96" s="193"/>
      <c r="I96" s="193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193"/>
      <c r="C97" s="193"/>
      <c r="D97" s="173"/>
      <c r="E97" s="193"/>
      <c r="F97" s="193"/>
      <c r="G97" s="173"/>
      <c r="H97" s="193"/>
      <c r="I97" s="193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193"/>
      <c r="C98" s="193"/>
      <c r="D98" s="173"/>
      <c r="E98" s="193"/>
      <c r="F98" s="193"/>
      <c r="G98" s="173"/>
      <c r="H98" s="193"/>
      <c r="I98" s="193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193"/>
      <c r="C99" s="193"/>
      <c r="D99" s="173"/>
      <c r="E99" s="193"/>
      <c r="F99" s="193"/>
      <c r="G99" s="173"/>
      <c r="H99" s="193"/>
      <c r="I99" s="193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193"/>
      <c r="C100" s="193"/>
      <c r="D100" s="173"/>
      <c r="E100" s="193"/>
      <c r="F100" s="193"/>
      <c r="G100" s="173"/>
      <c r="H100" s="193"/>
      <c r="I100" s="193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193"/>
      <c r="C101" s="193"/>
      <c r="D101" s="173"/>
      <c r="E101" s="193"/>
      <c r="F101" s="193"/>
      <c r="G101" s="173"/>
      <c r="H101" s="193"/>
      <c r="I101" s="193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193"/>
      <c r="C102" s="193"/>
      <c r="D102" s="173"/>
      <c r="E102" s="193"/>
      <c r="F102" s="193"/>
      <c r="G102" s="173"/>
      <c r="H102" s="193"/>
      <c r="I102" s="193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193"/>
      <c r="C103" s="193"/>
      <c r="D103" s="173"/>
      <c r="E103" s="193"/>
      <c r="F103" s="193"/>
      <c r="G103" s="173"/>
      <c r="H103" s="193"/>
      <c r="I103" s="193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193"/>
      <c r="C104" s="193"/>
      <c r="D104" s="173"/>
      <c r="E104" s="193"/>
      <c r="F104" s="193"/>
      <c r="G104" s="173"/>
      <c r="H104" s="193"/>
      <c r="I104" s="193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193"/>
      <c r="C105" s="193"/>
      <c r="D105" s="173"/>
      <c r="E105" s="193"/>
      <c r="F105" s="193"/>
      <c r="G105" s="173"/>
      <c r="H105" s="193"/>
      <c r="I105" s="193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193"/>
      <c r="C106" s="193"/>
      <c r="D106" s="173"/>
      <c r="E106" s="193"/>
      <c r="F106" s="193"/>
      <c r="G106" s="173"/>
      <c r="H106" s="193"/>
      <c r="I106" s="193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193"/>
      <c r="C107" s="193"/>
      <c r="D107" s="173"/>
      <c r="E107" s="193"/>
      <c r="F107" s="193"/>
      <c r="G107" s="173"/>
      <c r="H107" s="193"/>
      <c r="I107" s="193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193"/>
      <c r="C108" s="193"/>
      <c r="D108" s="173"/>
      <c r="E108" s="193"/>
      <c r="F108" s="193"/>
      <c r="G108" s="173"/>
      <c r="H108" s="193"/>
      <c r="I108" s="193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193"/>
      <c r="C109" s="193"/>
      <c r="D109" s="173"/>
      <c r="E109" s="193"/>
      <c r="F109" s="193"/>
      <c r="G109" s="173"/>
      <c r="H109" s="193"/>
      <c r="I109" s="193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193"/>
      <c r="C110" s="193"/>
      <c r="D110" s="173"/>
      <c r="E110" s="193"/>
      <c r="F110" s="193"/>
      <c r="G110" s="173"/>
      <c r="H110" s="193"/>
      <c r="I110" s="193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193"/>
      <c r="C111" s="193"/>
      <c r="D111" s="173"/>
      <c r="E111" s="193"/>
      <c r="F111" s="193"/>
      <c r="G111" s="173"/>
      <c r="H111" s="193"/>
      <c r="I111" s="193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193"/>
      <c r="C112" s="193"/>
      <c r="D112" s="173"/>
      <c r="E112" s="193"/>
      <c r="F112" s="193"/>
      <c r="G112" s="173"/>
      <c r="H112" s="193"/>
      <c r="I112" s="193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193"/>
      <c r="C113" s="193"/>
      <c r="D113" s="173"/>
      <c r="E113" s="193"/>
      <c r="F113" s="193"/>
      <c r="G113" s="173"/>
      <c r="H113" s="193"/>
      <c r="I113" s="193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193"/>
      <c r="C114" s="193"/>
      <c r="D114" s="173"/>
      <c r="E114" s="193"/>
      <c r="F114" s="193"/>
      <c r="G114" s="173"/>
      <c r="H114" s="193"/>
      <c r="I114" s="193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193"/>
      <c r="C115" s="193"/>
      <c r="D115" s="173"/>
      <c r="E115" s="193"/>
      <c r="F115" s="193"/>
      <c r="G115" s="173"/>
      <c r="H115" s="193"/>
      <c r="I115" s="193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193"/>
      <c r="C116" s="193"/>
      <c r="D116" s="173"/>
      <c r="E116" s="193"/>
      <c r="F116" s="193"/>
      <c r="G116" s="173"/>
      <c r="H116" s="193"/>
      <c r="I116" s="193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193"/>
      <c r="C117" s="193"/>
      <c r="D117" s="173"/>
      <c r="E117" s="193"/>
      <c r="F117" s="193"/>
      <c r="G117" s="173"/>
      <c r="H117" s="193"/>
      <c r="I117" s="193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193"/>
      <c r="C118" s="193"/>
      <c r="D118" s="173"/>
      <c r="E118" s="193"/>
      <c r="F118" s="193"/>
      <c r="G118" s="173"/>
      <c r="H118" s="193"/>
      <c r="I118" s="193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193"/>
      <c r="C119" s="193"/>
      <c r="D119" s="173"/>
      <c r="E119" s="193"/>
      <c r="F119" s="193"/>
      <c r="G119" s="173"/>
      <c r="H119" s="193"/>
      <c r="I119" s="193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193"/>
      <c r="C120" s="193"/>
      <c r="D120" s="173"/>
      <c r="E120" s="193"/>
      <c r="F120" s="193"/>
      <c r="G120" s="173"/>
      <c r="H120" s="193"/>
      <c r="I120" s="193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193"/>
      <c r="C121" s="193"/>
      <c r="D121" s="173"/>
      <c r="E121" s="193"/>
      <c r="F121" s="193"/>
      <c r="G121" s="173"/>
      <c r="H121" s="193"/>
      <c r="I121" s="193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193"/>
      <c r="C122" s="193"/>
      <c r="D122" s="173"/>
      <c r="E122" s="193"/>
      <c r="F122" s="193"/>
      <c r="G122" s="173"/>
      <c r="H122" s="193"/>
      <c r="I122" s="193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193"/>
      <c r="C123" s="193"/>
      <c r="D123" s="173"/>
      <c r="E123" s="193"/>
      <c r="F123" s="193"/>
      <c r="G123" s="173"/>
      <c r="H123" s="193"/>
      <c r="I123" s="193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193"/>
      <c r="C124" s="193"/>
      <c r="D124" s="173"/>
      <c r="E124" s="193"/>
      <c r="F124" s="193"/>
      <c r="G124" s="173"/>
      <c r="H124" s="193"/>
      <c r="I124" s="193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193"/>
      <c r="C125" s="193"/>
      <c r="D125" s="173"/>
      <c r="E125" s="193"/>
      <c r="F125" s="193"/>
      <c r="G125" s="173"/>
      <c r="H125" s="193"/>
      <c r="I125" s="193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193"/>
      <c r="C126" s="193"/>
      <c r="D126" s="173"/>
      <c r="E126" s="193"/>
      <c r="F126" s="193"/>
      <c r="G126" s="173"/>
      <c r="H126" s="193"/>
      <c r="I126" s="193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193"/>
      <c r="C127" s="193"/>
      <c r="D127" s="173"/>
      <c r="E127" s="193"/>
      <c r="F127" s="193"/>
      <c r="G127" s="173"/>
      <c r="H127" s="193"/>
      <c r="I127" s="193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193"/>
      <c r="C128" s="193"/>
      <c r="D128" s="173"/>
      <c r="E128" s="193"/>
      <c r="F128" s="193"/>
      <c r="G128" s="173"/>
      <c r="H128" s="193"/>
      <c r="I128" s="193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193"/>
      <c r="C129" s="193"/>
      <c r="D129" s="173"/>
      <c r="E129" s="193"/>
      <c r="F129" s="193"/>
      <c r="G129" s="173"/>
      <c r="H129" s="193"/>
      <c r="I129" s="193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193"/>
      <c r="C130" s="193"/>
      <c r="D130" s="173"/>
      <c r="E130" s="193"/>
      <c r="F130" s="193"/>
      <c r="G130" s="173"/>
      <c r="H130" s="193"/>
      <c r="I130" s="193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193"/>
      <c r="C131" s="193"/>
      <c r="D131" s="173"/>
      <c r="E131" s="193"/>
      <c r="F131" s="193"/>
      <c r="G131" s="173"/>
      <c r="H131" s="193"/>
      <c r="I131" s="193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193"/>
      <c r="C132" s="193"/>
      <c r="D132" s="173"/>
      <c r="E132" s="193"/>
      <c r="F132" s="193"/>
      <c r="G132" s="173"/>
      <c r="H132" s="193"/>
      <c r="I132" s="193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193"/>
      <c r="C133" s="193"/>
      <c r="D133" s="173"/>
      <c r="E133" s="193"/>
      <c r="F133" s="193"/>
      <c r="G133" s="173"/>
      <c r="H133" s="193"/>
      <c r="I133" s="193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193"/>
      <c r="C134" s="193"/>
      <c r="D134" s="173"/>
      <c r="E134" s="193"/>
      <c r="F134" s="193"/>
      <c r="G134" s="173"/>
      <c r="H134" s="193"/>
      <c r="I134" s="193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193"/>
      <c r="C135" s="193"/>
      <c r="D135" s="173"/>
      <c r="E135" s="193"/>
      <c r="F135" s="193"/>
      <c r="G135" s="173"/>
      <c r="H135" s="193"/>
      <c r="I135" s="193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193"/>
      <c r="C136" s="193"/>
      <c r="D136" s="173"/>
      <c r="E136" s="193"/>
      <c r="F136" s="193"/>
      <c r="G136" s="173"/>
      <c r="H136" s="193"/>
      <c r="I136" s="193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193"/>
      <c r="C137" s="193"/>
      <c r="D137" s="173"/>
      <c r="E137" s="193"/>
      <c r="F137" s="193"/>
      <c r="G137" s="173"/>
      <c r="H137" s="193"/>
      <c r="I137" s="193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193"/>
      <c r="C138" s="193"/>
      <c r="D138" s="173"/>
      <c r="E138" s="193"/>
      <c r="F138" s="193"/>
      <c r="G138" s="173"/>
      <c r="H138" s="193"/>
      <c r="I138" s="193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193"/>
      <c r="C139" s="193"/>
      <c r="D139" s="173"/>
      <c r="E139" s="193"/>
      <c r="F139" s="193"/>
      <c r="G139" s="173"/>
      <c r="H139" s="193"/>
      <c r="I139" s="193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193"/>
      <c r="C140" s="193"/>
      <c r="D140" s="173"/>
      <c r="E140" s="193"/>
      <c r="F140" s="193"/>
      <c r="G140" s="173"/>
      <c r="H140" s="193"/>
      <c r="I140" s="193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193"/>
      <c r="C141" s="193"/>
      <c r="D141" s="173"/>
      <c r="E141" s="193"/>
      <c r="F141" s="193"/>
      <c r="G141" s="173"/>
      <c r="H141" s="193"/>
      <c r="I141" s="193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193"/>
      <c r="C142" s="193"/>
      <c r="D142" s="173"/>
      <c r="E142" s="193"/>
      <c r="F142" s="193"/>
      <c r="G142" s="173"/>
      <c r="H142" s="193"/>
      <c r="I142" s="193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193"/>
      <c r="C143" s="193"/>
      <c r="D143" s="173"/>
      <c r="E143" s="193"/>
      <c r="F143" s="193"/>
      <c r="G143" s="173"/>
      <c r="H143" s="193"/>
      <c r="I143" s="193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193"/>
      <c r="C144" s="193"/>
      <c r="D144" s="173"/>
      <c r="E144" s="193"/>
      <c r="F144" s="193"/>
      <c r="G144" s="173"/>
      <c r="H144" s="193"/>
      <c r="I144" s="193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193"/>
      <c r="C145" s="193"/>
      <c r="D145" s="173"/>
      <c r="E145" s="193"/>
      <c r="F145" s="193"/>
      <c r="G145" s="173"/>
      <c r="H145" s="193"/>
      <c r="I145" s="193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193"/>
      <c r="C146" s="193"/>
      <c r="D146" s="173"/>
      <c r="E146" s="193"/>
      <c r="F146" s="193"/>
      <c r="G146" s="173"/>
      <c r="H146" s="193"/>
      <c r="I146" s="193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193"/>
      <c r="C147" s="193"/>
      <c r="D147" s="173"/>
      <c r="E147" s="193"/>
      <c r="F147" s="193"/>
      <c r="G147" s="173"/>
      <c r="H147" s="193"/>
      <c r="I147" s="193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193"/>
      <c r="C148" s="193"/>
      <c r="D148" s="173"/>
      <c r="E148" s="193"/>
      <c r="F148" s="193"/>
      <c r="G148" s="173"/>
      <c r="H148" s="193"/>
      <c r="I148" s="193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193"/>
      <c r="C149" s="193"/>
      <c r="D149" s="173"/>
      <c r="E149" s="193"/>
      <c r="F149" s="193"/>
      <c r="G149" s="173"/>
      <c r="H149" s="193"/>
      <c r="I149" s="193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193"/>
      <c r="C150" s="193"/>
      <c r="D150" s="173"/>
      <c r="E150" s="193"/>
      <c r="F150" s="193"/>
      <c r="G150" s="173"/>
      <c r="H150" s="193"/>
      <c r="I150" s="193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193"/>
      <c r="C151" s="193"/>
      <c r="D151" s="173"/>
      <c r="E151" s="193"/>
      <c r="F151" s="193"/>
      <c r="G151" s="173"/>
      <c r="H151" s="193"/>
      <c r="I151" s="193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193"/>
      <c r="C152" s="193"/>
      <c r="D152" s="173"/>
      <c r="E152" s="193"/>
      <c r="F152" s="193"/>
      <c r="G152" s="173"/>
      <c r="H152" s="193"/>
      <c r="I152" s="193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193"/>
      <c r="C153" s="193"/>
      <c r="D153" s="173"/>
      <c r="E153" s="193"/>
      <c r="F153" s="193"/>
      <c r="G153" s="173"/>
      <c r="H153" s="193"/>
      <c r="I153" s="193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193"/>
      <c r="C154" s="193"/>
      <c r="D154" s="173"/>
      <c r="E154" s="193"/>
      <c r="F154" s="193"/>
      <c r="G154" s="173"/>
      <c r="H154" s="193"/>
      <c r="I154" s="193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193"/>
      <c r="C155" s="193"/>
      <c r="D155" s="173"/>
      <c r="E155" s="193"/>
      <c r="F155" s="193"/>
      <c r="G155" s="173"/>
      <c r="H155" s="193"/>
      <c r="I155" s="193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193"/>
      <c r="C156" s="193"/>
      <c r="D156" s="173"/>
      <c r="E156" s="193"/>
      <c r="F156" s="193"/>
      <c r="G156" s="173"/>
      <c r="H156" s="193"/>
      <c r="I156" s="193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193"/>
      <c r="C157" s="193"/>
      <c r="D157" s="173"/>
      <c r="E157" s="193"/>
      <c r="F157" s="193"/>
      <c r="G157" s="173"/>
      <c r="H157" s="193"/>
      <c r="I157" s="193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193"/>
      <c r="C158" s="193"/>
      <c r="D158" s="173"/>
      <c r="E158" s="193"/>
      <c r="F158" s="193"/>
      <c r="G158" s="173"/>
      <c r="H158" s="193"/>
      <c r="I158" s="193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193"/>
      <c r="C159" s="193"/>
      <c r="D159" s="173"/>
      <c r="E159" s="193"/>
      <c r="F159" s="193"/>
      <c r="G159" s="173"/>
      <c r="H159" s="193"/>
      <c r="I159" s="193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193"/>
      <c r="C160" s="193"/>
      <c r="D160" s="173"/>
      <c r="E160" s="193"/>
      <c r="F160" s="193"/>
      <c r="G160" s="173"/>
      <c r="H160" s="193"/>
      <c r="I160" s="193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193"/>
      <c r="C161" s="193"/>
      <c r="D161" s="173"/>
      <c r="E161" s="193"/>
      <c r="F161" s="193"/>
      <c r="G161" s="173"/>
      <c r="H161" s="193"/>
      <c r="I161" s="193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193"/>
      <c r="C162" s="193"/>
      <c r="D162" s="173"/>
      <c r="E162" s="193"/>
      <c r="F162" s="193"/>
      <c r="G162" s="173"/>
      <c r="H162" s="193"/>
      <c r="I162" s="193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193"/>
      <c r="C163" s="193"/>
      <c r="D163" s="173"/>
      <c r="E163" s="193"/>
      <c r="F163" s="193"/>
      <c r="G163" s="173"/>
      <c r="H163" s="193"/>
      <c r="I163" s="193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193"/>
      <c r="C164" s="193"/>
      <c r="D164" s="173"/>
      <c r="E164" s="193"/>
      <c r="F164" s="193"/>
      <c r="G164" s="173"/>
      <c r="H164" s="193"/>
      <c r="I164" s="193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193"/>
      <c r="C165" s="193"/>
      <c r="D165" s="173"/>
      <c r="E165" s="193"/>
      <c r="F165" s="193"/>
      <c r="G165" s="173"/>
      <c r="H165" s="193"/>
      <c r="I165" s="193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193"/>
      <c r="C166" s="193"/>
      <c r="D166" s="173"/>
      <c r="E166" s="193"/>
      <c r="F166" s="193"/>
      <c r="G166" s="173"/>
      <c r="H166" s="193"/>
      <c r="I166" s="193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193"/>
      <c r="C167" s="193"/>
      <c r="D167" s="173"/>
      <c r="E167" s="193"/>
      <c r="F167" s="193"/>
      <c r="G167" s="173"/>
      <c r="H167" s="193"/>
      <c r="I167" s="193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193"/>
      <c r="C168" s="193"/>
      <c r="D168" s="173"/>
      <c r="E168" s="193"/>
      <c r="F168" s="193"/>
      <c r="G168" s="173"/>
      <c r="H168" s="193"/>
      <c r="I168" s="193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193"/>
      <c r="C169" s="193"/>
      <c r="D169" s="173"/>
      <c r="E169" s="193"/>
      <c r="F169" s="193"/>
      <c r="G169" s="173"/>
      <c r="H169" s="193"/>
      <c r="I169" s="193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193"/>
      <c r="C170" s="193"/>
      <c r="D170" s="173"/>
      <c r="E170" s="193"/>
      <c r="F170" s="193"/>
      <c r="G170" s="173"/>
      <c r="H170" s="193"/>
      <c r="I170" s="193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193"/>
      <c r="C171" s="193"/>
      <c r="D171" s="173"/>
      <c r="E171" s="193"/>
      <c r="F171" s="193"/>
      <c r="G171" s="173"/>
      <c r="H171" s="193"/>
      <c r="I171" s="193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193"/>
      <c r="C172" s="193"/>
      <c r="D172" s="173"/>
      <c r="E172" s="193"/>
      <c r="F172" s="193"/>
      <c r="G172" s="173"/>
      <c r="H172" s="193"/>
      <c r="I172" s="193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193"/>
      <c r="C173" s="193"/>
      <c r="D173" s="173"/>
      <c r="E173" s="193"/>
      <c r="F173" s="193"/>
      <c r="G173" s="173"/>
      <c r="H173" s="193"/>
      <c r="I173" s="193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193"/>
      <c r="C174" s="193"/>
      <c r="D174" s="173"/>
      <c r="E174" s="193"/>
      <c r="F174" s="193"/>
      <c r="G174" s="173"/>
      <c r="H174" s="193"/>
      <c r="I174" s="193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193"/>
      <c r="C175" s="193"/>
      <c r="D175" s="173"/>
      <c r="E175" s="193"/>
      <c r="F175" s="193"/>
      <c r="G175" s="173"/>
      <c r="H175" s="193"/>
      <c r="I175" s="193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193"/>
      <c r="C176" s="193"/>
      <c r="D176" s="173"/>
      <c r="E176" s="193"/>
      <c r="F176" s="193"/>
      <c r="G176" s="173"/>
      <c r="H176" s="193"/>
      <c r="I176" s="193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193"/>
      <c r="C177" s="193"/>
      <c r="D177" s="173"/>
      <c r="E177" s="193"/>
      <c r="F177" s="193"/>
      <c r="G177" s="173"/>
      <c r="H177" s="193"/>
      <c r="I177" s="193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193"/>
      <c r="C178" s="193"/>
      <c r="D178" s="173"/>
      <c r="E178" s="193"/>
      <c r="F178" s="193"/>
      <c r="G178" s="173"/>
      <c r="H178" s="193"/>
      <c r="I178" s="193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193"/>
      <c r="C179" s="193"/>
      <c r="D179" s="173"/>
      <c r="E179" s="193"/>
      <c r="F179" s="193"/>
      <c r="G179" s="173"/>
      <c r="H179" s="193"/>
      <c r="I179" s="193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193"/>
      <c r="C180" s="193"/>
      <c r="D180" s="173"/>
      <c r="E180" s="193"/>
      <c r="F180" s="193"/>
      <c r="G180" s="173"/>
      <c r="H180" s="193"/>
      <c r="I180" s="193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193"/>
      <c r="C181" s="193"/>
      <c r="D181" s="173"/>
      <c r="E181" s="193"/>
      <c r="F181" s="193"/>
      <c r="G181" s="173"/>
      <c r="H181" s="193"/>
      <c r="I181" s="193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193"/>
      <c r="C182" s="193"/>
      <c r="D182" s="173"/>
      <c r="E182" s="193"/>
      <c r="F182" s="193"/>
      <c r="G182" s="173"/>
      <c r="H182" s="193"/>
      <c r="I182" s="193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193"/>
      <c r="C183" s="193"/>
      <c r="D183" s="173"/>
      <c r="E183" s="193"/>
      <c r="F183" s="193"/>
      <c r="G183" s="173"/>
      <c r="H183" s="193"/>
      <c r="I183" s="193"/>
      <c r="J183" s="78"/>
      <c r="K183" s="78"/>
      <c r="L183" s="78"/>
      <c r="M183" s="78"/>
      <c r="N183" s="78"/>
      <c r="O183" s="78"/>
      <c r="P183" s="78"/>
      <c r="Q183" s="78"/>
    </row>
    <row r="184" spans="2:17" x14ac:dyDescent="0.2">
      <c r="B184" s="193"/>
      <c r="C184" s="193"/>
      <c r="D184" s="173"/>
      <c r="E184" s="193"/>
      <c r="F184" s="193"/>
      <c r="G184" s="173"/>
      <c r="H184" s="193"/>
      <c r="I184" s="193"/>
      <c r="J184" s="78"/>
      <c r="K184" s="78"/>
      <c r="L184" s="78"/>
      <c r="M184" s="78"/>
      <c r="N184" s="78"/>
      <c r="O184" s="78"/>
      <c r="P184" s="78"/>
      <c r="Q184" s="78"/>
    </row>
    <row r="185" spans="2:17" x14ac:dyDescent="0.2">
      <c r="B185" s="193"/>
      <c r="C185" s="193"/>
      <c r="D185" s="173"/>
      <c r="E185" s="193"/>
      <c r="F185" s="193"/>
      <c r="G185" s="173"/>
      <c r="H185" s="193"/>
      <c r="I185" s="193"/>
      <c r="J185" s="78"/>
      <c r="K185" s="78"/>
      <c r="L185" s="78"/>
      <c r="M185" s="78"/>
      <c r="N185" s="78"/>
      <c r="O185" s="78"/>
      <c r="P185" s="78"/>
      <c r="Q185" s="78"/>
    </row>
    <row r="186" spans="2:17" x14ac:dyDescent="0.2">
      <c r="B186" s="193"/>
      <c r="C186" s="193"/>
      <c r="D186" s="173"/>
      <c r="E186" s="193"/>
      <c r="F186" s="193"/>
      <c r="G186" s="173"/>
      <c r="H186" s="193"/>
      <c r="I186" s="193"/>
      <c r="J186" s="78"/>
      <c r="K186" s="78"/>
      <c r="L186" s="78"/>
      <c r="M186" s="78"/>
      <c r="N186" s="78"/>
      <c r="O186" s="78"/>
      <c r="P186" s="78"/>
      <c r="Q186" s="78"/>
    </row>
    <row r="187" spans="2:17" x14ac:dyDescent="0.2">
      <c r="B187" s="193"/>
      <c r="C187" s="193"/>
      <c r="D187" s="173"/>
      <c r="E187" s="193"/>
      <c r="F187" s="193"/>
      <c r="G187" s="173"/>
      <c r="H187" s="193"/>
      <c r="I187" s="193"/>
      <c r="J187" s="78"/>
      <c r="K187" s="78"/>
      <c r="L187" s="78"/>
      <c r="M187" s="78"/>
      <c r="N187" s="78"/>
      <c r="O187" s="78"/>
      <c r="P187" s="78"/>
      <c r="Q187" s="78"/>
    </row>
    <row r="188" spans="2:17" x14ac:dyDescent="0.2">
      <c r="B188" s="193"/>
      <c r="C188" s="193"/>
      <c r="D188" s="173"/>
      <c r="E188" s="193"/>
      <c r="F188" s="193"/>
      <c r="G188" s="173"/>
      <c r="H188" s="193"/>
      <c r="I188" s="193"/>
      <c r="J188" s="78"/>
      <c r="K188" s="78"/>
      <c r="L188" s="78"/>
      <c r="M188" s="78"/>
      <c r="N188" s="78"/>
      <c r="O188" s="78"/>
      <c r="P188" s="78"/>
      <c r="Q188" s="78"/>
    </row>
    <row r="189" spans="2:17" x14ac:dyDescent="0.2">
      <c r="B189" s="193"/>
      <c r="C189" s="193"/>
      <c r="D189" s="173"/>
      <c r="E189" s="193"/>
      <c r="F189" s="193"/>
      <c r="G189" s="173"/>
      <c r="H189" s="193"/>
      <c r="I189" s="193"/>
      <c r="J189" s="78"/>
      <c r="K189" s="78"/>
      <c r="L189" s="78"/>
      <c r="M189" s="78"/>
      <c r="N189" s="78"/>
      <c r="O189" s="78"/>
      <c r="P189" s="78"/>
      <c r="Q189" s="78"/>
    </row>
    <row r="190" spans="2:17" x14ac:dyDescent="0.2">
      <c r="B190" s="193"/>
      <c r="C190" s="193"/>
      <c r="D190" s="173"/>
      <c r="E190" s="193"/>
      <c r="F190" s="193"/>
      <c r="G190" s="173"/>
      <c r="H190" s="193"/>
      <c r="I190" s="193"/>
      <c r="J190" s="78"/>
      <c r="K190" s="78"/>
      <c r="L190" s="78"/>
      <c r="M190" s="78"/>
      <c r="N190" s="78"/>
      <c r="O190" s="78"/>
      <c r="P190" s="78"/>
      <c r="Q190" s="78"/>
    </row>
    <row r="191" spans="2:17" x14ac:dyDescent="0.2">
      <c r="B191" s="193"/>
      <c r="C191" s="193"/>
      <c r="D191" s="173"/>
      <c r="E191" s="193"/>
      <c r="F191" s="193"/>
      <c r="G191" s="173"/>
      <c r="H191" s="193"/>
      <c r="I191" s="193"/>
      <c r="J191" s="78"/>
      <c r="K191" s="78"/>
      <c r="L191" s="78"/>
      <c r="M191" s="78"/>
      <c r="N191" s="78"/>
      <c r="O191" s="78"/>
      <c r="P191" s="78"/>
      <c r="Q191" s="78"/>
    </row>
    <row r="192" spans="2:17" x14ac:dyDescent="0.2">
      <c r="B192" s="193"/>
      <c r="C192" s="193"/>
      <c r="D192" s="173"/>
      <c r="E192" s="193"/>
      <c r="F192" s="193"/>
      <c r="G192" s="173"/>
      <c r="H192" s="193"/>
      <c r="I192" s="193"/>
      <c r="J192" s="78"/>
      <c r="K192" s="78"/>
      <c r="L192" s="78"/>
      <c r="M192" s="78"/>
      <c r="N192" s="78"/>
      <c r="O192" s="78"/>
      <c r="P192" s="78"/>
      <c r="Q192" s="78"/>
    </row>
    <row r="193" spans="2:17" x14ac:dyDescent="0.2">
      <c r="B193" s="193"/>
      <c r="C193" s="193"/>
      <c r="D193" s="173"/>
      <c r="E193" s="193"/>
      <c r="F193" s="193"/>
      <c r="G193" s="173"/>
      <c r="H193" s="193"/>
      <c r="I193" s="193"/>
      <c r="J193" s="78"/>
      <c r="K193" s="78"/>
      <c r="L193" s="78"/>
      <c r="M193" s="78"/>
      <c r="N193" s="78"/>
      <c r="O193" s="78"/>
      <c r="P193" s="78"/>
      <c r="Q193" s="78"/>
    </row>
    <row r="194" spans="2:17" x14ac:dyDescent="0.2">
      <c r="B194" s="193"/>
      <c r="C194" s="193"/>
      <c r="D194" s="173"/>
      <c r="E194" s="193"/>
      <c r="F194" s="193"/>
      <c r="G194" s="173"/>
      <c r="H194" s="193"/>
      <c r="I194" s="193"/>
      <c r="J194" s="78"/>
      <c r="K194" s="78"/>
      <c r="L194" s="78"/>
      <c r="M194" s="78"/>
      <c r="N194" s="78"/>
      <c r="O194" s="78"/>
      <c r="P194" s="78"/>
      <c r="Q194" s="78"/>
    </row>
    <row r="195" spans="2:17" x14ac:dyDescent="0.2">
      <c r="B195" s="193"/>
      <c r="C195" s="193"/>
      <c r="D195" s="173"/>
      <c r="E195" s="193"/>
      <c r="F195" s="193"/>
      <c r="G195" s="173"/>
      <c r="H195" s="193"/>
      <c r="I195" s="193"/>
      <c r="J195" s="78"/>
      <c r="K195" s="78"/>
      <c r="L195" s="78"/>
      <c r="M195" s="78"/>
      <c r="N195" s="78"/>
      <c r="O195" s="78"/>
      <c r="P195" s="78"/>
      <c r="Q195" s="78"/>
    </row>
    <row r="196" spans="2:17" x14ac:dyDescent="0.2">
      <c r="B196" s="193"/>
      <c r="C196" s="193"/>
      <c r="D196" s="173"/>
      <c r="E196" s="193"/>
      <c r="F196" s="193"/>
      <c r="G196" s="173"/>
      <c r="H196" s="193"/>
      <c r="I196" s="193"/>
      <c r="J196" s="78"/>
      <c r="K196" s="78"/>
      <c r="L196" s="78"/>
      <c r="M196" s="78"/>
      <c r="N196" s="78"/>
      <c r="O196" s="78"/>
      <c r="P196" s="78"/>
      <c r="Q196" s="78"/>
    </row>
    <row r="197" spans="2:17" x14ac:dyDescent="0.2">
      <c r="B197" s="193"/>
      <c r="C197" s="193"/>
      <c r="D197" s="173"/>
      <c r="E197" s="193"/>
      <c r="F197" s="193"/>
      <c r="G197" s="173"/>
      <c r="H197" s="193"/>
      <c r="I197" s="193"/>
      <c r="J197" s="78"/>
      <c r="K197" s="78"/>
      <c r="L197" s="78"/>
      <c r="M197" s="78"/>
      <c r="N197" s="78"/>
      <c r="O197" s="78"/>
      <c r="P197" s="78"/>
      <c r="Q197" s="78"/>
    </row>
    <row r="198" spans="2:17" x14ac:dyDescent="0.2">
      <c r="B198" s="193"/>
      <c r="C198" s="193"/>
      <c r="D198" s="173"/>
      <c r="E198" s="193"/>
      <c r="F198" s="193"/>
      <c r="G198" s="173"/>
      <c r="H198" s="193"/>
      <c r="I198" s="193"/>
      <c r="J198" s="78"/>
      <c r="K198" s="78"/>
      <c r="L198" s="78"/>
      <c r="M198" s="78"/>
      <c r="N198" s="78"/>
      <c r="O198" s="78"/>
      <c r="P198" s="78"/>
      <c r="Q198" s="78"/>
    </row>
    <row r="199" spans="2:17" x14ac:dyDescent="0.2">
      <c r="B199" s="193"/>
      <c r="C199" s="193"/>
      <c r="D199" s="173"/>
      <c r="E199" s="193"/>
      <c r="F199" s="193"/>
      <c r="G199" s="173"/>
      <c r="H199" s="193"/>
      <c r="I199" s="193"/>
      <c r="J199" s="78"/>
      <c r="K199" s="78"/>
      <c r="L199" s="78"/>
      <c r="M199" s="78"/>
      <c r="N199" s="78"/>
      <c r="O199" s="78"/>
      <c r="P199" s="78"/>
      <c r="Q199" s="78"/>
    </row>
    <row r="200" spans="2:17" x14ac:dyDescent="0.2">
      <c r="B200" s="193"/>
      <c r="C200" s="193"/>
      <c r="D200" s="173"/>
      <c r="E200" s="193"/>
      <c r="F200" s="193"/>
      <c r="G200" s="173"/>
      <c r="H200" s="193"/>
      <c r="I200" s="193"/>
      <c r="J200" s="78"/>
      <c r="K200" s="78"/>
      <c r="L200" s="78"/>
      <c r="M200" s="78"/>
      <c r="N200" s="78"/>
      <c r="O200" s="78"/>
      <c r="P200" s="78"/>
      <c r="Q200" s="78"/>
    </row>
    <row r="201" spans="2:17" x14ac:dyDescent="0.2">
      <c r="B201" s="193"/>
      <c r="C201" s="193"/>
      <c r="D201" s="173"/>
      <c r="E201" s="193"/>
      <c r="F201" s="193"/>
      <c r="G201" s="173"/>
      <c r="H201" s="193"/>
      <c r="I201" s="193"/>
      <c r="J201" s="78"/>
      <c r="K201" s="78"/>
      <c r="L201" s="78"/>
      <c r="M201" s="78"/>
      <c r="N201" s="78"/>
      <c r="O201" s="78"/>
      <c r="P201" s="78"/>
      <c r="Q201" s="78"/>
    </row>
    <row r="202" spans="2:17" x14ac:dyDescent="0.2">
      <c r="B202" s="193"/>
      <c r="C202" s="193"/>
      <c r="D202" s="173"/>
      <c r="E202" s="193"/>
      <c r="F202" s="193"/>
      <c r="G202" s="173"/>
      <c r="H202" s="193"/>
      <c r="I202" s="193"/>
      <c r="J202" s="78"/>
      <c r="K202" s="78"/>
      <c r="L202" s="78"/>
      <c r="M202" s="78"/>
      <c r="N202" s="78"/>
      <c r="O202" s="78"/>
      <c r="P202" s="78"/>
      <c r="Q202" s="78"/>
    </row>
    <row r="203" spans="2:17" x14ac:dyDescent="0.2">
      <c r="B203" s="193"/>
      <c r="C203" s="193"/>
      <c r="D203" s="173"/>
      <c r="E203" s="193"/>
      <c r="F203" s="193"/>
      <c r="G203" s="173"/>
      <c r="H203" s="193"/>
      <c r="I203" s="193"/>
      <c r="J203" s="78"/>
      <c r="K203" s="78"/>
      <c r="L203" s="78"/>
      <c r="M203" s="78"/>
      <c r="N203" s="78"/>
      <c r="O203" s="78"/>
      <c r="P203" s="78"/>
      <c r="Q203" s="78"/>
    </row>
    <row r="204" spans="2:17" x14ac:dyDescent="0.2">
      <c r="B204" s="193"/>
      <c r="C204" s="193"/>
      <c r="D204" s="173"/>
      <c r="E204" s="193"/>
      <c r="F204" s="193"/>
      <c r="G204" s="173"/>
      <c r="H204" s="193"/>
      <c r="I204" s="193"/>
      <c r="J204" s="78"/>
      <c r="K204" s="78"/>
      <c r="L204" s="78"/>
      <c r="M204" s="78"/>
      <c r="N204" s="78"/>
      <c r="O204" s="78"/>
      <c r="P204" s="78"/>
      <c r="Q204" s="78"/>
    </row>
    <row r="205" spans="2:17" x14ac:dyDescent="0.2">
      <c r="B205" s="193"/>
      <c r="C205" s="193"/>
      <c r="D205" s="173"/>
      <c r="E205" s="193"/>
      <c r="F205" s="193"/>
      <c r="G205" s="173"/>
      <c r="H205" s="193"/>
      <c r="I205" s="193"/>
      <c r="J205" s="78"/>
      <c r="K205" s="78"/>
      <c r="L205" s="78"/>
      <c r="M205" s="78"/>
      <c r="N205" s="78"/>
      <c r="O205" s="78"/>
      <c r="P205" s="78"/>
      <c r="Q205" s="78"/>
    </row>
    <row r="206" spans="2:17" x14ac:dyDescent="0.2">
      <c r="B206" s="193"/>
      <c r="C206" s="193"/>
      <c r="D206" s="173"/>
      <c r="E206" s="193"/>
      <c r="F206" s="193"/>
      <c r="G206" s="173"/>
      <c r="H206" s="193"/>
      <c r="I206" s="193"/>
      <c r="J206" s="78"/>
      <c r="K206" s="78"/>
      <c r="L206" s="78"/>
      <c r="M206" s="78"/>
      <c r="N206" s="78"/>
      <c r="O206" s="78"/>
      <c r="P206" s="78"/>
      <c r="Q206" s="78"/>
    </row>
    <row r="207" spans="2:17" x14ac:dyDescent="0.2">
      <c r="B207" s="193"/>
      <c r="C207" s="193"/>
      <c r="D207" s="173"/>
      <c r="E207" s="193"/>
      <c r="F207" s="193"/>
      <c r="G207" s="173"/>
      <c r="H207" s="193"/>
      <c r="I207" s="193"/>
      <c r="J207" s="78"/>
      <c r="K207" s="78"/>
      <c r="L207" s="78"/>
      <c r="M207" s="78"/>
      <c r="N207" s="78"/>
      <c r="O207" s="78"/>
      <c r="P207" s="78"/>
      <c r="Q207" s="78"/>
    </row>
    <row r="208" spans="2:17" x14ac:dyDescent="0.2">
      <c r="B208" s="193"/>
      <c r="C208" s="193"/>
      <c r="D208" s="173"/>
      <c r="E208" s="193"/>
      <c r="F208" s="193"/>
      <c r="G208" s="173"/>
      <c r="H208" s="193"/>
      <c r="I208" s="193"/>
      <c r="J208" s="78"/>
      <c r="K208" s="78"/>
      <c r="L208" s="78"/>
      <c r="M208" s="78"/>
      <c r="N208" s="78"/>
      <c r="O208" s="78"/>
      <c r="P208" s="78"/>
      <c r="Q208" s="78"/>
    </row>
    <row r="209" spans="2:17" x14ac:dyDescent="0.2">
      <c r="B209" s="193"/>
      <c r="C209" s="193"/>
      <c r="D209" s="173"/>
      <c r="E209" s="193"/>
      <c r="F209" s="193"/>
      <c r="G209" s="173"/>
      <c r="H209" s="193"/>
      <c r="I209" s="193"/>
      <c r="J209" s="78"/>
      <c r="K209" s="78"/>
      <c r="L209" s="78"/>
      <c r="M209" s="78"/>
      <c r="N209" s="78"/>
      <c r="O209" s="78"/>
      <c r="P209" s="78"/>
      <c r="Q209" s="78"/>
    </row>
    <row r="210" spans="2:17" x14ac:dyDescent="0.2">
      <c r="B210" s="193"/>
      <c r="C210" s="193"/>
      <c r="D210" s="173"/>
      <c r="E210" s="193"/>
      <c r="F210" s="193"/>
      <c r="G210" s="173"/>
      <c r="H210" s="193"/>
      <c r="I210" s="193"/>
      <c r="J210" s="78"/>
      <c r="K210" s="78"/>
      <c r="L210" s="78"/>
      <c r="M210" s="78"/>
      <c r="N210" s="78"/>
      <c r="O210" s="78"/>
      <c r="P210" s="78"/>
      <c r="Q210" s="78"/>
    </row>
    <row r="211" spans="2:17" x14ac:dyDescent="0.2">
      <c r="B211" s="193"/>
      <c r="C211" s="193"/>
      <c r="D211" s="173"/>
      <c r="E211" s="193"/>
      <c r="F211" s="193"/>
      <c r="G211" s="173"/>
      <c r="H211" s="193"/>
      <c r="I211" s="193"/>
      <c r="J211" s="78"/>
      <c r="K211" s="78"/>
      <c r="L211" s="78"/>
      <c r="M211" s="78"/>
      <c r="N211" s="78"/>
      <c r="O211" s="78"/>
      <c r="P211" s="78"/>
      <c r="Q211" s="78"/>
    </row>
    <row r="212" spans="2:17" x14ac:dyDescent="0.2">
      <c r="B212" s="193"/>
      <c r="C212" s="193"/>
      <c r="D212" s="173"/>
      <c r="E212" s="193"/>
      <c r="F212" s="193"/>
      <c r="G212" s="173"/>
      <c r="H212" s="193"/>
      <c r="I212" s="193"/>
      <c r="J212" s="78"/>
      <c r="K212" s="78"/>
      <c r="L212" s="78"/>
      <c r="M212" s="78"/>
      <c r="N212" s="78"/>
      <c r="O212" s="78"/>
      <c r="P212" s="78"/>
      <c r="Q212" s="78"/>
    </row>
    <row r="213" spans="2:17" x14ac:dyDescent="0.2">
      <c r="B213" s="193"/>
      <c r="C213" s="193"/>
      <c r="D213" s="173"/>
      <c r="E213" s="193"/>
      <c r="F213" s="193"/>
      <c r="G213" s="173"/>
      <c r="H213" s="193"/>
      <c r="I213" s="193"/>
      <c r="J213" s="78"/>
      <c r="K213" s="78"/>
      <c r="L213" s="78"/>
      <c r="M213" s="78"/>
      <c r="N213" s="78"/>
      <c r="O213" s="78"/>
      <c r="P213" s="78"/>
      <c r="Q213" s="78"/>
    </row>
    <row r="214" spans="2:17" x14ac:dyDescent="0.2">
      <c r="B214" s="193"/>
      <c r="C214" s="193"/>
      <c r="D214" s="173"/>
      <c r="E214" s="193"/>
      <c r="F214" s="193"/>
      <c r="G214" s="173"/>
      <c r="H214" s="193"/>
      <c r="I214" s="193"/>
      <c r="J214" s="78"/>
      <c r="K214" s="78"/>
      <c r="L214" s="78"/>
      <c r="M214" s="78"/>
      <c r="N214" s="78"/>
      <c r="O214" s="78"/>
      <c r="P214" s="78"/>
      <c r="Q214" s="78"/>
    </row>
    <row r="215" spans="2:17" x14ac:dyDescent="0.2">
      <c r="B215" s="193"/>
      <c r="C215" s="193"/>
      <c r="D215" s="173"/>
      <c r="E215" s="193"/>
      <c r="F215" s="193"/>
      <c r="G215" s="173"/>
      <c r="H215" s="193"/>
      <c r="I215" s="193"/>
      <c r="J215" s="78"/>
      <c r="K215" s="78"/>
      <c r="L215" s="78"/>
      <c r="M215" s="78"/>
      <c r="N215" s="78"/>
      <c r="O215" s="78"/>
      <c r="P215" s="78"/>
      <c r="Q215" s="78"/>
    </row>
    <row r="216" spans="2:17" x14ac:dyDescent="0.2">
      <c r="B216" s="193"/>
      <c r="C216" s="193"/>
      <c r="D216" s="173"/>
      <c r="E216" s="193"/>
      <c r="F216" s="193"/>
      <c r="G216" s="173"/>
      <c r="H216" s="193"/>
      <c r="I216" s="193"/>
      <c r="J216" s="78"/>
      <c r="K216" s="78"/>
      <c r="L216" s="78"/>
      <c r="M216" s="78"/>
      <c r="N216" s="78"/>
      <c r="O216" s="78"/>
      <c r="P216" s="78"/>
      <c r="Q216" s="78"/>
    </row>
    <row r="217" spans="2:17" x14ac:dyDescent="0.2">
      <c r="B217" s="193"/>
      <c r="C217" s="193"/>
      <c r="D217" s="173"/>
      <c r="E217" s="193"/>
      <c r="F217" s="193"/>
      <c r="G217" s="173"/>
      <c r="H217" s="193"/>
      <c r="I217" s="193"/>
      <c r="J217" s="78"/>
      <c r="K217" s="78"/>
      <c r="L217" s="78"/>
      <c r="M217" s="78"/>
      <c r="N217" s="78"/>
      <c r="O217" s="78"/>
      <c r="P217" s="78"/>
      <c r="Q217" s="78"/>
    </row>
    <row r="218" spans="2:17" x14ac:dyDescent="0.2">
      <c r="B218" s="193"/>
      <c r="C218" s="193"/>
      <c r="D218" s="173"/>
      <c r="E218" s="193"/>
      <c r="F218" s="193"/>
      <c r="G218" s="173"/>
      <c r="H218" s="193"/>
      <c r="I218" s="193"/>
      <c r="J218" s="78"/>
      <c r="K218" s="78"/>
      <c r="L218" s="78"/>
      <c r="M218" s="78"/>
      <c r="N218" s="78"/>
      <c r="O218" s="78"/>
      <c r="P218" s="78"/>
      <c r="Q218" s="78"/>
    </row>
    <row r="219" spans="2:17" x14ac:dyDescent="0.2">
      <c r="B219" s="193"/>
      <c r="C219" s="193"/>
      <c r="D219" s="173"/>
      <c r="E219" s="193"/>
      <c r="F219" s="193"/>
      <c r="G219" s="173"/>
      <c r="H219" s="193"/>
      <c r="I219" s="193"/>
      <c r="J219" s="78"/>
      <c r="K219" s="78"/>
      <c r="L219" s="78"/>
      <c r="M219" s="78"/>
      <c r="N219" s="78"/>
      <c r="O219" s="78"/>
      <c r="P219" s="78"/>
      <c r="Q219" s="78"/>
    </row>
    <row r="220" spans="2:17" x14ac:dyDescent="0.2">
      <c r="B220" s="193"/>
      <c r="C220" s="193"/>
      <c r="D220" s="173"/>
      <c r="E220" s="193"/>
      <c r="F220" s="193"/>
      <c r="G220" s="173"/>
      <c r="H220" s="193"/>
      <c r="I220" s="193"/>
      <c r="J220" s="78"/>
      <c r="K220" s="78"/>
      <c r="L220" s="78"/>
      <c r="M220" s="78"/>
      <c r="N220" s="78"/>
      <c r="O220" s="78"/>
      <c r="P220" s="78"/>
      <c r="Q220" s="78"/>
    </row>
    <row r="221" spans="2:17" x14ac:dyDescent="0.2">
      <c r="B221" s="193"/>
      <c r="C221" s="193"/>
      <c r="D221" s="173"/>
      <c r="E221" s="193"/>
      <c r="F221" s="193"/>
      <c r="G221" s="173"/>
      <c r="H221" s="193"/>
      <c r="I221" s="193"/>
      <c r="J221" s="78"/>
      <c r="K221" s="78"/>
      <c r="L221" s="78"/>
      <c r="M221" s="78"/>
      <c r="N221" s="78"/>
      <c r="O221" s="78"/>
      <c r="P221" s="78"/>
      <c r="Q221" s="78"/>
    </row>
    <row r="222" spans="2:17" x14ac:dyDescent="0.2">
      <c r="B222" s="193"/>
      <c r="C222" s="193"/>
      <c r="D222" s="173"/>
      <c r="E222" s="193"/>
      <c r="F222" s="193"/>
      <c r="G222" s="173"/>
      <c r="H222" s="193"/>
      <c r="I222" s="193"/>
      <c r="J222" s="78"/>
      <c r="K222" s="78"/>
      <c r="L222" s="78"/>
      <c r="M222" s="78"/>
      <c r="N222" s="78"/>
      <c r="O222" s="78"/>
      <c r="P222" s="78"/>
      <c r="Q222" s="78"/>
    </row>
    <row r="223" spans="2:17" x14ac:dyDescent="0.2">
      <c r="B223" s="193"/>
      <c r="C223" s="193"/>
      <c r="D223" s="173"/>
      <c r="E223" s="193"/>
      <c r="F223" s="193"/>
      <c r="G223" s="173"/>
      <c r="H223" s="193"/>
      <c r="I223" s="193"/>
      <c r="J223" s="78"/>
      <c r="K223" s="78"/>
      <c r="L223" s="78"/>
      <c r="M223" s="78"/>
      <c r="N223" s="78"/>
      <c r="O223" s="78"/>
      <c r="P223" s="78"/>
      <c r="Q223" s="78"/>
    </row>
    <row r="224" spans="2:17" x14ac:dyDescent="0.2">
      <c r="B224" s="193"/>
      <c r="C224" s="193"/>
      <c r="D224" s="173"/>
      <c r="E224" s="193"/>
      <c r="F224" s="193"/>
      <c r="G224" s="173"/>
      <c r="H224" s="193"/>
      <c r="I224" s="193"/>
      <c r="J224" s="78"/>
      <c r="K224" s="78"/>
      <c r="L224" s="78"/>
      <c r="M224" s="78"/>
      <c r="N224" s="78"/>
      <c r="O224" s="78"/>
      <c r="P224" s="78"/>
      <c r="Q224" s="78"/>
    </row>
    <row r="225" spans="2:17" x14ac:dyDescent="0.2">
      <c r="B225" s="193"/>
      <c r="C225" s="193"/>
      <c r="D225" s="173"/>
      <c r="E225" s="193"/>
      <c r="F225" s="193"/>
      <c r="G225" s="173"/>
      <c r="H225" s="193"/>
      <c r="I225" s="193"/>
      <c r="J225" s="78"/>
      <c r="K225" s="78"/>
      <c r="L225" s="78"/>
      <c r="M225" s="78"/>
      <c r="N225" s="78"/>
      <c r="O225" s="78"/>
      <c r="P225" s="78"/>
      <c r="Q225" s="78"/>
    </row>
    <row r="226" spans="2:17" x14ac:dyDescent="0.2">
      <c r="B226" s="193"/>
      <c r="C226" s="193"/>
      <c r="D226" s="173"/>
      <c r="E226" s="193"/>
      <c r="F226" s="193"/>
      <c r="G226" s="173"/>
      <c r="H226" s="193"/>
      <c r="I226" s="193"/>
      <c r="J226" s="78"/>
      <c r="K226" s="78"/>
      <c r="L226" s="78"/>
      <c r="M226" s="78"/>
      <c r="N226" s="78"/>
      <c r="O226" s="78"/>
      <c r="P226" s="78"/>
      <c r="Q226" s="78"/>
    </row>
    <row r="227" spans="2:17" x14ac:dyDescent="0.2">
      <c r="B227" s="193"/>
      <c r="C227" s="193"/>
      <c r="D227" s="173"/>
      <c r="E227" s="193"/>
      <c r="F227" s="193"/>
      <c r="G227" s="173"/>
      <c r="H227" s="193"/>
      <c r="I227" s="193"/>
      <c r="J227" s="78"/>
      <c r="K227" s="78"/>
      <c r="L227" s="78"/>
      <c r="M227" s="78"/>
      <c r="N227" s="78"/>
      <c r="O227" s="78"/>
      <c r="P227" s="78"/>
      <c r="Q227" s="78"/>
    </row>
    <row r="228" spans="2:17" x14ac:dyDescent="0.2">
      <c r="B228" s="193"/>
      <c r="C228" s="193"/>
      <c r="D228" s="173"/>
      <c r="E228" s="193"/>
      <c r="F228" s="193"/>
      <c r="G228" s="173"/>
      <c r="H228" s="193"/>
      <c r="I228" s="193"/>
      <c r="J228" s="78"/>
      <c r="K228" s="78"/>
      <c r="L228" s="78"/>
      <c r="M228" s="78"/>
      <c r="N228" s="78"/>
      <c r="O228" s="78"/>
      <c r="P228" s="78"/>
      <c r="Q228" s="78"/>
    </row>
    <row r="229" spans="2:17" x14ac:dyDescent="0.2">
      <c r="B229" s="193"/>
      <c r="C229" s="193"/>
      <c r="D229" s="173"/>
      <c r="E229" s="193"/>
      <c r="F229" s="193"/>
      <c r="G229" s="173"/>
      <c r="H229" s="193"/>
      <c r="I229" s="193"/>
      <c r="J229" s="78"/>
      <c r="K229" s="78"/>
      <c r="L229" s="78"/>
      <c r="M229" s="78"/>
      <c r="N229" s="78"/>
      <c r="O229" s="78"/>
      <c r="P229" s="78"/>
      <c r="Q229" s="78"/>
    </row>
    <row r="230" spans="2:17" x14ac:dyDescent="0.2">
      <c r="B230" s="193"/>
      <c r="C230" s="193"/>
      <c r="D230" s="173"/>
      <c r="E230" s="193"/>
      <c r="F230" s="193"/>
      <c r="G230" s="173"/>
      <c r="H230" s="193"/>
      <c r="I230" s="193"/>
      <c r="J230" s="78"/>
      <c r="K230" s="78"/>
      <c r="L230" s="78"/>
      <c r="M230" s="78"/>
      <c r="N230" s="78"/>
      <c r="O230" s="78"/>
      <c r="P230" s="78"/>
      <c r="Q230" s="78"/>
    </row>
    <row r="231" spans="2:17" x14ac:dyDescent="0.2">
      <c r="B231" s="193"/>
      <c r="C231" s="193"/>
      <c r="D231" s="173"/>
      <c r="E231" s="193"/>
      <c r="F231" s="193"/>
      <c r="G231" s="173"/>
      <c r="H231" s="193"/>
      <c r="I231" s="193"/>
      <c r="J231" s="78"/>
      <c r="K231" s="78"/>
      <c r="L231" s="78"/>
      <c r="M231" s="78"/>
      <c r="N231" s="78"/>
      <c r="O231" s="78"/>
      <c r="P231" s="78"/>
      <c r="Q231" s="78"/>
    </row>
    <row r="232" spans="2:17" x14ac:dyDescent="0.2">
      <c r="B232" s="193"/>
      <c r="C232" s="193"/>
      <c r="D232" s="173"/>
      <c r="E232" s="193"/>
      <c r="F232" s="193"/>
      <c r="G232" s="173"/>
      <c r="H232" s="193"/>
      <c r="I232" s="193"/>
      <c r="J232" s="78"/>
      <c r="K232" s="78"/>
      <c r="L232" s="78"/>
      <c r="M232" s="78"/>
      <c r="N232" s="78"/>
      <c r="O232" s="78"/>
      <c r="P232" s="78"/>
      <c r="Q232" s="78"/>
    </row>
    <row r="233" spans="2:17" x14ac:dyDescent="0.2">
      <c r="B233" s="193"/>
      <c r="C233" s="193"/>
      <c r="D233" s="173"/>
      <c r="E233" s="193"/>
      <c r="F233" s="193"/>
      <c r="G233" s="173"/>
      <c r="H233" s="193"/>
      <c r="I233" s="193"/>
      <c r="J233" s="78"/>
      <c r="K233" s="78"/>
      <c r="L233" s="78"/>
      <c r="M233" s="78"/>
      <c r="N233" s="78"/>
      <c r="O233" s="78"/>
      <c r="P233" s="78"/>
      <c r="Q233" s="78"/>
    </row>
    <row r="234" spans="2:17" x14ac:dyDescent="0.2">
      <c r="B234" s="193"/>
      <c r="C234" s="193"/>
      <c r="D234" s="173"/>
      <c r="E234" s="193"/>
      <c r="F234" s="193"/>
      <c r="G234" s="173"/>
      <c r="H234" s="193"/>
      <c r="I234" s="193"/>
      <c r="J234" s="78"/>
      <c r="K234" s="78"/>
      <c r="L234" s="78"/>
      <c r="M234" s="78"/>
      <c r="N234" s="78"/>
      <c r="O234" s="78"/>
      <c r="P234" s="78"/>
      <c r="Q234" s="78"/>
    </row>
    <row r="235" spans="2:17" x14ac:dyDescent="0.2">
      <c r="B235" s="193"/>
      <c r="C235" s="193"/>
      <c r="D235" s="173"/>
      <c r="E235" s="193"/>
      <c r="F235" s="193"/>
      <c r="G235" s="173"/>
      <c r="H235" s="193"/>
      <c r="I235" s="193"/>
      <c r="J235" s="78"/>
      <c r="K235" s="78"/>
      <c r="L235" s="78"/>
      <c r="M235" s="78"/>
      <c r="N235" s="78"/>
      <c r="O235" s="78"/>
      <c r="P235" s="78"/>
      <c r="Q235" s="78"/>
    </row>
    <row r="236" spans="2:17" x14ac:dyDescent="0.2">
      <c r="B236" s="193"/>
      <c r="C236" s="193"/>
      <c r="D236" s="173"/>
      <c r="E236" s="193"/>
      <c r="F236" s="193"/>
      <c r="G236" s="173"/>
      <c r="H236" s="193"/>
      <c r="I236" s="193"/>
      <c r="J236" s="78"/>
      <c r="K236" s="78"/>
      <c r="L236" s="78"/>
      <c r="M236" s="78"/>
      <c r="N236" s="78"/>
      <c r="O236" s="78"/>
      <c r="P236" s="78"/>
      <c r="Q236" s="78"/>
    </row>
    <row r="237" spans="2:17" x14ac:dyDescent="0.2">
      <c r="B237" s="193"/>
      <c r="C237" s="193"/>
      <c r="D237" s="173"/>
      <c r="E237" s="193"/>
      <c r="F237" s="193"/>
      <c r="G237" s="173"/>
      <c r="H237" s="193"/>
      <c r="I237" s="193"/>
      <c r="J237" s="78"/>
      <c r="K237" s="78"/>
      <c r="L237" s="78"/>
      <c r="M237" s="78"/>
      <c r="N237" s="78"/>
      <c r="O237" s="78"/>
      <c r="P237" s="78"/>
      <c r="Q237" s="78"/>
    </row>
    <row r="238" spans="2:17" x14ac:dyDescent="0.2">
      <c r="B238" s="193"/>
      <c r="C238" s="193"/>
      <c r="D238" s="173"/>
      <c r="E238" s="193"/>
      <c r="F238" s="193"/>
      <c r="G238" s="173"/>
      <c r="H238" s="193"/>
      <c r="I238" s="193"/>
      <c r="J238" s="78"/>
      <c r="K238" s="78"/>
      <c r="L238" s="78"/>
      <c r="M238" s="78"/>
      <c r="N238" s="78"/>
      <c r="O238" s="78"/>
      <c r="P238" s="78"/>
      <c r="Q238" s="78"/>
    </row>
    <row r="239" spans="2:17" x14ac:dyDescent="0.2">
      <c r="B239" s="193"/>
      <c r="C239" s="193"/>
      <c r="D239" s="173"/>
      <c r="E239" s="193"/>
      <c r="F239" s="193"/>
      <c r="G239" s="173"/>
      <c r="H239" s="193"/>
      <c r="I239" s="193"/>
      <c r="J239" s="78"/>
      <c r="K239" s="78"/>
      <c r="L239" s="78"/>
      <c r="M239" s="78"/>
      <c r="N239" s="78"/>
      <c r="O239" s="78"/>
      <c r="P239" s="78"/>
      <c r="Q239" s="78"/>
    </row>
    <row r="240" spans="2:17" x14ac:dyDescent="0.2">
      <c r="B240" s="193"/>
      <c r="C240" s="193"/>
      <c r="D240" s="173"/>
      <c r="E240" s="193"/>
      <c r="F240" s="193"/>
      <c r="G240" s="173"/>
      <c r="H240" s="193"/>
      <c r="I240" s="193"/>
      <c r="J240" s="78"/>
      <c r="K240" s="78"/>
      <c r="L240" s="78"/>
      <c r="M240" s="78"/>
      <c r="N240" s="78"/>
      <c r="O240" s="78"/>
      <c r="P240" s="78"/>
      <c r="Q240" s="78"/>
    </row>
    <row r="241" spans="2:17" x14ac:dyDescent="0.2">
      <c r="B241" s="193"/>
      <c r="C241" s="193"/>
      <c r="D241" s="173"/>
      <c r="E241" s="193"/>
      <c r="F241" s="193"/>
      <c r="G241" s="173"/>
      <c r="H241" s="193"/>
      <c r="I241" s="193"/>
      <c r="J241" s="78"/>
      <c r="K241" s="78"/>
      <c r="L241" s="78"/>
      <c r="M241" s="78"/>
      <c r="N241" s="78"/>
      <c r="O241" s="78"/>
      <c r="P241" s="78"/>
      <c r="Q241" s="78"/>
    </row>
    <row r="242" spans="2:17" x14ac:dyDescent="0.2">
      <c r="B242" s="193"/>
      <c r="C242" s="193"/>
      <c r="D242" s="173"/>
      <c r="E242" s="193"/>
      <c r="F242" s="193"/>
      <c r="G242" s="173"/>
      <c r="H242" s="193"/>
      <c r="I242" s="193"/>
      <c r="J242" s="78"/>
      <c r="K242" s="78"/>
      <c r="L242" s="78"/>
      <c r="M242" s="78"/>
      <c r="N242" s="78"/>
      <c r="O242" s="78"/>
      <c r="P242" s="78"/>
      <c r="Q242" s="78"/>
    </row>
    <row r="243" spans="2:17" x14ac:dyDescent="0.2">
      <c r="B243" s="193"/>
      <c r="C243" s="193"/>
      <c r="D243" s="173"/>
      <c r="E243" s="193"/>
      <c r="F243" s="193"/>
      <c r="G243" s="173"/>
      <c r="H243" s="193"/>
      <c r="I243" s="193"/>
      <c r="J243" s="78"/>
      <c r="K243" s="78"/>
      <c r="L243" s="78"/>
      <c r="M243" s="78"/>
      <c r="N243" s="78"/>
      <c r="O243" s="78"/>
      <c r="P243" s="78"/>
      <c r="Q243" s="78"/>
    </row>
    <row r="244" spans="2:17" x14ac:dyDescent="0.2">
      <c r="B244" s="193"/>
      <c r="C244" s="193"/>
      <c r="D244" s="173"/>
      <c r="E244" s="193"/>
      <c r="F244" s="193"/>
      <c r="G244" s="173"/>
      <c r="H244" s="193"/>
      <c r="I244" s="193"/>
      <c r="J244" s="78"/>
      <c r="K244" s="78"/>
      <c r="L244" s="78"/>
      <c r="M244" s="78"/>
      <c r="N244" s="78"/>
      <c r="O244" s="78"/>
      <c r="P244" s="78"/>
      <c r="Q244" s="78"/>
    </row>
    <row r="245" spans="2:17" x14ac:dyDescent="0.2">
      <c r="B245" s="193"/>
      <c r="C245" s="193"/>
      <c r="D245" s="173"/>
      <c r="E245" s="193"/>
      <c r="F245" s="193"/>
      <c r="G245" s="173"/>
      <c r="H245" s="193"/>
      <c r="I245" s="193"/>
      <c r="J245" s="78"/>
      <c r="K245" s="78"/>
      <c r="L245" s="78"/>
      <c r="M245" s="78"/>
      <c r="N245" s="78"/>
      <c r="O245" s="78"/>
      <c r="P245" s="78"/>
      <c r="Q245" s="78"/>
    </row>
    <row r="246" spans="2:17" x14ac:dyDescent="0.2">
      <c r="B246" s="193"/>
      <c r="C246" s="193"/>
      <c r="D246" s="173"/>
      <c r="E246" s="193"/>
      <c r="F246" s="193"/>
      <c r="G246" s="173"/>
      <c r="H246" s="193"/>
      <c r="I246" s="193"/>
      <c r="J246" s="78"/>
      <c r="K246" s="78"/>
      <c r="L246" s="78"/>
      <c r="M246" s="78"/>
      <c r="N246" s="78"/>
      <c r="O246" s="78"/>
      <c r="P246" s="78"/>
      <c r="Q246" s="78"/>
    </row>
    <row r="247" spans="2:17" x14ac:dyDescent="0.2">
      <c r="B247" s="193"/>
      <c r="C247" s="193"/>
      <c r="D247" s="173"/>
      <c r="E247" s="193"/>
      <c r="F247" s="193"/>
      <c r="G247" s="173"/>
      <c r="H247" s="193"/>
      <c r="I247" s="193"/>
      <c r="J247" s="78"/>
      <c r="K247" s="78"/>
      <c r="L247" s="78"/>
      <c r="M247" s="78"/>
      <c r="N247" s="78"/>
      <c r="O247" s="78"/>
      <c r="P247" s="78"/>
      <c r="Q247" s="78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61" bestFit="1" customWidth="1"/>
    <col min="2" max="2" width="14.28515625" style="175" customWidth="1"/>
    <col min="3" max="3" width="15.140625" style="175" customWidth="1"/>
    <col min="4" max="4" width="10.28515625" style="151" customWidth="1"/>
    <col min="5" max="5" width="8.85546875" style="61" hidden="1" customWidth="1"/>
    <col min="6" max="16384" width="9.140625" style="61"/>
  </cols>
  <sheetData>
    <row r="2" spans="1:20" ht="39" customHeight="1" x14ac:dyDescent="0.3">
      <c r="A2" s="280" t="s">
        <v>15</v>
      </c>
      <c r="B2" s="3"/>
      <c r="C2" s="3"/>
      <c r="D2" s="3"/>
      <c r="E2" s="3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0" x14ac:dyDescent="0.2">
      <c r="A3" s="97"/>
    </row>
    <row r="4" spans="1:20" s="217" customFormat="1" x14ac:dyDescent="0.2">
      <c r="B4" s="88"/>
      <c r="C4" s="88"/>
      <c r="D4" s="73" t="str">
        <f>VALVAL</f>
        <v>млрд. одиниць</v>
      </c>
    </row>
    <row r="5" spans="1:20" s="39" customFormat="1" x14ac:dyDescent="0.2">
      <c r="A5" s="11"/>
      <c r="B5" s="153" t="s">
        <v>172</v>
      </c>
      <c r="C5" s="153" t="s">
        <v>3</v>
      </c>
      <c r="D5" s="136" t="s">
        <v>65</v>
      </c>
      <c r="E5" s="142" t="s">
        <v>161</v>
      </c>
    </row>
    <row r="6" spans="1:20" s="207" customFormat="1" ht="15" x14ac:dyDescent="0.2">
      <c r="A6" s="103" t="s">
        <v>171</v>
      </c>
      <c r="B6" s="113">
        <f t="shared" ref="B6:D6" si="0">SUM(B$7+ B$8+ B$9)</f>
        <v>72.354757233179996</v>
      </c>
      <c r="C6" s="113">
        <f t="shared" si="0"/>
        <v>1951.8461276947301</v>
      </c>
      <c r="D6" s="96">
        <f t="shared" si="0"/>
        <v>0.99999900000000008</v>
      </c>
      <c r="E6" s="123" t="s">
        <v>6</v>
      </c>
    </row>
    <row r="7" spans="1:20" s="185" customFormat="1" x14ac:dyDescent="0.2">
      <c r="A7" s="161" t="s">
        <v>88</v>
      </c>
      <c r="B7" s="208">
        <v>3.1844316731800002</v>
      </c>
      <c r="C7" s="208">
        <v>85.903413512970005</v>
      </c>
      <c r="D7" s="197">
        <v>4.4011000000000002E-2</v>
      </c>
      <c r="E7" s="202" t="s">
        <v>130</v>
      </c>
    </row>
    <row r="8" spans="1:20" s="185" customFormat="1" x14ac:dyDescent="0.2">
      <c r="A8" s="161" t="s">
        <v>103</v>
      </c>
      <c r="B8" s="208">
        <v>31.293249505190001</v>
      </c>
      <c r="C8" s="208">
        <v>844.16851365911998</v>
      </c>
      <c r="D8" s="197">
        <v>0.43249700000000002</v>
      </c>
      <c r="E8" s="202" t="s">
        <v>130</v>
      </c>
    </row>
    <row r="9" spans="1:20" s="185" customFormat="1" x14ac:dyDescent="0.2">
      <c r="A9" s="161" t="s">
        <v>42</v>
      </c>
      <c r="B9" s="208">
        <v>37.877076054809997</v>
      </c>
      <c r="C9" s="208">
        <v>1021.7742005226399</v>
      </c>
      <c r="D9" s="197">
        <v>0.52349100000000004</v>
      </c>
      <c r="E9" s="202" t="s">
        <v>130</v>
      </c>
    </row>
    <row r="10" spans="1:20" x14ac:dyDescent="0.2">
      <c r="B10" s="193"/>
      <c r="C10" s="193"/>
      <c r="D10" s="173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</row>
    <row r="11" spans="1:20" x14ac:dyDescent="0.2">
      <c r="B11" s="193"/>
      <c r="C11" s="193"/>
      <c r="D11" s="173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</row>
    <row r="12" spans="1:20" x14ac:dyDescent="0.2">
      <c r="B12" s="193"/>
      <c r="C12" s="193"/>
      <c r="D12" s="17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spans="1:20" x14ac:dyDescent="0.2">
      <c r="B13" s="193"/>
      <c r="C13" s="193"/>
      <c r="D13" s="173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spans="1:20" x14ac:dyDescent="0.2">
      <c r="B14" s="193"/>
      <c r="C14" s="193"/>
      <c r="D14" s="173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</row>
    <row r="15" spans="1:20" x14ac:dyDescent="0.2">
      <c r="B15" s="193"/>
      <c r="C15" s="193"/>
      <c r="D15" s="17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</row>
    <row r="16" spans="1:20" x14ac:dyDescent="0.2">
      <c r="B16" s="193"/>
      <c r="C16" s="193"/>
      <c r="D16" s="173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</row>
    <row r="17" spans="2:18" x14ac:dyDescent="0.2">
      <c r="B17" s="193"/>
      <c r="C17" s="193"/>
      <c r="D17" s="173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</row>
    <row r="18" spans="2:18" x14ac:dyDescent="0.2">
      <c r="B18" s="193"/>
      <c r="C18" s="193"/>
      <c r="D18" s="17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</row>
    <row r="19" spans="2:18" x14ac:dyDescent="0.2">
      <c r="B19" s="193"/>
      <c r="C19" s="193"/>
      <c r="D19" s="173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</row>
    <row r="20" spans="2:18" x14ac:dyDescent="0.2">
      <c r="B20" s="193"/>
      <c r="C20" s="193"/>
      <c r="D20" s="173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</row>
    <row r="21" spans="2:18" x14ac:dyDescent="0.2">
      <c r="B21" s="193"/>
      <c r="C21" s="193"/>
      <c r="D21" s="17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</row>
    <row r="22" spans="2:18" x14ac:dyDescent="0.2">
      <c r="B22" s="193"/>
      <c r="C22" s="193"/>
      <c r="D22" s="173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</row>
    <row r="23" spans="2:18" x14ac:dyDescent="0.2">
      <c r="B23" s="193"/>
      <c r="C23" s="193"/>
      <c r="D23" s="173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</row>
    <row r="24" spans="2:18" x14ac:dyDescent="0.2">
      <c r="B24" s="193"/>
      <c r="C24" s="193"/>
      <c r="D24" s="17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</row>
    <row r="25" spans="2:18" x14ac:dyDescent="0.2">
      <c r="B25" s="193"/>
      <c r="C25" s="193"/>
      <c r="D25" s="173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</row>
    <row r="26" spans="2:18" x14ac:dyDescent="0.2">
      <c r="B26" s="193"/>
      <c r="C26" s="193"/>
      <c r="D26" s="173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</row>
    <row r="27" spans="2:18" x14ac:dyDescent="0.2">
      <c r="B27" s="193"/>
      <c r="C27" s="193"/>
      <c r="D27" s="173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</row>
    <row r="28" spans="2:18" x14ac:dyDescent="0.2">
      <c r="B28" s="193"/>
      <c r="C28" s="193"/>
      <c r="D28" s="173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29" spans="2:18" x14ac:dyDescent="0.2">
      <c r="B29" s="193"/>
      <c r="C29" s="193"/>
      <c r="D29" s="173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</row>
    <row r="30" spans="2:18" x14ac:dyDescent="0.2">
      <c r="B30" s="193"/>
      <c r="C30" s="193"/>
      <c r="D30" s="173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</row>
    <row r="31" spans="2:18" x14ac:dyDescent="0.2">
      <c r="B31" s="193"/>
      <c r="C31" s="193"/>
      <c r="D31" s="173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</row>
    <row r="32" spans="2:18" x14ac:dyDescent="0.2">
      <c r="B32" s="193"/>
      <c r="C32" s="193"/>
      <c r="D32" s="173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</row>
    <row r="33" spans="2:18" x14ac:dyDescent="0.2">
      <c r="B33" s="193"/>
      <c r="C33" s="193"/>
      <c r="D33" s="173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2:18" x14ac:dyDescent="0.2">
      <c r="B34" s="193"/>
      <c r="C34" s="193"/>
      <c r="D34" s="173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2:18" x14ac:dyDescent="0.2">
      <c r="B35" s="193"/>
      <c r="C35" s="193"/>
      <c r="D35" s="173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2:18" x14ac:dyDescent="0.2">
      <c r="B36" s="193"/>
      <c r="C36" s="193"/>
      <c r="D36" s="173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2:18" x14ac:dyDescent="0.2">
      <c r="B37" s="193"/>
      <c r="C37" s="193"/>
      <c r="D37" s="173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2:18" x14ac:dyDescent="0.2">
      <c r="B38" s="193"/>
      <c r="C38" s="193"/>
      <c r="D38" s="173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</row>
    <row r="39" spans="2:18" x14ac:dyDescent="0.2">
      <c r="B39" s="193"/>
      <c r="C39" s="193"/>
      <c r="D39" s="173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</row>
    <row r="40" spans="2:18" x14ac:dyDescent="0.2">
      <c r="B40" s="193"/>
      <c r="C40" s="193"/>
      <c r="D40" s="173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</row>
    <row r="41" spans="2:18" x14ac:dyDescent="0.2">
      <c r="B41" s="193"/>
      <c r="C41" s="193"/>
      <c r="D41" s="173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</row>
    <row r="42" spans="2:18" x14ac:dyDescent="0.2">
      <c r="B42" s="193"/>
      <c r="C42" s="193"/>
      <c r="D42" s="173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2:18" x14ac:dyDescent="0.2">
      <c r="B43" s="193"/>
      <c r="C43" s="193"/>
      <c r="D43" s="173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</row>
    <row r="44" spans="2:18" x14ac:dyDescent="0.2">
      <c r="B44" s="193"/>
      <c r="C44" s="193"/>
      <c r="D44" s="173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</row>
    <row r="45" spans="2:18" x14ac:dyDescent="0.2">
      <c r="B45" s="193"/>
      <c r="C45" s="193"/>
      <c r="D45" s="173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</row>
    <row r="46" spans="2:18" x14ac:dyDescent="0.2">
      <c r="B46" s="193"/>
      <c r="C46" s="193"/>
      <c r="D46" s="173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</row>
    <row r="47" spans="2:18" x14ac:dyDescent="0.2">
      <c r="B47" s="193"/>
      <c r="C47" s="193"/>
      <c r="D47" s="173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</row>
    <row r="48" spans="2:18" x14ac:dyDescent="0.2">
      <c r="B48" s="193"/>
      <c r="C48" s="193"/>
      <c r="D48" s="173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spans="2:18" x14ac:dyDescent="0.2">
      <c r="B49" s="193"/>
      <c r="C49" s="193"/>
      <c r="D49" s="173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2:18" x14ac:dyDescent="0.2">
      <c r="B50" s="193"/>
      <c r="C50" s="193"/>
      <c r="D50" s="173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</row>
    <row r="51" spans="2:18" x14ac:dyDescent="0.2">
      <c r="B51" s="193"/>
      <c r="C51" s="193"/>
      <c r="D51" s="173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</row>
    <row r="52" spans="2:18" x14ac:dyDescent="0.2">
      <c r="B52" s="193"/>
      <c r="C52" s="193"/>
      <c r="D52" s="173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</row>
    <row r="53" spans="2:18" x14ac:dyDescent="0.2">
      <c r="B53" s="193"/>
      <c r="C53" s="193"/>
      <c r="D53" s="173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</row>
    <row r="54" spans="2:18" x14ac:dyDescent="0.2">
      <c r="B54" s="193"/>
      <c r="C54" s="193"/>
      <c r="D54" s="173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</row>
    <row r="55" spans="2:18" x14ac:dyDescent="0.2">
      <c r="B55" s="193"/>
      <c r="C55" s="193"/>
      <c r="D55" s="173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</row>
    <row r="56" spans="2:18" x14ac:dyDescent="0.2">
      <c r="B56" s="193"/>
      <c r="C56" s="193"/>
      <c r="D56" s="173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</row>
    <row r="57" spans="2:18" x14ac:dyDescent="0.2">
      <c r="B57" s="193"/>
      <c r="C57" s="193"/>
      <c r="D57" s="173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</row>
    <row r="58" spans="2:18" x14ac:dyDescent="0.2">
      <c r="B58" s="193"/>
      <c r="C58" s="193"/>
      <c r="D58" s="173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</row>
    <row r="59" spans="2:18" x14ac:dyDescent="0.2">
      <c r="B59" s="193"/>
      <c r="C59" s="193"/>
      <c r="D59" s="173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</row>
    <row r="60" spans="2:18" x14ac:dyDescent="0.2">
      <c r="B60" s="193"/>
      <c r="C60" s="193"/>
      <c r="D60" s="173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</row>
    <row r="61" spans="2:18" x14ac:dyDescent="0.2">
      <c r="B61" s="193"/>
      <c r="C61" s="193"/>
      <c r="D61" s="173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</row>
    <row r="62" spans="2:18" x14ac:dyDescent="0.2">
      <c r="B62" s="193"/>
      <c r="C62" s="193"/>
      <c r="D62" s="173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</row>
    <row r="63" spans="2:18" x14ac:dyDescent="0.2">
      <c r="B63" s="193"/>
      <c r="C63" s="193"/>
      <c r="D63" s="173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</row>
    <row r="64" spans="2:18" x14ac:dyDescent="0.2">
      <c r="B64" s="193"/>
      <c r="C64" s="193"/>
      <c r="D64" s="173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</row>
    <row r="65" spans="2:18" x14ac:dyDescent="0.2">
      <c r="B65" s="193"/>
      <c r="C65" s="193"/>
      <c r="D65" s="173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</row>
    <row r="66" spans="2:18" x14ac:dyDescent="0.2">
      <c r="B66" s="193"/>
      <c r="C66" s="193"/>
      <c r="D66" s="173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</row>
    <row r="67" spans="2:18" x14ac:dyDescent="0.2">
      <c r="B67" s="193"/>
      <c r="C67" s="193"/>
      <c r="D67" s="173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</row>
    <row r="68" spans="2:18" x14ac:dyDescent="0.2">
      <c r="B68" s="193"/>
      <c r="C68" s="193"/>
      <c r="D68" s="173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</row>
    <row r="69" spans="2:18" x14ac:dyDescent="0.2">
      <c r="B69" s="193"/>
      <c r="C69" s="193"/>
      <c r="D69" s="173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</row>
    <row r="70" spans="2:18" x14ac:dyDescent="0.2">
      <c r="B70" s="193"/>
      <c r="C70" s="193"/>
      <c r="D70" s="173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</row>
    <row r="71" spans="2:18" x14ac:dyDescent="0.2">
      <c r="B71" s="193"/>
      <c r="C71" s="193"/>
      <c r="D71" s="173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</row>
    <row r="72" spans="2:18" x14ac:dyDescent="0.2">
      <c r="B72" s="193"/>
      <c r="C72" s="193"/>
      <c r="D72" s="173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</row>
    <row r="73" spans="2:18" x14ac:dyDescent="0.2">
      <c r="B73" s="193"/>
      <c r="C73" s="193"/>
      <c r="D73" s="173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</row>
    <row r="74" spans="2:18" x14ac:dyDescent="0.2">
      <c r="B74" s="193"/>
      <c r="C74" s="193"/>
      <c r="D74" s="173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</row>
    <row r="75" spans="2:18" x14ac:dyDescent="0.2">
      <c r="B75" s="193"/>
      <c r="C75" s="193"/>
      <c r="D75" s="173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</row>
    <row r="76" spans="2:18" x14ac:dyDescent="0.2">
      <c r="B76" s="193"/>
      <c r="C76" s="193"/>
      <c r="D76" s="173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</row>
    <row r="77" spans="2:18" x14ac:dyDescent="0.2">
      <c r="B77" s="193"/>
      <c r="C77" s="193"/>
      <c r="D77" s="173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</row>
    <row r="78" spans="2:18" x14ac:dyDescent="0.2">
      <c r="B78" s="193"/>
      <c r="C78" s="193"/>
      <c r="D78" s="173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</row>
    <row r="79" spans="2:18" x14ac:dyDescent="0.2">
      <c r="B79" s="193"/>
      <c r="C79" s="193"/>
      <c r="D79" s="173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</row>
    <row r="80" spans="2:18" x14ac:dyDescent="0.2">
      <c r="B80" s="193"/>
      <c r="C80" s="193"/>
      <c r="D80" s="173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</row>
    <row r="81" spans="2:18" x14ac:dyDescent="0.2">
      <c r="B81" s="193"/>
      <c r="C81" s="193"/>
      <c r="D81" s="173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</row>
    <row r="82" spans="2:18" x14ac:dyDescent="0.2">
      <c r="B82" s="193"/>
      <c r="C82" s="193"/>
      <c r="D82" s="173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</row>
    <row r="83" spans="2:18" x14ac:dyDescent="0.2">
      <c r="B83" s="193"/>
      <c r="C83" s="193"/>
      <c r="D83" s="173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</row>
    <row r="84" spans="2:18" x14ac:dyDescent="0.2">
      <c r="B84" s="193"/>
      <c r="C84" s="193"/>
      <c r="D84" s="173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</row>
    <row r="85" spans="2:18" x14ac:dyDescent="0.2">
      <c r="B85" s="193"/>
      <c r="C85" s="193"/>
      <c r="D85" s="173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</row>
    <row r="86" spans="2:18" x14ac:dyDescent="0.2">
      <c r="B86" s="193"/>
      <c r="C86" s="193"/>
      <c r="D86" s="173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</row>
    <row r="87" spans="2:18" x14ac:dyDescent="0.2">
      <c r="B87" s="193"/>
      <c r="C87" s="193"/>
      <c r="D87" s="173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</row>
    <row r="88" spans="2:18" x14ac:dyDescent="0.2">
      <c r="B88" s="193"/>
      <c r="C88" s="193"/>
      <c r="D88" s="173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</row>
    <row r="89" spans="2:18" x14ac:dyDescent="0.2">
      <c r="B89" s="193"/>
      <c r="C89" s="193"/>
      <c r="D89" s="173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</row>
    <row r="90" spans="2:18" x14ac:dyDescent="0.2">
      <c r="B90" s="193"/>
      <c r="C90" s="193"/>
      <c r="D90" s="173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</row>
    <row r="91" spans="2:18" x14ac:dyDescent="0.2">
      <c r="B91" s="193"/>
      <c r="C91" s="193"/>
      <c r="D91" s="173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</row>
    <row r="92" spans="2:18" x14ac:dyDescent="0.2">
      <c r="B92" s="193"/>
      <c r="C92" s="193"/>
      <c r="D92" s="173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</row>
    <row r="93" spans="2:18" x14ac:dyDescent="0.2">
      <c r="B93" s="193"/>
      <c r="C93" s="193"/>
      <c r="D93" s="173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</row>
    <row r="94" spans="2:18" x14ac:dyDescent="0.2">
      <c r="B94" s="193"/>
      <c r="C94" s="193"/>
      <c r="D94" s="173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</row>
    <row r="95" spans="2:18" x14ac:dyDescent="0.2">
      <c r="B95" s="193"/>
      <c r="C95" s="193"/>
      <c r="D95" s="173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</row>
    <row r="96" spans="2:18" x14ac:dyDescent="0.2">
      <c r="B96" s="193"/>
      <c r="C96" s="193"/>
      <c r="D96" s="173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</row>
    <row r="97" spans="2:18" x14ac:dyDescent="0.2">
      <c r="B97" s="193"/>
      <c r="C97" s="193"/>
      <c r="D97" s="173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</row>
    <row r="98" spans="2:18" x14ac:dyDescent="0.2">
      <c r="B98" s="193"/>
      <c r="C98" s="193"/>
      <c r="D98" s="173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</row>
    <row r="99" spans="2:18" x14ac:dyDescent="0.2">
      <c r="B99" s="193"/>
      <c r="C99" s="193"/>
      <c r="D99" s="173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</row>
    <row r="100" spans="2:18" x14ac:dyDescent="0.2">
      <c r="B100" s="193"/>
      <c r="C100" s="193"/>
      <c r="D100" s="173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</row>
    <row r="101" spans="2:18" x14ac:dyDescent="0.2">
      <c r="B101" s="193"/>
      <c r="C101" s="193"/>
      <c r="D101" s="173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</row>
    <row r="102" spans="2:18" x14ac:dyDescent="0.2">
      <c r="B102" s="193"/>
      <c r="C102" s="193"/>
      <c r="D102" s="173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</row>
    <row r="103" spans="2:18" x14ac:dyDescent="0.2">
      <c r="B103" s="193"/>
      <c r="C103" s="193"/>
      <c r="D103" s="173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</row>
    <row r="104" spans="2:18" x14ac:dyDescent="0.2">
      <c r="B104" s="193"/>
      <c r="C104" s="193"/>
      <c r="D104" s="173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</row>
    <row r="105" spans="2:18" x14ac:dyDescent="0.2">
      <c r="B105" s="193"/>
      <c r="C105" s="193"/>
      <c r="D105" s="173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</row>
    <row r="106" spans="2:18" x14ac:dyDescent="0.2">
      <c r="B106" s="193"/>
      <c r="C106" s="193"/>
      <c r="D106" s="173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</row>
    <row r="107" spans="2:18" x14ac:dyDescent="0.2">
      <c r="B107" s="193"/>
      <c r="C107" s="193"/>
      <c r="D107" s="173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</row>
    <row r="108" spans="2:18" x14ac:dyDescent="0.2">
      <c r="B108" s="193"/>
      <c r="C108" s="193"/>
      <c r="D108" s="173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</row>
    <row r="109" spans="2:18" x14ac:dyDescent="0.2">
      <c r="B109" s="193"/>
      <c r="C109" s="193"/>
      <c r="D109" s="173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</row>
    <row r="110" spans="2:18" x14ac:dyDescent="0.2">
      <c r="B110" s="193"/>
      <c r="C110" s="193"/>
      <c r="D110" s="173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</row>
    <row r="111" spans="2:18" x14ac:dyDescent="0.2">
      <c r="B111" s="193"/>
      <c r="C111" s="193"/>
      <c r="D111" s="173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</row>
    <row r="112" spans="2:18" x14ac:dyDescent="0.2">
      <c r="B112" s="193"/>
      <c r="C112" s="193"/>
      <c r="D112" s="173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</row>
    <row r="113" spans="2:18" x14ac:dyDescent="0.2">
      <c r="B113" s="193"/>
      <c r="C113" s="193"/>
      <c r="D113" s="173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</row>
    <row r="114" spans="2:18" x14ac:dyDescent="0.2">
      <c r="B114" s="193"/>
      <c r="C114" s="193"/>
      <c r="D114" s="173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</row>
    <row r="115" spans="2:18" x14ac:dyDescent="0.2">
      <c r="B115" s="193"/>
      <c r="C115" s="193"/>
      <c r="D115" s="173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</row>
    <row r="116" spans="2:18" x14ac:dyDescent="0.2">
      <c r="B116" s="193"/>
      <c r="C116" s="193"/>
      <c r="D116" s="173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</row>
    <row r="117" spans="2:18" x14ac:dyDescent="0.2">
      <c r="B117" s="193"/>
      <c r="C117" s="193"/>
      <c r="D117" s="173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</row>
    <row r="118" spans="2:18" x14ac:dyDescent="0.2">
      <c r="B118" s="193"/>
      <c r="C118" s="193"/>
      <c r="D118" s="173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</row>
    <row r="119" spans="2:18" x14ac:dyDescent="0.2">
      <c r="B119" s="193"/>
      <c r="C119" s="193"/>
      <c r="D119" s="173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</row>
    <row r="120" spans="2:18" x14ac:dyDescent="0.2">
      <c r="B120" s="193"/>
      <c r="C120" s="193"/>
      <c r="D120" s="173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</row>
    <row r="121" spans="2:18" x14ac:dyDescent="0.2">
      <c r="B121" s="193"/>
      <c r="C121" s="193"/>
      <c r="D121" s="173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</row>
    <row r="122" spans="2:18" x14ac:dyDescent="0.2">
      <c r="B122" s="193"/>
      <c r="C122" s="193"/>
      <c r="D122" s="173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</row>
    <row r="123" spans="2:18" x14ac:dyDescent="0.2">
      <c r="B123" s="193"/>
      <c r="C123" s="193"/>
      <c r="D123" s="173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</row>
    <row r="124" spans="2:18" x14ac:dyDescent="0.2">
      <c r="B124" s="193"/>
      <c r="C124" s="193"/>
      <c r="D124" s="173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</row>
    <row r="125" spans="2:18" x14ac:dyDescent="0.2">
      <c r="B125" s="193"/>
      <c r="C125" s="193"/>
      <c r="D125" s="173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</row>
    <row r="126" spans="2:18" x14ac:dyDescent="0.2">
      <c r="B126" s="193"/>
      <c r="C126" s="193"/>
      <c r="D126" s="173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</row>
    <row r="127" spans="2:18" x14ac:dyDescent="0.2">
      <c r="B127" s="193"/>
      <c r="C127" s="193"/>
      <c r="D127" s="173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</row>
    <row r="128" spans="2:18" x14ac:dyDescent="0.2">
      <c r="B128" s="193"/>
      <c r="C128" s="193"/>
      <c r="D128" s="173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</row>
    <row r="129" spans="2:18" x14ac:dyDescent="0.2">
      <c r="B129" s="193"/>
      <c r="C129" s="193"/>
      <c r="D129" s="173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</row>
    <row r="130" spans="2:18" x14ac:dyDescent="0.2">
      <c r="B130" s="193"/>
      <c r="C130" s="193"/>
      <c r="D130" s="173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</row>
    <row r="131" spans="2:18" x14ac:dyDescent="0.2">
      <c r="B131" s="193"/>
      <c r="C131" s="193"/>
      <c r="D131" s="173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</row>
    <row r="132" spans="2:18" x14ac:dyDescent="0.2">
      <c r="B132" s="193"/>
      <c r="C132" s="193"/>
      <c r="D132" s="173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</row>
    <row r="133" spans="2:18" x14ac:dyDescent="0.2">
      <c r="B133" s="193"/>
      <c r="C133" s="193"/>
      <c r="D133" s="173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</row>
    <row r="134" spans="2:18" x14ac:dyDescent="0.2">
      <c r="B134" s="193"/>
      <c r="C134" s="193"/>
      <c r="D134" s="173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</row>
    <row r="135" spans="2:18" x14ac:dyDescent="0.2">
      <c r="B135" s="193"/>
      <c r="C135" s="193"/>
      <c r="D135" s="173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</row>
    <row r="136" spans="2:18" x14ac:dyDescent="0.2">
      <c r="B136" s="193"/>
      <c r="C136" s="193"/>
      <c r="D136" s="173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</row>
    <row r="137" spans="2:18" x14ac:dyDescent="0.2">
      <c r="B137" s="193"/>
      <c r="C137" s="193"/>
      <c r="D137" s="173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</row>
    <row r="138" spans="2:18" x14ac:dyDescent="0.2">
      <c r="B138" s="193"/>
      <c r="C138" s="193"/>
      <c r="D138" s="173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</row>
    <row r="139" spans="2:18" x14ac:dyDescent="0.2">
      <c r="B139" s="193"/>
      <c r="C139" s="193"/>
      <c r="D139" s="173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</row>
    <row r="140" spans="2:18" x14ac:dyDescent="0.2">
      <c r="B140" s="193"/>
      <c r="C140" s="193"/>
      <c r="D140" s="173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</row>
    <row r="141" spans="2:18" x14ac:dyDescent="0.2">
      <c r="B141" s="193"/>
      <c r="C141" s="193"/>
      <c r="D141" s="173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</row>
    <row r="142" spans="2:18" x14ac:dyDescent="0.2">
      <c r="B142" s="193"/>
      <c r="C142" s="193"/>
      <c r="D142" s="173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</row>
    <row r="143" spans="2:18" x14ac:dyDescent="0.2">
      <c r="B143" s="193"/>
      <c r="C143" s="193"/>
      <c r="D143" s="173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</row>
    <row r="144" spans="2:18" x14ac:dyDescent="0.2">
      <c r="B144" s="193"/>
      <c r="C144" s="193"/>
      <c r="D144" s="173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</row>
    <row r="145" spans="2:18" x14ac:dyDescent="0.2">
      <c r="B145" s="193"/>
      <c r="C145" s="193"/>
      <c r="D145" s="173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</row>
    <row r="146" spans="2:18" x14ac:dyDescent="0.2">
      <c r="B146" s="193"/>
      <c r="C146" s="193"/>
      <c r="D146" s="173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</row>
    <row r="147" spans="2:18" x14ac:dyDescent="0.2">
      <c r="B147" s="193"/>
      <c r="C147" s="193"/>
      <c r="D147" s="173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</row>
    <row r="148" spans="2:18" x14ac:dyDescent="0.2">
      <c r="B148" s="193"/>
      <c r="C148" s="193"/>
      <c r="D148" s="173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</row>
    <row r="149" spans="2:18" x14ac:dyDescent="0.2">
      <c r="B149" s="193"/>
      <c r="C149" s="193"/>
      <c r="D149" s="173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</row>
    <row r="150" spans="2:18" x14ac:dyDescent="0.2">
      <c r="B150" s="193"/>
      <c r="C150" s="193"/>
      <c r="D150" s="173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</row>
    <row r="151" spans="2:18" x14ac:dyDescent="0.2">
      <c r="B151" s="193"/>
      <c r="C151" s="193"/>
      <c r="D151" s="173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</row>
    <row r="152" spans="2:18" x14ac:dyDescent="0.2">
      <c r="B152" s="193"/>
      <c r="C152" s="193"/>
      <c r="D152" s="173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</row>
    <row r="153" spans="2:18" x14ac:dyDescent="0.2">
      <c r="B153" s="193"/>
      <c r="C153" s="193"/>
      <c r="D153" s="173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</row>
    <row r="154" spans="2:18" x14ac:dyDescent="0.2">
      <c r="B154" s="193"/>
      <c r="C154" s="193"/>
      <c r="D154" s="173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</row>
    <row r="155" spans="2:18" x14ac:dyDescent="0.2">
      <c r="B155" s="193"/>
      <c r="C155" s="193"/>
      <c r="D155" s="173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</row>
    <row r="156" spans="2:18" x14ac:dyDescent="0.2">
      <c r="B156" s="193"/>
      <c r="C156" s="193"/>
      <c r="D156" s="173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</row>
    <row r="157" spans="2:18" x14ac:dyDescent="0.2">
      <c r="B157" s="193"/>
      <c r="C157" s="193"/>
      <c r="D157" s="173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</row>
    <row r="158" spans="2:18" x14ac:dyDescent="0.2">
      <c r="B158" s="193"/>
      <c r="C158" s="193"/>
      <c r="D158" s="173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</row>
    <row r="159" spans="2:18" x14ac:dyDescent="0.2">
      <c r="B159" s="193"/>
      <c r="C159" s="193"/>
      <c r="D159" s="173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</row>
    <row r="160" spans="2:18" x14ac:dyDescent="0.2">
      <c r="B160" s="193"/>
      <c r="C160" s="193"/>
      <c r="D160" s="173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</row>
    <row r="161" spans="2:18" x14ac:dyDescent="0.2">
      <c r="B161" s="193"/>
      <c r="C161" s="193"/>
      <c r="D161" s="173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</row>
    <row r="162" spans="2:18" x14ac:dyDescent="0.2">
      <c r="B162" s="193"/>
      <c r="C162" s="193"/>
      <c r="D162" s="173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</row>
    <row r="163" spans="2:18" x14ac:dyDescent="0.2">
      <c r="B163" s="193"/>
      <c r="C163" s="193"/>
      <c r="D163" s="173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</row>
    <row r="164" spans="2:18" x14ac:dyDescent="0.2">
      <c r="B164" s="193"/>
      <c r="C164" s="193"/>
      <c r="D164" s="173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</row>
    <row r="165" spans="2:18" x14ac:dyDescent="0.2">
      <c r="B165" s="193"/>
      <c r="C165" s="193"/>
      <c r="D165" s="173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</row>
    <row r="166" spans="2:18" x14ac:dyDescent="0.2">
      <c r="B166" s="193"/>
      <c r="C166" s="193"/>
      <c r="D166" s="173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</row>
    <row r="167" spans="2:18" x14ac:dyDescent="0.2">
      <c r="B167" s="193"/>
      <c r="C167" s="193"/>
      <c r="D167" s="173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</row>
    <row r="168" spans="2:18" x14ac:dyDescent="0.2">
      <c r="B168" s="193"/>
      <c r="C168" s="193"/>
      <c r="D168" s="173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</row>
    <row r="169" spans="2:18" x14ac:dyDescent="0.2">
      <c r="B169" s="193"/>
      <c r="C169" s="193"/>
      <c r="D169" s="173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</row>
    <row r="170" spans="2:18" x14ac:dyDescent="0.2">
      <c r="B170" s="193"/>
      <c r="C170" s="193"/>
      <c r="D170" s="173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</row>
    <row r="171" spans="2:18" x14ac:dyDescent="0.2">
      <c r="B171" s="193"/>
      <c r="C171" s="193"/>
      <c r="D171" s="173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</row>
    <row r="172" spans="2:18" x14ac:dyDescent="0.2">
      <c r="B172" s="193"/>
      <c r="C172" s="193"/>
      <c r="D172" s="173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</row>
    <row r="173" spans="2:18" x14ac:dyDescent="0.2">
      <c r="B173" s="193"/>
      <c r="C173" s="193"/>
      <c r="D173" s="173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</row>
    <row r="174" spans="2:18" x14ac:dyDescent="0.2">
      <c r="B174" s="193"/>
      <c r="C174" s="193"/>
      <c r="D174" s="173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</row>
    <row r="175" spans="2:18" x14ac:dyDescent="0.2">
      <c r="B175" s="193"/>
      <c r="C175" s="193"/>
      <c r="D175" s="173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</row>
    <row r="176" spans="2:18" x14ac:dyDescent="0.2">
      <c r="B176" s="193"/>
      <c r="C176" s="193"/>
      <c r="D176" s="173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</row>
    <row r="177" spans="2:18" x14ac:dyDescent="0.2">
      <c r="B177" s="193"/>
      <c r="C177" s="193"/>
      <c r="D177" s="173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</row>
    <row r="178" spans="2:18" x14ac:dyDescent="0.2">
      <c r="B178" s="193"/>
      <c r="C178" s="193"/>
      <c r="D178" s="173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</row>
    <row r="179" spans="2:18" x14ac:dyDescent="0.2">
      <c r="B179" s="193"/>
      <c r="C179" s="193"/>
      <c r="D179" s="173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</row>
    <row r="180" spans="2:18" x14ac:dyDescent="0.2">
      <c r="B180" s="193"/>
      <c r="C180" s="193"/>
      <c r="D180" s="173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</row>
    <row r="181" spans="2:18" x14ac:dyDescent="0.2">
      <c r="B181" s="193"/>
      <c r="C181" s="193"/>
      <c r="D181" s="173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</row>
    <row r="182" spans="2:18" x14ac:dyDescent="0.2">
      <c r="B182" s="193"/>
      <c r="C182" s="193"/>
      <c r="D182" s="173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</row>
    <row r="183" spans="2:18" x14ac:dyDescent="0.2">
      <c r="B183" s="193"/>
      <c r="C183" s="193"/>
      <c r="D183" s="173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</row>
    <row r="184" spans="2:18" x14ac:dyDescent="0.2">
      <c r="B184" s="193"/>
      <c r="C184" s="193"/>
      <c r="D184" s="173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</row>
    <row r="185" spans="2:18" x14ac:dyDescent="0.2">
      <c r="B185" s="193"/>
      <c r="C185" s="193"/>
      <c r="D185" s="173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</row>
    <row r="186" spans="2:18" x14ac:dyDescent="0.2">
      <c r="B186" s="193"/>
      <c r="C186" s="193"/>
      <c r="D186" s="173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</row>
    <row r="187" spans="2:18" x14ac:dyDescent="0.2">
      <c r="B187" s="193"/>
      <c r="C187" s="193"/>
      <c r="D187" s="173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</row>
    <row r="188" spans="2:18" x14ac:dyDescent="0.2">
      <c r="B188" s="193"/>
      <c r="C188" s="193"/>
      <c r="D188" s="173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</row>
    <row r="189" spans="2:18" x14ac:dyDescent="0.2">
      <c r="B189" s="193"/>
      <c r="C189" s="193"/>
      <c r="D189" s="173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</row>
    <row r="190" spans="2:18" x14ac:dyDescent="0.2">
      <c r="B190" s="193"/>
      <c r="C190" s="193"/>
      <c r="D190" s="173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</row>
    <row r="191" spans="2:18" x14ac:dyDescent="0.2">
      <c r="B191" s="193"/>
      <c r="C191" s="193"/>
      <c r="D191" s="173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</row>
    <row r="192" spans="2:18" x14ac:dyDescent="0.2">
      <c r="B192" s="193"/>
      <c r="C192" s="193"/>
      <c r="D192" s="173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</row>
    <row r="193" spans="2:18" x14ac:dyDescent="0.2">
      <c r="B193" s="193"/>
      <c r="C193" s="193"/>
      <c r="D193" s="173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</row>
    <row r="194" spans="2:18" x14ac:dyDescent="0.2">
      <c r="B194" s="193"/>
      <c r="C194" s="193"/>
      <c r="D194" s="173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</row>
    <row r="195" spans="2:18" x14ac:dyDescent="0.2">
      <c r="B195" s="193"/>
      <c r="C195" s="193"/>
      <c r="D195" s="173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</row>
    <row r="196" spans="2:18" x14ac:dyDescent="0.2">
      <c r="B196" s="193"/>
      <c r="C196" s="193"/>
      <c r="D196" s="173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</row>
    <row r="197" spans="2:18" x14ac:dyDescent="0.2">
      <c r="B197" s="193"/>
      <c r="C197" s="193"/>
      <c r="D197" s="173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</row>
    <row r="198" spans="2:18" x14ac:dyDescent="0.2">
      <c r="B198" s="193"/>
      <c r="C198" s="193"/>
      <c r="D198" s="173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</row>
    <row r="199" spans="2:18" x14ac:dyDescent="0.2">
      <c r="B199" s="193"/>
      <c r="C199" s="193"/>
      <c r="D199" s="173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</row>
    <row r="200" spans="2:18" x14ac:dyDescent="0.2">
      <c r="B200" s="193"/>
      <c r="C200" s="193"/>
      <c r="D200" s="173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</row>
    <row r="201" spans="2:18" x14ac:dyDescent="0.2">
      <c r="B201" s="193"/>
      <c r="C201" s="193"/>
      <c r="D201" s="173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</row>
    <row r="202" spans="2:18" x14ac:dyDescent="0.2">
      <c r="B202" s="193"/>
      <c r="C202" s="193"/>
      <c r="D202" s="173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</row>
    <row r="203" spans="2:18" x14ac:dyDescent="0.2">
      <c r="B203" s="193"/>
      <c r="C203" s="193"/>
      <c r="D203" s="173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</row>
    <row r="204" spans="2:18" x14ac:dyDescent="0.2">
      <c r="B204" s="193"/>
      <c r="C204" s="193"/>
      <c r="D204" s="173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</row>
    <row r="205" spans="2:18" x14ac:dyDescent="0.2">
      <c r="B205" s="193"/>
      <c r="C205" s="193"/>
      <c r="D205" s="173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</row>
    <row r="206" spans="2:18" x14ac:dyDescent="0.2">
      <c r="B206" s="193"/>
      <c r="C206" s="193"/>
      <c r="D206" s="173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</row>
    <row r="207" spans="2:18" x14ac:dyDescent="0.2">
      <c r="B207" s="193"/>
      <c r="C207" s="193"/>
      <c r="D207" s="173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</row>
    <row r="208" spans="2:18" x14ac:dyDescent="0.2">
      <c r="B208" s="193"/>
      <c r="C208" s="193"/>
      <c r="D208" s="173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</row>
    <row r="209" spans="2:18" x14ac:dyDescent="0.2">
      <c r="B209" s="193"/>
      <c r="C209" s="193"/>
      <c r="D209" s="173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</row>
    <row r="210" spans="2:18" x14ac:dyDescent="0.2">
      <c r="B210" s="193"/>
      <c r="C210" s="193"/>
      <c r="D210" s="173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</row>
    <row r="211" spans="2:18" x14ac:dyDescent="0.2">
      <c r="B211" s="193"/>
      <c r="C211" s="193"/>
      <c r="D211" s="173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</row>
    <row r="212" spans="2:18" x14ac:dyDescent="0.2">
      <c r="B212" s="193"/>
      <c r="C212" s="193"/>
      <c r="D212" s="173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</row>
    <row r="213" spans="2:18" x14ac:dyDescent="0.2">
      <c r="B213" s="193"/>
      <c r="C213" s="193"/>
      <c r="D213" s="173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</row>
    <row r="214" spans="2:18" x14ac:dyDescent="0.2">
      <c r="B214" s="193"/>
      <c r="C214" s="193"/>
      <c r="D214" s="173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</row>
    <row r="215" spans="2:18" x14ac:dyDescent="0.2">
      <c r="B215" s="193"/>
      <c r="C215" s="193"/>
      <c r="D215" s="173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</row>
    <row r="216" spans="2:18" x14ac:dyDescent="0.2">
      <c r="B216" s="193"/>
      <c r="C216" s="193"/>
      <c r="D216" s="173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</row>
    <row r="217" spans="2:18" x14ac:dyDescent="0.2">
      <c r="B217" s="193"/>
      <c r="C217" s="193"/>
      <c r="D217" s="173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</row>
    <row r="218" spans="2:18" x14ac:dyDescent="0.2">
      <c r="B218" s="193"/>
      <c r="C218" s="193"/>
      <c r="D218" s="173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</row>
    <row r="219" spans="2:18" x14ac:dyDescent="0.2">
      <c r="B219" s="193"/>
      <c r="C219" s="193"/>
      <c r="D219" s="173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</row>
    <row r="220" spans="2:18" x14ac:dyDescent="0.2">
      <c r="B220" s="193"/>
      <c r="C220" s="193"/>
      <c r="D220" s="173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</row>
    <row r="221" spans="2:18" x14ac:dyDescent="0.2">
      <c r="B221" s="193"/>
      <c r="C221" s="193"/>
      <c r="D221" s="173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</row>
    <row r="222" spans="2:18" x14ac:dyDescent="0.2">
      <c r="B222" s="193"/>
      <c r="C222" s="193"/>
      <c r="D222" s="173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</row>
    <row r="223" spans="2:18" x14ac:dyDescent="0.2">
      <c r="B223" s="193"/>
      <c r="C223" s="193"/>
      <c r="D223" s="173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</row>
    <row r="224" spans="2:18" x14ac:dyDescent="0.2">
      <c r="B224" s="193"/>
      <c r="C224" s="193"/>
      <c r="D224" s="173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</row>
    <row r="225" spans="2:18" x14ac:dyDescent="0.2">
      <c r="B225" s="193"/>
      <c r="C225" s="193"/>
      <c r="D225" s="173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</row>
    <row r="226" spans="2:18" x14ac:dyDescent="0.2">
      <c r="B226" s="193"/>
      <c r="C226" s="193"/>
      <c r="D226" s="173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</row>
    <row r="227" spans="2:18" x14ac:dyDescent="0.2">
      <c r="B227" s="193"/>
      <c r="C227" s="193"/>
      <c r="D227" s="173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</row>
    <row r="228" spans="2:18" x14ac:dyDescent="0.2">
      <c r="B228" s="193"/>
      <c r="C228" s="193"/>
      <c r="D228" s="173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</row>
    <row r="229" spans="2:18" x14ac:dyDescent="0.2">
      <c r="B229" s="193"/>
      <c r="C229" s="193"/>
      <c r="D229" s="173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</row>
    <row r="230" spans="2:18" x14ac:dyDescent="0.2">
      <c r="B230" s="193"/>
      <c r="C230" s="193"/>
      <c r="D230" s="173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</row>
    <row r="231" spans="2:18" x14ac:dyDescent="0.2">
      <c r="B231" s="193"/>
      <c r="C231" s="193"/>
      <c r="D231" s="173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</row>
    <row r="232" spans="2:18" x14ac:dyDescent="0.2">
      <c r="B232" s="193"/>
      <c r="C232" s="193"/>
      <c r="D232" s="173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</row>
    <row r="233" spans="2:18" x14ac:dyDescent="0.2">
      <c r="B233" s="193"/>
      <c r="C233" s="193"/>
      <c r="D233" s="173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</row>
    <row r="234" spans="2:18" x14ac:dyDescent="0.2">
      <c r="B234" s="193"/>
      <c r="C234" s="193"/>
      <c r="D234" s="173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</row>
    <row r="235" spans="2:18" x14ac:dyDescent="0.2">
      <c r="B235" s="193"/>
      <c r="C235" s="193"/>
      <c r="D235" s="173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</row>
    <row r="236" spans="2:18" x14ac:dyDescent="0.2">
      <c r="B236" s="193"/>
      <c r="C236" s="193"/>
      <c r="D236" s="173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</row>
    <row r="237" spans="2:18" x14ac:dyDescent="0.2">
      <c r="B237" s="193"/>
      <c r="C237" s="193"/>
      <c r="D237" s="173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</row>
    <row r="238" spans="2:18" x14ac:dyDescent="0.2">
      <c r="B238" s="193"/>
      <c r="C238" s="193"/>
      <c r="D238" s="173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</row>
    <row r="239" spans="2:18" x14ac:dyDescent="0.2">
      <c r="B239" s="193"/>
      <c r="C239" s="193"/>
      <c r="D239" s="173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</row>
    <row r="240" spans="2:18" x14ac:dyDescent="0.2">
      <c r="B240" s="193"/>
      <c r="C240" s="193"/>
      <c r="D240" s="173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</row>
    <row r="241" spans="2:18" x14ac:dyDescent="0.2">
      <c r="B241" s="193"/>
      <c r="C241" s="193"/>
      <c r="D241" s="173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</row>
    <row r="242" spans="2:18" x14ac:dyDescent="0.2">
      <c r="B242" s="193"/>
      <c r="C242" s="193"/>
      <c r="D242" s="173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</row>
    <row r="243" spans="2:18" x14ac:dyDescent="0.2">
      <c r="B243" s="193"/>
      <c r="C243" s="193"/>
      <c r="D243" s="173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</row>
    <row r="244" spans="2:18" x14ac:dyDescent="0.2">
      <c r="B244" s="193"/>
      <c r="C244" s="193"/>
      <c r="D244" s="173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</row>
    <row r="245" spans="2:18" x14ac:dyDescent="0.2">
      <c r="B245" s="193"/>
      <c r="C245" s="193"/>
      <c r="D245" s="173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</row>
    <row r="246" spans="2:18" x14ac:dyDescent="0.2">
      <c r="B246" s="193"/>
      <c r="C246" s="193"/>
      <c r="D246" s="173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</row>
    <row r="247" spans="2:18" x14ac:dyDescent="0.2">
      <c r="B247" s="193"/>
      <c r="C247" s="193"/>
      <c r="D247" s="173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outlineLevelRow="3" x14ac:dyDescent="0.2"/>
  <cols>
    <col min="1" max="1" width="80.85546875" style="61" customWidth="1"/>
    <col min="2" max="2" width="14.28515625" style="175" customWidth="1"/>
    <col min="3" max="3" width="15.42578125" style="175" customWidth="1"/>
    <col min="4" max="4" width="10.28515625" style="151" customWidth="1"/>
    <col min="5" max="16384" width="9.140625" style="61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31.03.2017</v>
      </c>
      <c r="B2" s="3"/>
      <c r="C2" s="3"/>
      <c r="D2" s="3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18.75" x14ac:dyDescent="0.3">
      <c r="A3" s="2" t="s">
        <v>46</v>
      </c>
      <c r="B3" s="2"/>
      <c r="C3" s="2"/>
      <c r="D3" s="2"/>
    </row>
    <row r="4" spans="1:19" x14ac:dyDescent="0.2">
      <c r="B4" s="193"/>
      <c r="C4" s="193"/>
      <c r="D4" s="173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9" s="217" customFormat="1" x14ac:dyDescent="0.2">
      <c r="B5" s="88"/>
      <c r="C5" s="88"/>
      <c r="D5" s="217" t="str">
        <f>VALVAL</f>
        <v>млрд. одиниць</v>
      </c>
    </row>
    <row r="6" spans="1:19" s="39" customFormat="1" x14ac:dyDescent="0.2">
      <c r="A6" s="107"/>
      <c r="B6" s="240" t="s">
        <v>172</v>
      </c>
      <c r="C6" s="240" t="s">
        <v>3</v>
      </c>
      <c r="D6" s="240" t="s">
        <v>65</v>
      </c>
    </row>
    <row r="7" spans="1:19" s="207" customFormat="1" ht="15.75" x14ac:dyDescent="0.2">
      <c r="A7" s="119" t="s">
        <v>171</v>
      </c>
      <c r="B7" s="200">
        <f t="shared" ref="B7:C7" si="0">B$8+B$54</f>
        <v>72.35475723318001</v>
      </c>
      <c r="C7" s="200">
        <f t="shared" si="0"/>
        <v>1951.8461276947301</v>
      </c>
      <c r="D7" s="56">
        <v>0.999996</v>
      </c>
    </row>
    <row r="8" spans="1:19" s="167" customFormat="1" ht="15" x14ac:dyDescent="0.2">
      <c r="A8" s="83" t="s">
        <v>72</v>
      </c>
      <c r="B8" s="237">
        <f t="shared" ref="B8:D8" si="1">B$9+B$31</f>
        <v>62.133892706050005</v>
      </c>
      <c r="C8" s="237">
        <f t="shared" si="1"/>
        <v>1676.1274934015801</v>
      </c>
      <c r="D8" s="180">
        <f t="shared" si="1"/>
        <v>0.858738</v>
      </c>
    </row>
    <row r="9" spans="1:19" s="174" customFormat="1" ht="15" outlineLevel="1" x14ac:dyDescent="0.2">
      <c r="A9" s="211" t="s">
        <v>49</v>
      </c>
      <c r="B9" s="160">
        <f t="shared" ref="B9:D9" si="2">B$10+B$29</f>
        <v>25.934117553160004</v>
      </c>
      <c r="C9" s="160">
        <f t="shared" si="2"/>
        <v>699.60025929033009</v>
      </c>
      <c r="D9" s="137">
        <f t="shared" si="2"/>
        <v>0.358429</v>
      </c>
    </row>
    <row r="10" spans="1:19" s="247" customFormat="1" ht="14.25" outlineLevel="2" x14ac:dyDescent="0.2">
      <c r="A10" s="18" t="s">
        <v>129</v>
      </c>
      <c r="B10" s="58">
        <f t="shared" ref="B10:C10" si="3">SUM(B$11:B$28)</f>
        <v>25.842194011290005</v>
      </c>
      <c r="C10" s="58">
        <f t="shared" si="3"/>
        <v>697.12052449333009</v>
      </c>
      <c r="D10" s="182">
        <v>0.357159</v>
      </c>
    </row>
    <row r="11" spans="1:19" outlineLevel="3" x14ac:dyDescent="0.2">
      <c r="A11" s="8" t="s">
        <v>160</v>
      </c>
      <c r="B11" s="81">
        <v>3.0145213952700001</v>
      </c>
      <c r="C11" s="81">
        <v>81.319903999999994</v>
      </c>
      <c r="D11" s="250">
        <v>4.1662999999999999E-2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</row>
    <row r="12" spans="1:19" outlineLevel="3" x14ac:dyDescent="0.2">
      <c r="A12" s="26" t="s">
        <v>43</v>
      </c>
      <c r="B12" s="164">
        <v>0.64438551400999999</v>
      </c>
      <c r="C12" s="164">
        <v>17.382981000000001</v>
      </c>
      <c r="D12" s="148">
        <v>8.9060000000000007E-3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1:19" outlineLevel="3" x14ac:dyDescent="0.2">
      <c r="A13" s="26" t="s">
        <v>70</v>
      </c>
      <c r="B13" s="164">
        <v>0.14592050475000001</v>
      </c>
      <c r="C13" s="164">
        <v>3.9363600000000001</v>
      </c>
      <c r="D13" s="148">
        <v>2.0170000000000001E-3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1:19" outlineLevel="3" x14ac:dyDescent="0.2">
      <c r="A14" s="26" t="s">
        <v>119</v>
      </c>
      <c r="B14" s="164">
        <v>1.0564923904000001</v>
      </c>
      <c r="C14" s="164">
        <v>28.5</v>
      </c>
      <c r="D14" s="148">
        <v>1.4602E-2</v>
      </c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9" outlineLevel="3" x14ac:dyDescent="0.2">
      <c r="A15" s="26" t="s">
        <v>177</v>
      </c>
      <c r="B15" s="164">
        <v>1.5501757521399999</v>
      </c>
      <c r="C15" s="164">
        <v>41.817630999999999</v>
      </c>
      <c r="D15" s="148">
        <v>2.1425E-2</v>
      </c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outlineLevel="3" x14ac:dyDescent="0.2">
      <c r="A16" s="26" t="s">
        <v>74</v>
      </c>
      <c r="B16" s="164">
        <v>2.0814753586200001</v>
      </c>
      <c r="C16" s="164">
        <v>56.15</v>
      </c>
      <c r="D16" s="148">
        <v>2.8767999999999998E-2</v>
      </c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1:17" outlineLevel="3" x14ac:dyDescent="0.2">
      <c r="A17" s="26" t="s">
        <v>141</v>
      </c>
      <c r="B17" s="164">
        <v>1.9680710206100001</v>
      </c>
      <c r="C17" s="164">
        <v>53.090797999999999</v>
      </c>
      <c r="D17" s="148">
        <v>2.7199999999999998E-2</v>
      </c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1:17" outlineLevel="3" x14ac:dyDescent="0.2">
      <c r="A18" s="26" t="s">
        <v>139</v>
      </c>
      <c r="B18" s="164">
        <v>1.076022</v>
      </c>
      <c r="C18" s="164">
        <v>29.026831881269999</v>
      </c>
      <c r="D18" s="148">
        <v>1.4871000000000001E-2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1:17" outlineLevel="3" x14ac:dyDescent="0.2">
      <c r="A19" s="26" t="s">
        <v>131</v>
      </c>
      <c r="B19" s="164">
        <v>2.4991614714299999</v>
      </c>
      <c r="C19" s="164">
        <v>67.417524804869998</v>
      </c>
      <c r="D19" s="148">
        <v>3.4540000000000001E-2</v>
      </c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17" outlineLevel="3" x14ac:dyDescent="0.2">
      <c r="A20" s="26" t="s">
        <v>0</v>
      </c>
      <c r="B20" s="164">
        <v>0.76446028548</v>
      </c>
      <c r="C20" s="164">
        <v>20.622125</v>
      </c>
      <c r="D20" s="148">
        <v>1.0565E-2</v>
      </c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1:17" outlineLevel="3" x14ac:dyDescent="0.2">
      <c r="A21" s="26" t="s">
        <v>83</v>
      </c>
      <c r="B21" s="164">
        <v>0.57648042127999999</v>
      </c>
      <c r="C21" s="164">
        <v>15.55116928</v>
      </c>
      <c r="D21" s="148">
        <v>7.9670000000000001E-3</v>
      </c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17" outlineLevel="3" x14ac:dyDescent="0.2">
      <c r="A22" s="26" t="s">
        <v>151</v>
      </c>
      <c r="B22" s="164">
        <v>5.5465780629600001</v>
      </c>
      <c r="C22" s="164">
        <v>149.62481152718999</v>
      </c>
      <c r="D22" s="148">
        <v>7.6658000000000004E-2</v>
      </c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1:17" outlineLevel="3" x14ac:dyDescent="0.2">
      <c r="A23" s="26" t="s">
        <v>37</v>
      </c>
      <c r="B23" s="164">
        <v>3.7069908E-4</v>
      </c>
      <c r="C23" s="164">
        <v>0.01</v>
      </c>
      <c r="D23" s="148">
        <v>5.0000000000000004E-6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17" outlineLevel="3" x14ac:dyDescent="0.2">
      <c r="A24" s="26" t="s">
        <v>27</v>
      </c>
      <c r="B24" s="164">
        <v>0.84704740774999998</v>
      </c>
      <c r="C24" s="164">
        <v>22.85</v>
      </c>
      <c r="D24" s="148">
        <v>1.1707E-2</v>
      </c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17" outlineLevel="3" x14ac:dyDescent="0.2">
      <c r="A25" s="26" t="s">
        <v>107</v>
      </c>
      <c r="B25" s="164">
        <v>1.65849995578</v>
      </c>
      <c r="C25" s="164">
        <v>44.739790999999997</v>
      </c>
      <c r="D25" s="148">
        <v>2.2922000000000001E-2</v>
      </c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1:17" outlineLevel="3" x14ac:dyDescent="0.2">
      <c r="A26" s="26" t="s">
        <v>168</v>
      </c>
      <c r="B26" s="164">
        <v>1.01631594951</v>
      </c>
      <c r="C26" s="164">
        <v>27.416198000000001</v>
      </c>
      <c r="D26" s="148">
        <v>1.4045999999999999E-2</v>
      </c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7" outlineLevel="3" x14ac:dyDescent="0.2">
      <c r="A27" s="26" t="s">
        <v>2</v>
      </c>
      <c r="B27" s="164">
        <v>2.928522766E-2</v>
      </c>
      <c r="C27" s="164">
        <v>0.79</v>
      </c>
      <c r="D27" s="148">
        <v>4.0499999999999998E-4</v>
      </c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7" outlineLevel="3" x14ac:dyDescent="0.2">
      <c r="A28" s="26" t="s">
        <v>55</v>
      </c>
      <c r="B28" s="164">
        <v>1.3669305945600001</v>
      </c>
      <c r="C28" s="164">
        <v>36.874398999999997</v>
      </c>
      <c r="D28" s="148">
        <v>1.8891999999999999E-2</v>
      </c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7" ht="14.25" outlineLevel="2" x14ac:dyDescent="0.25">
      <c r="A29" s="236" t="s">
        <v>7</v>
      </c>
      <c r="B29" s="92">
        <f t="shared" ref="B29:C29" si="4">SUM(B$30:B$30)</f>
        <v>9.192354187E-2</v>
      </c>
      <c r="C29" s="92">
        <f t="shared" si="4"/>
        <v>2.4797347969999999</v>
      </c>
      <c r="D29" s="75">
        <v>1.2700000000000001E-3</v>
      </c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7" outlineLevel="3" x14ac:dyDescent="0.2">
      <c r="A30" s="26" t="s">
        <v>95</v>
      </c>
      <c r="B30" s="164">
        <v>9.192354187E-2</v>
      </c>
      <c r="C30" s="164">
        <v>2.4797347969999999</v>
      </c>
      <c r="D30" s="148">
        <v>1.2700000000000001E-3</v>
      </c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17" ht="15" outlineLevel="1" x14ac:dyDescent="0.25">
      <c r="A31" s="238" t="s">
        <v>77</v>
      </c>
      <c r="B31" s="59">
        <f t="shared" ref="B31:D31" si="5">B$32+B$39+B$45+B$47+B$52</f>
        <v>36.199775152889998</v>
      </c>
      <c r="C31" s="59">
        <f t="shared" si="5"/>
        <v>976.52723411124987</v>
      </c>
      <c r="D31" s="37">
        <f t="shared" si="5"/>
        <v>0.500309</v>
      </c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17" ht="14.25" outlineLevel="2" x14ac:dyDescent="0.25">
      <c r="A32" s="236" t="s">
        <v>142</v>
      </c>
      <c r="B32" s="92">
        <f t="shared" ref="B32:C32" si="6">SUM(B$33:B$38)</f>
        <v>13.77762345979</v>
      </c>
      <c r="C32" s="92">
        <f t="shared" si="6"/>
        <v>371.66596955339998</v>
      </c>
      <c r="D32" s="75">
        <v>0.190417</v>
      </c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1:17" outlineLevel="3" x14ac:dyDescent="0.2">
      <c r="A33" s="26" t="s">
        <v>28</v>
      </c>
      <c r="B33" s="164">
        <v>2.3728769611199998</v>
      </c>
      <c r="C33" s="164">
        <v>64.010866530000001</v>
      </c>
      <c r="D33" s="148">
        <v>3.2794999999999998E-2</v>
      </c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1:17" outlineLevel="3" x14ac:dyDescent="0.2">
      <c r="A34" s="26" t="s">
        <v>96</v>
      </c>
      <c r="B34" s="164">
        <v>0.60791799544000003</v>
      </c>
      <c r="C34" s="164">
        <v>16.399231104110001</v>
      </c>
      <c r="D34" s="148">
        <v>8.4019999999999997E-3</v>
      </c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1:17" outlineLevel="3" x14ac:dyDescent="0.2">
      <c r="A35" s="26" t="s">
        <v>75</v>
      </c>
      <c r="B35" s="164">
        <v>0.56394623546</v>
      </c>
      <c r="C35" s="164">
        <v>15.21304635656</v>
      </c>
      <c r="D35" s="148">
        <v>7.7939999999999997E-3</v>
      </c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1:17" outlineLevel="3" x14ac:dyDescent="0.2">
      <c r="A36" s="26" t="s">
        <v>64</v>
      </c>
      <c r="B36" s="164">
        <v>4.9998196053299999</v>
      </c>
      <c r="C36" s="164">
        <v>134.8754236629</v>
      </c>
      <c r="D36" s="148">
        <v>6.9100999999999996E-2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1:17" outlineLevel="3" x14ac:dyDescent="0.2">
      <c r="A37" s="26" t="s">
        <v>92</v>
      </c>
      <c r="B37" s="164">
        <v>5.2305014521900004</v>
      </c>
      <c r="C37" s="164">
        <v>141.09831054358</v>
      </c>
      <c r="D37" s="148">
        <v>7.2289999999999993E-2</v>
      </c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1:17" outlineLevel="3" x14ac:dyDescent="0.2">
      <c r="A38" s="26" t="s">
        <v>22</v>
      </c>
      <c r="B38" s="164">
        <v>2.5612102499999998E-3</v>
      </c>
      <c r="C38" s="164">
        <v>6.9091356249999999E-2</v>
      </c>
      <c r="D38" s="148">
        <v>3.4999999999999997E-5</v>
      </c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1:17" ht="14.25" outlineLevel="2" x14ac:dyDescent="0.25">
      <c r="A39" s="236" t="s">
        <v>4</v>
      </c>
      <c r="B39" s="92">
        <f t="shared" ref="B39:C39" si="7">SUM(B$40:B$44)</f>
        <v>1.71255692113</v>
      </c>
      <c r="C39" s="92">
        <f t="shared" si="7"/>
        <v>46.198034832670004</v>
      </c>
      <c r="D39" s="75">
        <v>2.3668999999999999E-2</v>
      </c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1:17" outlineLevel="3" x14ac:dyDescent="0.2">
      <c r="A40" s="26" t="s">
        <v>101</v>
      </c>
      <c r="B40" s="164">
        <v>0.29991619976</v>
      </c>
      <c r="C40" s="164">
        <v>8.0905567999999999</v>
      </c>
      <c r="D40" s="148">
        <v>4.1450000000000002E-3</v>
      </c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1:17" outlineLevel="3" x14ac:dyDescent="0.2">
      <c r="A41" s="26" t="s">
        <v>35</v>
      </c>
      <c r="B41" s="164">
        <v>0.22602598045</v>
      </c>
      <c r="C41" s="164">
        <v>6.0972899580900002</v>
      </c>
      <c r="D41" s="148">
        <v>3.124E-3</v>
      </c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1:17" outlineLevel="3" x14ac:dyDescent="0.2">
      <c r="A42" s="26" t="s">
        <v>8</v>
      </c>
      <c r="B42" s="164">
        <v>0.60585586000000002</v>
      </c>
      <c r="C42" s="164">
        <v>16.343602819000001</v>
      </c>
      <c r="D42" s="148">
        <v>8.3730000000000002E-3</v>
      </c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1:17" outlineLevel="3" x14ac:dyDescent="0.2">
      <c r="A43" s="26" t="s">
        <v>97</v>
      </c>
      <c r="B43" s="164">
        <v>7.5970902699999997E-3</v>
      </c>
      <c r="C43" s="164">
        <v>0.20493954775000001</v>
      </c>
      <c r="D43" s="148">
        <v>1.05E-4</v>
      </c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1:17" outlineLevel="3" x14ac:dyDescent="0.2">
      <c r="A44" s="26" t="s">
        <v>102</v>
      </c>
      <c r="B44" s="164">
        <v>0.57316179064999995</v>
      </c>
      <c r="C44" s="164">
        <v>15.46164570783</v>
      </c>
      <c r="D44" s="148">
        <v>7.9220000000000002E-3</v>
      </c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1:17" ht="14.25" outlineLevel="2" x14ac:dyDescent="0.25">
      <c r="A45" s="236" t="s">
        <v>21</v>
      </c>
      <c r="B45" s="92">
        <f t="shared" ref="B45:C45" si="8">SUM(B$46:B$46)</f>
        <v>5.4897420000000002E-5</v>
      </c>
      <c r="C45" s="92">
        <f t="shared" si="8"/>
        <v>1.48091602E-3</v>
      </c>
      <c r="D45" s="75">
        <v>9.9999999999999995E-7</v>
      </c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1:17" outlineLevel="3" x14ac:dyDescent="0.2">
      <c r="A46" s="26" t="s">
        <v>73</v>
      </c>
      <c r="B46" s="164">
        <v>5.4897420000000002E-5</v>
      </c>
      <c r="C46" s="164">
        <v>1.48091602E-3</v>
      </c>
      <c r="D46" s="148">
        <v>9.9999999999999995E-7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1:17" ht="14.25" outlineLevel="2" x14ac:dyDescent="0.25">
      <c r="A47" s="236" t="s">
        <v>143</v>
      </c>
      <c r="B47" s="92">
        <f t="shared" ref="B47:C47" si="9">SUM(B$48:B$51)</f>
        <v>19.043329999999997</v>
      </c>
      <c r="C47" s="92">
        <f t="shared" si="9"/>
        <v>513.71397459315995</v>
      </c>
      <c r="D47" s="75">
        <v>0.26319399999999998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1:17" outlineLevel="3" x14ac:dyDescent="0.2">
      <c r="A48" s="26" t="s">
        <v>118</v>
      </c>
      <c r="B48" s="164">
        <v>3</v>
      </c>
      <c r="C48" s="164">
        <v>80.928173999999999</v>
      </c>
      <c r="D48" s="148">
        <v>4.1461999999999999E-2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1:17" outlineLevel="3" x14ac:dyDescent="0.2">
      <c r="A49" s="26" t="s">
        <v>120</v>
      </c>
      <c r="B49" s="164">
        <v>1</v>
      </c>
      <c r="C49" s="164">
        <v>26.976057999999998</v>
      </c>
      <c r="D49" s="148">
        <v>1.3821E-2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1:17" outlineLevel="3" x14ac:dyDescent="0.2">
      <c r="A50" s="26" t="s">
        <v>124</v>
      </c>
      <c r="B50" s="164">
        <v>14.043329999999999</v>
      </c>
      <c r="C50" s="164">
        <v>378.83368459316</v>
      </c>
      <c r="D50" s="148">
        <v>0.19409000000000001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1:17" outlineLevel="3" x14ac:dyDescent="0.2">
      <c r="A51" s="26" t="s">
        <v>179</v>
      </c>
      <c r="B51" s="164">
        <v>1</v>
      </c>
      <c r="C51" s="164">
        <v>26.976057999999998</v>
      </c>
      <c r="D51" s="148">
        <v>1.3821E-2</v>
      </c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1:17" ht="14.25" outlineLevel="2" x14ac:dyDescent="0.25">
      <c r="A52" s="236" t="s">
        <v>5</v>
      </c>
      <c r="B52" s="92">
        <f t="shared" ref="B52:C52" si="10">SUM(B$53:B$53)</f>
        <v>1.66620987455</v>
      </c>
      <c r="C52" s="92">
        <f t="shared" si="10"/>
        <v>44.947774215999999</v>
      </c>
      <c r="D52" s="75">
        <v>2.3028E-2</v>
      </c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1:17" outlineLevel="3" x14ac:dyDescent="0.2">
      <c r="A53" s="26" t="s">
        <v>92</v>
      </c>
      <c r="B53" s="164">
        <v>1.66620987455</v>
      </c>
      <c r="C53" s="164">
        <v>44.947774215999999</v>
      </c>
      <c r="D53" s="148">
        <v>2.3028E-2</v>
      </c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1:17" ht="15" x14ac:dyDescent="0.25">
      <c r="A54" s="110" t="s">
        <v>112</v>
      </c>
      <c r="B54" s="91">
        <f t="shared" ref="B54:D54" si="11">B$55+B$69</f>
        <v>10.220864527130001</v>
      </c>
      <c r="C54" s="91">
        <f t="shared" si="11"/>
        <v>275.71863429314999</v>
      </c>
      <c r="D54" s="74">
        <f t="shared" si="11"/>
        <v>0.14125799999999999</v>
      </c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1:17" ht="15" outlineLevel="1" x14ac:dyDescent="0.25">
      <c r="A55" s="238" t="s">
        <v>49</v>
      </c>
      <c r="B55" s="59">
        <f t="shared" ref="B55:D55" si="12">B$56+B$63+B$67</f>
        <v>0.71611033120000001</v>
      </c>
      <c r="C55" s="59">
        <f t="shared" si="12"/>
        <v>19.317833828000001</v>
      </c>
      <c r="D55" s="37">
        <f t="shared" si="12"/>
        <v>9.8959999999999985E-3</v>
      </c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1:17" ht="14.25" outlineLevel="2" x14ac:dyDescent="0.25">
      <c r="A56" s="236" t="s">
        <v>129</v>
      </c>
      <c r="B56" s="92">
        <f t="shared" ref="B56:C56" si="13">SUM(B$57:B$62)</f>
        <v>0.59126546959000004</v>
      </c>
      <c r="C56" s="92">
        <f t="shared" si="13"/>
        <v>15.9500116</v>
      </c>
      <c r="D56" s="75">
        <v>8.1709999999999994E-3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1:17" outlineLevel="3" x14ac:dyDescent="0.2">
      <c r="A57" s="26" t="s">
        <v>153</v>
      </c>
      <c r="B57" s="164">
        <v>4.3001000000000002E-7</v>
      </c>
      <c r="C57" s="164">
        <v>1.1600000000000001E-5</v>
      </c>
      <c r="D57" s="148">
        <v>0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1:17" outlineLevel="3" x14ac:dyDescent="0.2">
      <c r="A58" s="26" t="s">
        <v>45</v>
      </c>
      <c r="B58" s="164">
        <v>3.706990844E-2</v>
      </c>
      <c r="C58" s="164">
        <v>1</v>
      </c>
      <c r="D58" s="148">
        <v>5.1199999999999998E-4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1:17" outlineLevel="3" x14ac:dyDescent="0.2">
      <c r="A59" s="26" t="s">
        <v>50</v>
      </c>
      <c r="B59" s="164">
        <v>0.11120972531999999</v>
      </c>
      <c r="C59" s="164">
        <v>3</v>
      </c>
      <c r="D59" s="148">
        <v>1.537E-3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1:17" outlineLevel="3" x14ac:dyDescent="0.2">
      <c r="A60" s="26" t="s">
        <v>180</v>
      </c>
      <c r="B60" s="164">
        <v>0.11120972531999999</v>
      </c>
      <c r="C60" s="164">
        <v>3</v>
      </c>
      <c r="D60" s="148">
        <v>1.537E-3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1:17" outlineLevel="3" x14ac:dyDescent="0.2">
      <c r="A61" s="26" t="s">
        <v>145</v>
      </c>
      <c r="B61" s="164">
        <v>0.17793556050000001</v>
      </c>
      <c r="C61" s="164">
        <v>4.8</v>
      </c>
      <c r="D61" s="148">
        <v>2.4589999999999998E-3</v>
      </c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1:17" outlineLevel="3" x14ac:dyDescent="0.2">
      <c r="A62" s="26" t="s">
        <v>176</v>
      </c>
      <c r="B62" s="164">
        <v>0.15384012</v>
      </c>
      <c r="C62" s="164">
        <v>4.1500000000000004</v>
      </c>
      <c r="D62" s="148">
        <v>2.1259999999999999E-3</v>
      </c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1:17" ht="14.25" outlineLevel="2" x14ac:dyDescent="0.25">
      <c r="A63" s="236" t="s">
        <v>7</v>
      </c>
      <c r="B63" s="92">
        <f t="shared" ref="B63:C63" si="14">SUM(B$64:B$66)</f>
        <v>0.12480947282</v>
      </c>
      <c r="C63" s="92">
        <f t="shared" si="14"/>
        <v>3.3668675779999999</v>
      </c>
      <c r="D63" s="75">
        <v>1.725E-3</v>
      </c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1:17" outlineLevel="3" x14ac:dyDescent="0.2">
      <c r="A64" s="26" t="s">
        <v>9</v>
      </c>
      <c r="B64" s="164">
        <v>4.2213075100000002E-3</v>
      </c>
      <c r="C64" s="164">
        <v>0.11387423633</v>
      </c>
      <c r="D64" s="148">
        <v>5.8E-5</v>
      </c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1:17" outlineLevel="3" x14ac:dyDescent="0.2">
      <c r="A65" s="26" t="s">
        <v>105</v>
      </c>
      <c r="B65" s="164">
        <v>0.11678519062000001</v>
      </c>
      <c r="C65" s="164">
        <v>3.15040407577</v>
      </c>
      <c r="D65" s="148">
        <v>1.614E-3</v>
      </c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1:17" outlineLevel="3" x14ac:dyDescent="0.2">
      <c r="A66" s="26" t="s">
        <v>29</v>
      </c>
      <c r="B66" s="164">
        <v>3.80297469E-3</v>
      </c>
      <c r="C66" s="164">
        <v>0.1025892659</v>
      </c>
      <c r="D66" s="148">
        <v>5.3000000000000001E-5</v>
      </c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1:17" ht="14.25" outlineLevel="2" x14ac:dyDescent="0.25">
      <c r="A67" s="236" t="s">
        <v>132</v>
      </c>
      <c r="B67" s="92">
        <f t="shared" ref="B67:C67" si="15">SUM(B$68:B$68)</f>
        <v>3.5388790000000002E-5</v>
      </c>
      <c r="C67" s="92">
        <f t="shared" si="15"/>
        <v>9.5465000000000003E-4</v>
      </c>
      <c r="D67" s="75">
        <v>0</v>
      </c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1:17" outlineLevel="3" x14ac:dyDescent="0.2">
      <c r="A68" s="26" t="s">
        <v>174</v>
      </c>
      <c r="B68" s="164">
        <v>3.5388790000000002E-5</v>
      </c>
      <c r="C68" s="164">
        <v>9.5465000000000003E-4</v>
      </c>
      <c r="D68" s="148">
        <v>0</v>
      </c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1:17" ht="15" outlineLevel="1" x14ac:dyDescent="0.25">
      <c r="A69" s="238" t="s">
        <v>77</v>
      </c>
      <c r="B69" s="59">
        <f t="shared" ref="B69:D69" si="16">B$70+B$76+B$78+B$85+B$86</f>
        <v>9.5047541959300013</v>
      </c>
      <c r="C69" s="59">
        <f t="shared" si="16"/>
        <v>256.40080046514998</v>
      </c>
      <c r="D69" s="37">
        <f t="shared" si="16"/>
        <v>0.13136200000000001</v>
      </c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1:17" ht="14.25" outlineLevel="2" x14ac:dyDescent="0.25">
      <c r="A70" s="236" t="s">
        <v>142</v>
      </c>
      <c r="B70" s="92">
        <f t="shared" ref="B70:C70" si="17">SUM(B$71:B$75)</f>
        <v>7.0100989729900007</v>
      </c>
      <c r="C70" s="92">
        <f t="shared" si="17"/>
        <v>189.10483648116997</v>
      </c>
      <c r="D70" s="75">
        <v>9.6884999999999999E-2</v>
      </c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1:17" outlineLevel="3" x14ac:dyDescent="0.2">
      <c r="A71" s="26" t="s">
        <v>10</v>
      </c>
      <c r="B71" s="164">
        <v>8.9529849299999995E-3</v>
      </c>
      <c r="C71" s="164">
        <v>0.24151624078</v>
      </c>
      <c r="D71" s="148">
        <v>1.2400000000000001E-4</v>
      </c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1:17" outlineLevel="3" x14ac:dyDescent="0.2">
      <c r="A72" s="26" t="s">
        <v>96</v>
      </c>
      <c r="B72" s="164">
        <v>0.30757751018000001</v>
      </c>
      <c r="C72" s="164">
        <v>8.2972287541299998</v>
      </c>
      <c r="D72" s="148">
        <v>4.2509999999999996E-3</v>
      </c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1:17" outlineLevel="3" x14ac:dyDescent="0.2">
      <c r="A73" s="26" t="s">
        <v>75</v>
      </c>
      <c r="B73" s="164">
        <v>3.7579499379999999E-2</v>
      </c>
      <c r="C73" s="164">
        <v>1.0137467550000001</v>
      </c>
      <c r="D73" s="148">
        <v>5.1900000000000004E-4</v>
      </c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1:17" outlineLevel="3" x14ac:dyDescent="0.2">
      <c r="A74" s="26" t="s">
        <v>64</v>
      </c>
      <c r="B74" s="164">
        <v>0.46605999999999997</v>
      </c>
      <c r="C74" s="164">
        <v>12.57246159148</v>
      </c>
      <c r="D74" s="148">
        <v>6.4409999999999997E-3</v>
      </c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1:17" outlineLevel="3" x14ac:dyDescent="0.2">
      <c r="A75" s="26" t="s">
        <v>92</v>
      </c>
      <c r="B75" s="164">
        <v>6.1899289785000002</v>
      </c>
      <c r="C75" s="164">
        <v>166.97988313977999</v>
      </c>
      <c r="D75" s="148">
        <v>8.5550000000000001E-2</v>
      </c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1:17" ht="14.25" outlineLevel="2" x14ac:dyDescent="0.25">
      <c r="A76" s="236" t="s">
        <v>4</v>
      </c>
      <c r="B76" s="92">
        <f t="shared" ref="B76:C76" si="18">SUM(B$77:B$77)</f>
        <v>0.12184731662000001</v>
      </c>
      <c r="C76" s="92">
        <f t="shared" si="18"/>
        <v>3.2869602802900002</v>
      </c>
      <c r="D76" s="75">
        <v>1.684E-3</v>
      </c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1:17" outlineLevel="3" x14ac:dyDescent="0.2">
      <c r="A77" s="26" t="s">
        <v>101</v>
      </c>
      <c r="B77" s="164">
        <v>0.12184731662000001</v>
      </c>
      <c r="C77" s="164">
        <v>3.2869602802900002</v>
      </c>
      <c r="D77" s="148">
        <v>1.684E-3</v>
      </c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1:17" ht="14.25" outlineLevel="2" x14ac:dyDescent="0.25">
      <c r="A78" s="236" t="s">
        <v>21</v>
      </c>
      <c r="B78" s="92">
        <f t="shared" ref="B78:C78" si="19">SUM(B$79:B$84)</f>
        <v>2.2623015472299999</v>
      </c>
      <c r="C78" s="92">
        <f t="shared" si="19"/>
        <v>61.027977751560002</v>
      </c>
      <c r="D78" s="75">
        <v>3.1266000000000002E-2</v>
      </c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1:17" outlineLevel="3" x14ac:dyDescent="0.2">
      <c r="A79" s="26" t="s">
        <v>13</v>
      </c>
      <c r="B79" s="164">
        <v>1.466202546E-2</v>
      </c>
      <c r="C79" s="164">
        <v>0.39552364912999999</v>
      </c>
      <c r="D79" s="148">
        <v>2.03E-4</v>
      </c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1:17" outlineLevel="3" x14ac:dyDescent="0.2">
      <c r="A80" s="26" t="s">
        <v>121</v>
      </c>
      <c r="B80" s="164">
        <v>3.1942574270000003E-2</v>
      </c>
      <c r="C80" s="164">
        <v>0.86168473624999997</v>
      </c>
      <c r="D80" s="148">
        <v>4.4099999999999999E-4</v>
      </c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1:17" outlineLevel="3" x14ac:dyDescent="0.2">
      <c r="A81" s="26" t="s">
        <v>154</v>
      </c>
      <c r="B81" s="164">
        <v>0.5</v>
      </c>
      <c r="C81" s="164">
        <v>13.488028999999999</v>
      </c>
      <c r="D81" s="148">
        <v>6.9100000000000003E-3</v>
      </c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1:17" outlineLevel="3" x14ac:dyDescent="0.2">
      <c r="A82" s="26" t="s">
        <v>68</v>
      </c>
      <c r="B82" s="164">
        <v>5.9159999999999997E-2</v>
      </c>
      <c r="C82" s="164">
        <v>1.5959035912799999</v>
      </c>
      <c r="D82" s="148">
        <v>8.1800000000000004E-4</v>
      </c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1:17" outlineLevel="3" x14ac:dyDescent="0.2">
      <c r="A83" s="26" t="s">
        <v>71</v>
      </c>
      <c r="B83" s="164">
        <v>1.5260619474999999</v>
      </c>
      <c r="C83" s="164">
        <v>41.167135607349998</v>
      </c>
      <c r="D83" s="148">
        <v>2.1090999999999999E-2</v>
      </c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1:17" outlineLevel="3" x14ac:dyDescent="0.2">
      <c r="A84" s="26" t="s">
        <v>159</v>
      </c>
      <c r="B84" s="164">
        <v>0.13047500000000001</v>
      </c>
      <c r="C84" s="164">
        <v>3.5197011675500001</v>
      </c>
      <c r="D84" s="148">
        <v>1.8029999999999999E-3</v>
      </c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1:17" ht="14.25" outlineLevel="2" x14ac:dyDescent="0.25">
      <c r="A85" s="236" t="s">
        <v>143</v>
      </c>
      <c r="B85" s="92"/>
      <c r="C85" s="92"/>
      <c r="D85" s="75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1:17" ht="14.25" outlineLevel="2" x14ac:dyDescent="0.25">
      <c r="A86" s="236" t="s">
        <v>5</v>
      </c>
      <c r="B86" s="92">
        <f t="shared" ref="B86:C86" si="20">SUM(B$87:B$87)</f>
        <v>0.11050635909000001</v>
      </c>
      <c r="C86" s="92">
        <f t="shared" si="20"/>
        <v>2.98102595213</v>
      </c>
      <c r="D86" s="75">
        <v>1.5269999999999999E-3</v>
      </c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1:17" outlineLevel="3" x14ac:dyDescent="0.2">
      <c r="A87" s="26" t="s">
        <v>92</v>
      </c>
      <c r="B87" s="164">
        <v>0.11050635909000001</v>
      </c>
      <c r="C87" s="164">
        <v>2.98102595213</v>
      </c>
      <c r="D87" s="148">
        <v>1.5269999999999999E-3</v>
      </c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1:17" x14ac:dyDescent="0.2">
      <c r="B88" s="193"/>
      <c r="C88" s="193"/>
      <c r="D88" s="173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1:17" x14ac:dyDescent="0.2">
      <c r="B89" s="193"/>
      <c r="C89" s="193"/>
      <c r="D89" s="173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1:17" x14ac:dyDescent="0.2">
      <c r="B90" s="193"/>
      <c r="C90" s="193"/>
      <c r="D90" s="173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1:17" x14ac:dyDescent="0.2">
      <c r="B91" s="193"/>
      <c r="C91" s="193"/>
      <c r="D91" s="173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1:17" x14ac:dyDescent="0.2">
      <c r="B92" s="193"/>
      <c r="C92" s="193"/>
      <c r="D92" s="173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1:17" x14ac:dyDescent="0.2">
      <c r="B93" s="193"/>
      <c r="C93" s="193"/>
      <c r="D93" s="173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1:17" x14ac:dyDescent="0.2">
      <c r="B94" s="193"/>
      <c r="C94" s="193"/>
      <c r="D94" s="173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1:17" x14ac:dyDescent="0.2">
      <c r="B95" s="193"/>
      <c r="C95" s="193"/>
      <c r="D95" s="173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1:17" x14ac:dyDescent="0.2">
      <c r="B96" s="193"/>
      <c r="C96" s="193"/>
      <c r="D96" s="173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193"/>
      <c r="C97" s="193"/>
      <c r="D97" s="173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193"/>
      <c r="C98" s="193"/>
      <c r="D98" s="173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193"/>
      <c r="C99" s="193"/>
      <c r="D99" s="173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193"/>
      <c r="C100" s="193"/>
      <c r="D100" s="173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193"/>
      <c r="C101" s="193"/>
      <c r="D101" s="173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193"/>
      <c r="C102" s="193"/>
      <c r="D102" s="173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193"/>
      <c r="C103" s="193"/>
      <c r="D103" s="173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193"/>
      <c r="C104" s="193"/>
      <c r="D104" s="173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193"/>
      <c r="C105" s="193"/>
      <c r="D105" s="173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193"/>
      <c r="C106" s="193"/>
      <c r="D106" s="173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193"/>
      <c r="C107" s="193"/>
      <c r="D107" s="173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193"/>
      <c r="C108" s="193"/>
      <c r="D108" s="173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193"/>
      <c r="C109" s="193"/>
      <c r="D109" s="173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193"/>
      <c r="C110" s="193"/>
      <c r="D110" s="173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193"/>
      <c r="C111" s="193"/>
      <c r="D111" s="173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193"/>
      <c r="C112" s="193"/>
      <c r="D112" s="173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193"/>
      <c r="C113" s="193"/>
      <c r="D113" s="173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193"/>
      <c r="C114" s="193"/>
      <c r="D114" s="173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193"/>
      <c r="C115" s="193"/>
      <c r="D115" s="173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193"/>
      <c r="C116" s="193"/>
      <c r="D116" s="173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193"/>
      <c r="C117" s="193"/>
      <c r="D117" s="173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193"/>
      <c r="C118" s="193"/>
      <c r="D118" s="173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193"/>
      <c r="C119" s="193"/>
      <c r="D119" s="173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193"/>
      <c r="C120" s="193"/>
      <c r="D120" s="173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193"/>
      <c r="C121" s="193"/>
      <c r="D121" s="173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193"/>
      <c r="C122" s="193"/>
      <c r="D122" s="173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193"/>
      <c r="C123" s="193"/>
      <c r="D123" s="173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193"/>
      <c r="C124" s="193"/>
      <c r="D124" s="173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193"/>
      <c r="C125" s="193"/>
      <c r="D125" s="173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193"/>
      <c r="C126" s="193"/>
      <c r="D126" s="173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193"/>
      <c r="C127" s="193"/>
      <c r="D127" s="173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193"/>
      <c r="C128" s="193"/>
      <c r="D128" s="173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193"/>
      <c r="C129" s="193"/>
      <c r="D129" s="173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193"/>
      <c r="C130" s="193"/>
      <c r="D130" s="173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193"/>
      <c r="C131" s="193"/>
      <c r="D131" s="173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193"/>
      <c r="C132" s="193"/>
      <c r="D132" s="173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193"/>
      <c r="C133" s="193"/>
      <c r="D133" s="173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193"/>
      <c r="C134" s="193"/>
      <c r="D134" s="173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193"/>
      <c r="C135" s="193"/>
      <c r="D135" s="173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193"/>
      <c r="C136" s="193"/>
      <c r="D136" s="173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193"/>
      <c r="C137" s="193"/>
      <c r="D137" s="173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193"/>
      <c r="C138" s="193"/>
      <c r="D138" s="173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193"/>
      <c r="C139" s="193"/>
      <c r="D139" s="173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193"/>
      <c r="C140" s="193"/>
      <c r="D140" s="173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193"/>
      <c r="C141" s="193"/>
      <c r="D141" s="173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193"/>
      <c r="C142" s="193"/>
      <c r="D142" s="173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193"/>
      <c r="C143" s="193"/>
      <c r="D143" s="173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193"/>
      <c r="C144" s="193"/>
      <c r="D144" s="173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193"/>
      <c r="C145" s="193"/>
      <c r="D145" s="173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193"/>
      <c r="C146" s="193"/>
      <c r="D146" s="173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193"/>
      <c r="C147" s="193"/>
      <c r="D147" s="173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193"/>
      <c r="C148" s="193"/>
      <c r="D148" s="173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193"/>
      <c r="C149" s="193"/>
      <c r="D149" s="173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193"/>
      <c r="C150" s="193"/>
      <c r="D150" s="173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193"/>
      <c r="C151" s="193"/>
      <c r="D151" s="173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193"/>
      <c r="C152" s="193"/>
      <c r="D152" s="173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193"/>
      <c r="C153" s="193"/>
      <c r="D153" s="173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193"/>
      <c r="C154" s="193"/>
      <c r="D154" s="173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193"/>
      <c r="C155" s="193"/>
      <c r="D155" s="173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193"/>
      <c r="C156" s="193"/>
      <c r="D156" s="173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193"/>
      <c r="C157" s="193"/>
      <c r="D157" s="173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193"/>
      <c r="C158" s="193"/>
      <c r="D158" s="173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193"/>
      <c r="C159" s="193"/>
      <c r="D159" s="173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193"/>
      <c r="C160" s="193"/>
      <c r="D160" s="173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193"/>
      <c r="C161" s="193"/>
      <c r="D161" s="173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193"/>
      <c r="C162" s="193"/>
      <c r="D162" s="173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193"/>
      <c r="C163" s="193"/>
      <c r="D163" s="173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193"/>
      <c r="C164" s="193"/>
      <c r="D164" s="173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193"/>
      <c r="C165" s="193"/>
      <c r="D165" s="173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193"/>
      <c r="C166" s="193"/>
      <c r="D166" s="173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193"/>
      <c r="C167" s="193"/>
      <c r="D167" s="173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193"/>
      <c r="C168" s="193"/>
      <c r="D168" s="173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193"/>
      <c r="C169" s="193"/>
      <c r="D169" s="173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193"/>
      <c r="C170" s="193"/>
      <c r="D170" s="173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193"/>
      <c r="C171" s="193"/>
      <c r="D171" s="173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193"/>
      <c r="C172" s="193"/>
      <c r="D172" s="173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193"/>
      <c r="C173" s="193"/>
      <c r="D173" s="173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193"/>
      <c r="C174" s="193"/>
      <c r="D174" s="173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193"/>
      <c r="C175" s="193"/>
      <c r="D175" s="173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193"/>
      <c r="C176" s="193"/>
      <c r="D176" s="173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193"/>
      <c r="C177" s="193"/>
      <c r="D177" s="173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193"/>
      <c r="C178" s="193"/>
      <c r="D178" s="173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193"/>
      <c r="C179" s="193"/>
      <c r="D179" s="173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193"/>
      <c r="C180" s="193"/>
      <c r="D180" s="173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193"/>
      <c r="C181" s="193"/>
      <c r="D181" s="173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193"/>
      <c r="C182" s="193"/>
      <c r="D182" s="173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193"/>
      <c r="C183" s="193"/>
      <c r="D183" s="173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</sheetData>
  <mergeCells count="2">
    <mergeCell ref="A2:D2"/>
    <mergeCell ref="A3:D3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6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61" bestFit="1" customWidth="1"/>
    <col min="2" max="2" width="13.85546875" style="175" bestFit="1" customWidth="1"/>
    <col min="3" max="3" width="14.7109375" style="175" bestFit="1" customWidth="1"/>
    <col min="4" max="4" width="17.42578125" style="175" bestFit="1" customWidth="1"/>
    <col min="5" max="5" width="15.42578125" style="175" bestFit="1" customWidth="1"/>
    <col min="6" max="6" width="16.28515625" style="61" hidden="1" customWidth="1"/>
    <col min="7" max="7" width="3.5703125" style="61" hidden="1" customWidth="1"/>
    <col min="8" max="8" width="2.28515625" style="61" hidden="1" customWidth="1"/>
    <col min="9" max="9" width="3.5703125" style="168" customWidth="1"/>
    <col min="10" max="10" width="2.42578125" style="168" customWidth="1"/>
    <col min="11" max="16384" width="9.140625" style="61"/>
  </cols>
  <sheetData>
    <row r="3" spans="1:20" ht="18.75" x14ac:dyDescent="0.3">
      <c r="A3" s="2" t="s">
        <v>26</v>
      </c>
      <c r="B3" s="2"/>
      <c r="C3" s="2"/>
      <c r="D3" s="2"/>
      <c r="E3" s="2"/>
      <c r="F3" s="45"/>
      <c r="G3" s="45"/>
      <c r="H3" s="45"/>
    </row>
    <row r="4" spans="1:20" ht="15.75" customHeight="1" x14ac:dyDescent="0.3">
      <c r="A4" s="280" t="str">
        <f>" за станом на " &amp; TEXT(DREPORTDATE,"dd.MM.yyyy")</f>
        <v xml:space="preserve"> за станом на 31.03.2017</v>
      </c>
      <c r="B4" s="3"/>
      <c r="C4" s="3"/>
      <c r="D4" s="3"/>
      <c r="E4" s="3"/>
      <c r="F4" s="3"/>
      <c r="G4" s="3"/>
      <c r="H4" s="3"/>
      <c r="I4" s="190"/>
      <c r="J4" s="190"/>
      <c r="K4" s="78"/>
      <c r="L4" s="78"/>
      <c r="M4" s="78"/>
      <c r="N4" s="78"/>
      <c r="O4" s="78"/>
      <c r="P4" s="78"/>
      <c r="Q4" s="78"/>
      <c r="R4" s="78"/>
      <c r="S4" s="78"/>
      <c r="T4" s="78"/>
    </row>
    <row r="5" spans="1:20" ht="18.75" x14ac:dyDescent="0.3">
      <c r="A5" s="2" t="s">
        <v>58</v>
      </c>
      <c r="B5" s="2"/>
      <c r="C5" s="2"/>
      <c r="D5" s="2"/>
      <c r="E5" s="2"/>
      <c r="F5" s="45"/>
      <c r="G5" s="45"/>
      <c r="H5" s="45"/>
    </row>
    <row r="6" spans="1:20" x14ac:dyDescent="0.2">
      <c r="B6" s="193"/>
      <c r="C6" s="193"/>
      <c r="D6" s="193"/>
      <c r="E6" s="193"/>
      <c r="F6" s="78"/>
      <c r="G6" s="78"/>
      <c r="H6" s="78"/>
      <c r="I6" s="190"/>
      <c r="J6" s="190"/>
      <c r="K6" s="78"/>
      <c r="L6" s="78"/>
      <c r="M6" s="78"/>
      <c r="N6" s="78"/>
      <c r="O6" s="78"/>
      <c r="P6" s="78"/>
      <c r="Q6" s="78"/>
      <c r="R6" s="78"/>
    </row>
    <row r="7" spans="1:20" s="217" customFormat="1" x14ac:dyDescent="0.2">
      <c r="B7" s="88"/>
      <c r="C7" s="88"/>
      <c r="D7" s="88"/>
      <c r="E7" s="88"/>
      <c r="I7" s="84"/>
      <c r="J7" s="84"/>
    </row>
    <row r="8" spans="1:20" s="244" customFormat="1" ht="35.25" customHeight="1" x14ac:dyDescent="0.2">
      <c r="A8" s="162" t="s">
        <v>181</v>
      </c>
      <c r="B8" s="130" t="s">
        <v>147</v>
      </c>
      <c r="C8" s="130" t="s">
        <v>109</v>
      </c>
      <c r="D8" s="130" t="s">
        <v>165</v>
      </c>
      <c r="E8" s="130" t="str">
        <f xml:space="preserve"> "Сума боргу " &amp; VALVAL</f>
        <v>Сума боргу млрд. одиниць</v>
      </c>
      <c r="F8" s="47" t="s">
        <v>163</v>
      </c>
      <c r="G8" s="47" t="s">
        <v>157</v>
      </c>
      <c r="H8" s="47" t="s">
        <v>161</v>
      </c>
      <c r="I8" s="65"/>
      <c r="J8" s="65"/>
    </row>
    <row r="9" spans="1:20" s="185" customFormat="1" ht="15.75" x14ac:dyDescent="0.2">
      <c r="A9" s="255" t="s">
        <v>26</v>
      </c>
      <c r="B9" s="256">
        <v>27.855</v>
      </c>
      <c r="C9" s="256">
        <v>10.98</v>
      </c>
      <c r="D9" s="256">
        <v>8.0399999999999991</v>
      </c>
      <c r="E9" s="256">
        <v>1951846127.6900001</v>
      </c>
      <c r="F9" s="257">
        <v>0</v>
      </c>
      <c r="G9" s="257">
        <v>0</v>
      </c>
      <c r="H9" s="257">
        <v>3</v>
      </c>
      <c r="I9" s="190" t="str">
        <f t="shared" ref="I9:I53" si="0">IF(A9="","",A9 &amp; "; " &amp;B9 &amp; "%; "&amp;C9 &amp;"р.")</f>
        <v>Державний та гарантований державою борг України; 27,855%; 10,98р.</v>
      </c>
      <c r="J9" s="178">
        <f t="shared" ref="J9:J61" si="1">E9</f>
        <v>1951846127.6900001</v>
      </c>
    </row>
    <row r="10" spans="1:20" ht="15.75" x14ac:dyDescent="0.25">
      <c r="A10" s="63" t="s">
        <v>90</v>
      </c>
      <c r="B10" s="177">
        <v>28.805</v>
      </c>
      <c r="C10" s="177">
        <v>10.71</v>
      </c>
      <c r="D10" s="177">
        <v>7.82</v>
      </c>
      <c r="E10" s="177">
        <v>1676127493.4000001</v>
      </c>
      <c r="F10" s="63">
        <v>0</v>
      </c>
      <c r="G10" s="63">
        <v>0</v>
      </c>
      <c r="H10" s="63">
        <v>2</v>
      </c>
      <c r="I10" s="190" t="str">
        <f t="shared" si="0"/>
        <v xml:space="preserve">    Державний борг; 28,805%; 10,71р.</v>
      </c>
      <c r="J10" s="178">
        <f t="shared" si="1"/>
        <v>1676127493.4000001</v>
      </c>
      <c r="K10" s="78"/>
      <c r="L10" s="78"/>
      <c r="M10" s="78"/>
      <c r="N10" s="78"/>
      <c r="O10" s="78"/>
      <c r="P10" s="78"/>
      <c r="Q10" s="78"/>
      <c r="R10" s="78"/>
    </row>
    <row r="11" spans="1:20" ht="15.75" x14ac:dyDescent="0.25">
      <c r="A11" s="141" t="s">
        <v>173</v>
      </c>
      <c r="B11" s="9">
        <v>59.645000000000003</v>
      </c>
      <c r="C11" s="9">
        <v>7.95</v>
      </c>
      <c r="D11" s="9">
        <v>5.67</v>
      </c>
      <c r="E11" s="9">
        <v>699600259.28999996</v>
      </c>
      <c r="F11" s="63">
        <v>1</v>
      </c>
      <c r="G11" s="63">
        <v>0</v>
      </c>
      <c r="H11" s="63">
        <v>0</v>
      </c>
      <c r="I11" s="190" t="str">
        <f t="shared" si="0"/>
        <v xml:space="preserve">      Державний внутрішній борг; 59,645%; 7,95р.</v>
      </c>
      <c r="J11" s="178">
        <f t="shared" si="1"/>
        <v>699600259.28999996</v>
      </c>
      <c r="K11" s="78"/>
      <c r="L11" s="78"/>
      <c r="M11" s="78"/>
      <c r="N11" s="78"/>
      <c r="O11" s="78"/>
      <c r="P11" s="78"/>
      <c r="Q11" s="78"/>
      <c r="R11" s="78"/>
    </row>
    <row r="12" spans="1:20" ht="15.75" x14ac:dyDescent="0.25">
      <c r="A12" s="63" t="s">
        <v>125</v>
      </c>
      <c r="B12" s="177">
        <v>59.84</v>
      </c>
      <c r="C12" s="177">
        <v>7.85</v>
      </c>
      <c r="D12" s="177">
        <v>5.63</v>
      </c>
      <c r="E12" s="177">
        <v>697120524.49000001</v>
      </c>
      <c r="F12" s="63">
        <v>0</v>
      </c>
      <c r="G12" s="63">
        <v>0</v>
      </c>
      <c r="H12" s="63">
        <v>0</v>
      </c>
      <c r="I12" s="190" t="str">
        <f t="shared" si="0"/>
        <v xml:space="preserve">         в т.ч. ОВДП; 59,84%; 7,85р.</v>
      </c>
      <c r="J12" s="178">
        <f t="shared" si="1"/>
        <v>697120524.49000001</v>
      </c>
      <c r="K12" s="78"/>
      <c r="L12" s="78"/>
      <c r="M12" s="78"/>
      <c r="N12" s="78"/>
      <c r="O12" s="78"/>
      <c r="P12" s="78"/>
      <c r="Q12" s="78"/>
      <c r="R12" s="78"/>
    </row>
    <row r="13" spans="1:20" ht="15.75" x14ac:dyDescent="0.25">
      <c r="A13" s="63" t="s">
        <v>81</v>
      </c>
      <c r="B13" s="177">
        <v>0</v>
      </c>
      <c r="C13" s="177">
        <v>0</v>
      </c>
      <c r="D13" s="177">
        <v>0</v>
      </c>
      <c r="E13" s="177">
        <v>0</v>
      </c>
      <c r="F13" s="63">
        <v>0</v>
      </c>
      <c r="G13" s="63">
        <v>1</v>
      </c>
      <c r="H13" s="63">
        <v>0</v>
      </c>
      <c r="I13" s="190" t="str">
        <f t="shared" si="0"/>
        <v xml:space="preserve">            ОВДП (1 - місячні); 0%; 0р.</v>
      </c>
      <c r="J13" s="178">
        <f t="shared" si="1"/>
        <v>0</v>
      </c>
      <c r="K13" s="78"/>
      <c r="L13" s="78"/>
      <c r="M13" s="78"/>
      <c r="N13" s="78"/>
      <c r="O13" s="78"/>
      <c r="P13" s="78"/>
      <c r="Q13" s="78"/>
      <c r="R13" s="78"/>
    </row>
    <row r="14" spans="1:20" ht="15.75" x14ac:dyDescent="0.25">
      <c r="A14" s="63" t="s">
        <v>24</v>
      </c>
      <c r="B14" s="177">
        <v>16.39</v>
      </c>
      <c r="C14" s="177">
        <v>9.93</v>
      </c>
      <c r="D14" s="177">
        <v>7.1</v>
      </c>
      <c r="E14" s="177">
        <v>78889904</v>
      </c>
      <c r="F14" s="63">
        <v>0</v>
      </c>
      <c r="G14" s="63">
        <v>1</v>
      </c>
      <c r="H14" s="63">
        <v>0</v>
      </c>
      <c r="I14" s="190" t="str">
        <f t="shared" si="0"/>
        <v xml:space="preserve">            ОВДП (10 - річні); 16,39%; 9,93р.</v>
      </c>
      <c r="J14" s="178">
        <f t="shared" si="1"/>
        <v>78889904</v>
      </c>
      <c r="K14" s="78"/>
      <c r="L14" s="78"/>
      <c r="M14" s="78"/>
      <c r="N14" s="78"/>
      <c r="O14" s="78"/>
      <c r="P14" s="78"/>
      <c r="Q14" s="78"/>
      <c r="R14" s="78"/>
    </row>
    <row r="15" spans="1:20" ht="15.75" x14ac:dyDescent="0.25">
      <c r="A15" s="63" t="s">
        <v>106</v>
      </c>
      <c r="B15" s="177">
        <v>11.221</v>
      </c>
      <c r="C15" s="177">
        <v>10.99</v>
      </c>
      <c r="D15" s="177">
        <v>8.02</v>
      </c>
      <c r="E15" s="177">
        <v>17382981</v>
      </c>
      <c r="F15" s="63">
        <v>0</v>
      </c>
      <c r="G15" s="63">
        <v>1</v>
      </c>
      <c r="H15" s="63">
        <v>0</v>
      </c>
      <c r="I15" s="190" t="str">
        <f t="shared" si="0"/>
        <v xml:space="preserve">            ОВДП (11 - річні); 11,221%; 10,99р.</v>
      </c>
      <c r="J15" s="178">
        <f t="shared" si="1"/>
        <v>17382981</v>
      </c>
      <c r="K15" s="78"/>
      <c r="L15" s="78"/>
      <c r="M15" s="78"/>
      <c r="N15" s="78"/>
      <c r="O15" s="78"/>
      <c r="P15" s="78"/>
      <c r="Q15" s="78"/>
      <c r="R15" s="78"/>
    </row>
    <row r="16" spans="1:20" ht="15.75" x14ac:dyDescent="0.25">
      <c r="A16" s="63" t="s">
        <v>11</v>
      </c>
      <c r="B16" s="177">
        <v>6.0519999999999996</v>
      </c>
      <c r="C16" s="177">
        <v>0.94</v>
      </c>
      <c r="D16" s="177">
        <v>0.46</v>
      </c>
      <c r="E16" s="177">
        <v>3936360</v>
      </c>
      <c r="F16" s="63">
        <v>0</v>
      </c>
      <c r="G16" s="63">
        <v>1</v>
      </c>
      <c r="H16" s="63">
        <v>0</v>
      </c>
      <c r="I16" s="190" t="str">
        <f t="shared" si="0"/>
        <v xml:space="preserve">            ОВДП (12 - місячні); 6,052%; 0,94р.</v>
      </c>
      <c r="J16" s="178">
        <f t="shared" si="1"/>
        <v>3936360</v>
      </c>
      <c r="K16" s="78"/>
      <c r="L16" s="78"/>
      <c r="M16" s="78"/>
      <c r="N16" s="78"/>
      <c r="O16" s="78"/>
      <c r="P16" s="78"/>
      <c r="Q16" s="78"/>
      <c r="R16" s="78"/>
    </row>
    <row r="17" spans="1:18" ht="15.75" x14ac:dyDescent="0.25">
      <c r="A17" s="63" t="s">
        <v>167</v>
      </c>
      <c r="B17" s="177">
        <v>8.1820000000000004</v>
      </c>
      <c r="C17" s="177">
        <v>12.14</v>
      </c>
      <c r="D17" s="177">
        <v>11.08</v>
      </c>
      <c r="E17" s="177">
        <v>28500000</v>
      </c>
      <c r="F17" s="63">
        <v>0</v>
      </c>
      <c r="G17" s="63">
        <v>1</v>
      </c>
      <c r="H17" s="63">
        <v>0</v>
      </c>
      <c r="I17" s="190" t="str">
        <f t="shared" si="0"/>
        <v xml:space="preserve">            ОВДП (12 - річні); 8,182%; 12,14р.</v>
      </c>
      <c r="J17" s="178">
        <f t="shared" si="1"/>
        <v>28500000</v>
      </c>
      <c r="K17" s="78"/>
      <c r="L17" s="78"/>
      <c r="M17" s="78"/>
      <c r="N17" s="78"/>
      <c r="O17" s="78"/>
      <c r="P17" s="78"/>
      <c r="Q17" s="78"/>
      <c r="R17" s="78"/>
    </row>
    <row r="18" spans="1:18" ht="15.75" x14ac:dyDescent="0.25">
      <c r="A18" s="63" t="s">
        <v>54</v>
      </c>
      <c r="B18" s="177">
        <v>8.7569999999999997</v>
      </c>
      <c r="C18" s="177">
        <v>13.13</v>
      </c>
      <c r="D18" s="177">
        <v>12.49</v>
      </c>
      <c r="E18" s="177">
        <v>41817631</v>
      </c>
      <c r="F18" s="63">
        <v>0</v>
      </c>
      <c r="G18" s="63">
        <v>1</v>
      </c>
      <c r="H18" s="63">
        <v>0</v>
      </c>
      <c r="I18" s="190" t="str">
        <f t="shared" si="0"/>
        <v xml:space="preserve">            ОВДП (13 - річні); 8,757%; 13,13р.</v>
      </c>
      <c r="J18" s="178">
        <f t="shared" si="1"/>
        <v>41817631</v>
      </c>
      <c r="K18" s="78"/>
      <c r="L18" s="78"/>
      <c r="M18" s="78"/>
      <c r="N18" s="78"/>
      <c r="O18" s="78"/>
      <c r="P18" s="78"/>
      <c r="Q18" s="78"/>
      <c r="R18" s="78"/>
    </row>
    <row r="19" spans="1:18" ht="15.75" x14ac:dyDescent="0.25">
      <c r="A19" s="63" t="s">
        <v>123</v>
      </c>
      <c r="B19" s="177">
        <v>8.0180000000000007</v>
      </c>
      <c r="C19" s="177">
        <v>14.02</v>
      </c>
      <c r="D19" s="177">
        <v>13.66</v>
      </c>
      <c r="E19" s="177">
        <v>56150000</v>
      </c>
      <c r="F19" s="63">
        <v>0</v>
      </c>
      <c r="G19" s="63">
        <v>1</v>
      </c>
      <c r="H19" s="63">
        <v>0</v>
      </c>
      <c r="I19" s="190" t="str">
        <f t="shared" si="0"/>
        <v xml:space="preserve">            ОВДП (14 - річні); 8,018%; 14,02р.</v>
      </c>
      <c r="J19" s="178">
        <f t="shared" si="1"/>
        <v>56150000</v>
      </c>
      <c r="K19" s="78"/>
      <c r="L19" s="78"/>
      <c r="M19" s="78"/>
      <c r="N19" s="78"/>
      <c r="O19" s="78"/>
      <c r="P19" s="78"/>
      <c r="Q19" s="78"/>
      <c r="R19" s="78"/>
    </row>
    <row r="20" spans="1:18" ht="15.75" x14ac:dyDescent="0.25">
      <c r="A20" s="63" t="s">
        <v>183</v>
      </c>
      <c r="B20" s="177">
        <v>7.7889999999999997</v>
      </c>
      <c r="C20" s="177">
        <v>13.72</v>
      </c>
      <c r="D20" s="177">
        <v>12.88</v>
      </c>
      <c r="E20" s="177">
        <v>53090798</v>
      </c>
      <c r="F20" s="63">
        <v>0</v>
      </c>
      <c r="G20" s="63">
        <v>1</v>
      </c>
      <c r="H20" s="63">
        <v>0</v>
      </c>
      <c r="I20" s="190" t="str">
        <f t="shared" si="0"/>
        <v xml:space="preserve">            ОВДП (15 - річні); 7,789%; 13,72р.</v>
      </c>
      <c r="J20" s="178">
        <f t="shared" si="1"/>
        <v>53090798</v>
      </c>
      <c r="K20" s="78"/>
      <c r="L20" s="78"/>
      <c r="M20" s="78"/>
      <c r="N20" s="78"/>
      <c r="O20" s="78"/>
      <c r="P20" s="78"/>
      <c r="Q20" s="78"/>
      <c r="R20" s="78"/>
    </row>
    <row r="21" spans="1:18" ht="15.75" x14ac:dyDescent="0.25">
      <c r="A21" s="63" t="s">
        <v>152</v>
      </c>
      <c r="B21" s="177">
        <v>77.87</v>
      </c>
      <c r="C21" s="177">
        <v>1.48</v>
      </c>
      <c r="D21" s="177">
        <v>0.64</v>
      </c>
      <c r="E21" s="177">
        <v>29026831.879999999</v>
      </c>
      <c r="F21" s="63">
        <v>0</v>
      </c>
      <c r="G21" s="63">
        <v>1</v>
      </c>
      <c r="H21" s="63">
        <v>0</v>
      </c>
      <c r="I21" s="190" t="str">
        <f t="shared" si="0"/>
        <v xml:space="preserve">            ОВДП (18 - місячні); 77,87%; 1,48р.</v>
      </c>
      <c r="J21" s="178">
        <f t="shared" si="1"/>
        <v>29026831.879999999</v>
      </c>
      <c r="K21" s="78"/>
      <c r="L21" s="78"/>
      <c r="M21" s="78"/>
      <c r="N21" s="78"/>
      <c r="O21" s="78"/>
      <c r="P21" s="78"/>
      <c r="Q21" s="78"/>
      <c r="R21" s="78"/>
    </row>
    <row r="22" spans="1:18" ht="15.75" x14ac:dyDescent="0.25">
      <c r="A22" s="141" t="s">
        <v>99</v>
      </c>
      <c r="B22" s="9">
        <v>123.86199999999999</v>
      </c>
      <c r="C22" s="9">
        <v>1.97</v>
      </c>
      <c r="D22" s="9">
        <v>1.21</v>
      </c>
      <c r="E22" s="9">
        <v>67417524.799999997</v>
      </c>
      <c r="F22" s="63">
        <v>0</v>
      </c>
      <c r="G22" s="63">
        <v>1</v>
      </c>
      <c r="H22" s="63">
        <v>0</v>
      </c>
      <c r="I22" s="190" t="str">
        <f t="shared" si="0"/>
        <v xml:space="preserve">            ОВДП (2 - річні); 123,862%; 1,97р.</v>
      </c>
      <c r="J22" s="178">
        <f t="shared" si="1"/>
        <v>67417524.799999997</v>
      </c>
      <c r="K22" s="78"/>
      <c r="L22" s="78"/>
      <c r="M22" s="78"/>
      <c r="N22" s="78"/>
      <c r="O22" s="78"/>
      <c r="P22" s="78"/>
      <c r="Q22" s="78"/>
      <c r="R22" s="78"/>
    </row>
    <row r="23" spans="1:18" ht="15.75" x14ac:dyDescent="0.25">
      <c r="A23" s="63" t="s">
        <v>146</v>
      </c>
      <c r="B23" s="177">
        <v>0</v>
      </c>
      <c r="C23" s="177">
        <v>0</v>
      </c>
      <c r="D23" s="177">
        <v>0</v>
      </c>
      <c r="E23" s="177">
        <v>0</v>
      </c>
      <c r="F23" s="63">
        <v>0</v>
      </c>
      <c r="G23" s="63">
        <v>1</v>
      </c>
      <c r="H23" s="63">
        <v>0</v>
      </c>
      <c r="I23" s="190" t="str">
        <f t="shared" si="0"/>
        <v xml:space="preserve">            ОВДП (3 - місячні); 0%; 0р.</v>
      </c>
      <c r="J23" s="178">
        <f t="shared" si="1"/>
        <v>0</v>
      </c>
      <c r="K23" s="78"/>
      <c r="L23" s="78"/>
      <c r="M23" s="78"/>
      <c r="N23" s="78"/>
      <c r="O23" s="78"/>
      <c r="P23" s="78"/>
      <c r="Q23" s="78"/>
      <c r="R23" s="78"/>
    </row>
    <row r="24" spans="1:18" ht="15.75" x14ac:dyDescent="0.25">
      <c r="A24" s="63" t="s">
        <v>158</v>
      </c>
      <c r="B24" s="177">
        <v>611.29300000000001</v>
      </c>
      <c r="C24" s="177">
        <v>2.91</v>
      </c>
      <c r="D24" s="177">
        <v>1.52</v>
      </c>
      <c r="E24" s="177">
        <v>20622125</v>
      </c>
      <c r="F24" s="63">
        <v>0</v>
      </c>
      <c r="G24" s="63">
        <v>1</v>
      </c>
      <c r="H24" s="63">
        <v>0</v>
      </c>
      <c r="I24" s="190" t="str">
        <f t="shared" si="0"/>
        <v xml:space="preserve">            ОВДП (3 - річні); 611,293%; 2,91р.</v>
      </c>
      <c r="J24" s="178">
        <f t="shared" si="1"/>
        <v>20622125</v>
      </c>
      <c r="K24" s="78"/>
      <c r="L24" s="78"/>
      <c r="M24" s="78"/>
      <c r="N24" s="78"/>
      <c r="O24" s="78"/>
      <c r="P24" s="78"/>
      <c r="Q24" s="78"/>
      <c r="R24" s="78"/>
    </row>
    <row r="25" spans="1:18" ht="15.75" x14ac:dyDescent="0.25">
      <c r="A25" s="141" t="s">
        <v>40</v>
      </c>
      <c r="B25" s="9">
        <v>14.504</v>
      </c>
      <c r="C25" s="9">
        <v>4.32</v>
      </c>
      <c r="D25" s="9">
        <v>2.2599999999999998</v>
      </c>
      <c r="E25" s="9">
        <v>11230000</v>
      </c>
      <c r="F25" s="63">
        <v>0</v>
      </c>
      <c r="G25" s="63">
        <v>1</v>
      </c>
      <c r="H25" s="63">
        <v>0</v>
      </c>
      <c r="I25" s="190" t="str">
        <f t="shared" si="0"/>
        <v xml:space="preserve">            ОВДП (4 - річні); 14,504%; 4,32р.</v>
      </c>
      <c r="J25" s="178">
        <f t="shared" si="1"/>
        <v>11230000</v>
      </c>
      <c r="K25" s="78"/>
      <c r="L25" s="78"/>
      <c r="M25" s="78"/>
      <c r="N25" s="78"/>
      <c r="O25" s="78"/>
      <c r="P25" s="78"/>
      <c r="Q25" s="78"/>
      <c r="R25" s="78"/>
    </row>
    <row r="26" spans="1:18" ht="15.75" x14ac:dyDescent="0.25">
      <c r="A26" s="141" t="s">
        <v>115</v>
      </c>
      <c r="B26" s="9">
        <v>28.491</v>
      </c>
      <c r="C26" s="9">
        <v>5.0199999999999996</v>
      </c>
      <c r="D26" s="9">
        <v>2.73</v>
      </c>
      <c r="E26" s="9">
        <v>83600220.900000006</v>
      </c>
      <c r="F26" s="63">
        <v>0</v>
      </c>
      <c r="G26" s="63">
        <v>1</v>
      </c>
      <c r="H26" s="63">
        <v>0</v>
      </c>
      <c r="I26" s="190" t="str">
        <f t="shared" si="0"/>
        <v xml:space="preserve">            ОВДП (5 - річні); 28,491%; 5,02р.</v>
      </c>
      <c r="J26" s="178">
        <f t="shared" si="1"/>
        <v>83600220.900000006</v>
      </c>
      <c r="K26" s="78"/>
      <c r="L26" s="78"/>
      <c r="M26" s="78"/>
      <c r="N26" s="78"/>
      <c r="O26" s="78"/>
      <c r="P26" s="78"/>
      <c r="Q26" s="78"/>
      <c r="R26" s="78"/>
    </row>
    <row r="27" spans="1:18" ht="15.75" x14ac:dyDescent="0.25">
      <c r="A27" s="63" t="s">
        <v>117</v>
      </c>
      <c r="B27" s="177">
        <v>0</v>
      </c>
      <c r="C27" s="177">
        <v>0.5</v>
      </c>
      <c r="D27" s="177">
        <v>0.19</v>
      </c>
      <c r="E27" s="177">
        <v>10000</v>
      </c>
      <c r="F27" s="63">
        <v>0</v>
      </c>
      <c r="G27" s="63">
        <v>1</v>
      </c>
      <c r="H27" s="63">
        <v>0</v>
      </c>
      <c r="I27" s="190" t="str">
        <f t="shared" si="0"/>
        <v xml:space="preserve">            ОВДП (6 - місячні); 0%; 0,5р.</v>
      </c>
      <c r="J27" s="178">
        <f t="shared" si="1"/>
        <v>10000</v>
      </c>
      <c r="K27" s="78"/>
      <c r="L27" s="78"/>
      <c r="M27" s="78"/>
      <c r="N27" s="78"/>
      <c r="O27" s="78"/>
      <c r="P27" s="78"/>
      <c r="Q27" s="78"/>
      <c r="R27" s="78"/>
    </row>
    <row r="28" spans="1:18" ht="15.75" x14ac:dyDescent="0.25">
      <c r="A28" s="63" t="s">
        <v>61</v>
      </c>
      <c r="B28" s="177">
        <v>14.3</v>
      </c>
      <c r="C28" s="177">
        <v>6.42</v>
      </c>
      <c r="D28" s="177">
        <v>3.66</v>
      </c>
      <c r="E28" s="177">
        <v>17600000</v>
      </c>
      <c r="F28" s="63">
        <v>0</v>
      </c>
      <c r="G28" s="63">
        <v>1</v>
      </c>
      <c r="H28" s="63">
        <v>0</v>
      </c>
      <c r="I28" s="190" t="str">
        <f t="shared" si="0"/>
        <v xml:space="preserve">            ОВДП (6 - річні); 14,3%; 6,42р.</v>
      </c>
      <c r="J28" s="178">
        <f t="shared" si="1"/>
        <v>17600000</v>
      </c>
      <c r="K28" s="78"/>
      <c r="L28" s="78"/>
      <c r="M28" s="78"/>
      <c r="N28" s="78"/>
      <c r="O28" s="78"/>
      <c r="P28" s="78"/>
      <c r="Q28" s="78"/>
      <c r="R28" s="78"/>
    </row>
    <row r="29" spans="1:18" ht="15.75" x14ac:dyDescent="0.25">
      <c r="A29" s="63" t="s">
        <v>133</v>
      </c>
      <c r="B29" s="177">
        <v>11.411</v>
      </c>
      <c r="C29" s="177">
        <v>6.98</v>
      </c>
      <c r="D29" s="177">
        <v>4.25</v>
      </c>
      <c r="E29" s="177">
        <v>13580900</v>
      </c>
      <c r="F29" s="63">
        <v>0</v>
      </c>
      <c r="G29" s="63">
        <v>1</v>
      </c>
      <c r="H29" s="63">
        <v>0</v>
      </c>
      <c r="I29" s="190" t="str">
        <f t="shared" si="0"/>
        <v xml:space="preserve">            ОВДП (7 - річні); 11,411%; 6,98р.</v>
      </c>
      <c r="J29" s="178">
        <f t="shared" si="1"/>
        <v>13580900</v>
      </c>
      <c r="K29" s="78"/>
      <c r="L29" s="78"/>
      <c r="M29" s="78"/>
      <c r="N29" s="78"/>
      <c r="O29" s="78"/>
      <c r="P29" s="78"/>
      <c r="Q29" s="78"/>
      <c r="R29" s="78"/>
    </row>
    <row r="30" spans="1:18" ht="15.75" x14ac:dyDescent="0.25">
      <c r="A30" s="63" t="s">
        <v>1</v>
      </c>
      <c r="B30" s="177">
        <v>12.244</v>
      </c>
      <c r="C30" s="177">
        <v>8.14</v>
      </c>
      <c r="D30" s="177">
        <v>3.74</v>
      </c>
      <c r="E30" s="177">
        <v>26316198</v>
      </c>
      <c r="F30" s="63">
        <v>0</v>
      </c>
      <c r="G30" s="63">
        <v>1</v>
      </c>
      <c r="H30" s="63">
        <v>0</v>
      </c>
      <c r="I30" s="190" t="str">
        <f t="shared" si="0"/>
        <v xml:space="preserve">            ОВДП (8 - річні); 12,244%; 8,14р.</v>
      </c>
      <c r="J30" s="178">
        <f t="shared" si="1"/>
        <v>26316198</v>
      </c>
      <c r="K30" s="78"/>
      <c r="L30" s="78"/>
      <c r="M30" s="78"/>
      <c r="N30" s="78"/>
      <c r="O30" s="78"/>
      <c r="P30" s="78"/>
      <c r="Q30" s="78"/>
      <c r="R30" s="78"/>
    </row>
    <row r="31" spans="1:18" ht="15.75" x14ac:dyDescent="0.25">
      <c r="A31" s="63" t="s">
        <v>17</v>
      </c>
      <c r="B31" s="177">
        <v>0</v>
      </c>
      <c r="C31" s="177">
        <v>0.62</v>
      </c>
      <c r="D31" s="177">
        <v>0.49</v>
      </c>
      <c r="E31" s="177">
        <v>790000</v>
      </c>
      <c r="F31" s="63">
        <v>0</v>
      </c>
      <c r="G31" s="63">
        <v>1</v>
      </c>
      <c r="H31" s="63">
        <v>0</v>
      </c>
      <c r="I31" s="190" t="str">
        <f t="shared" si="0"/>
        <v xml:space="preserve">            ОВДП (9 - місячні); 0%; 0,62р.</v>
      </c>
      <c r="J31" s="178">
        <f t="shared" si="1"/>
        <v>790000</v>
      </c>
      <c r="K31" s="78"/>
      <c r="L31" s="78"/>
      <c r="M31" s="78"/>
      <c r="N31" s="78"/>
      <c r="O31" s="78"/>
      <c r="P31" s="78"/>
      <c r="Q31" s="78"/>
      <c r="R31" s="78"/>
    </row>
    <row r="32" spans="1:18" ht="15.75" x14ac:dyDescent="0.25">
      <c r="A32" s="63" t="s">
        <v>82</v>
      </c>
      <c r="B32" s="177">
        <v>11.669</v>
      </c>
      <c r="C32" s="177">
        <v>9.06</v>
      </c>
      <c r="D32" s="177">
        <v>4.58</v>
      </c>
      <c r="E32" s="177">
        <v>35774399</v>
      </c>
      <c r="F32" s="63">
        <v>0</v>
      </c>
      <c r="G32" s="63">
        <v>1</v>
      </c>
      <c r="H32" s="63">
        <v>0</v>
      </c>
      <c r="I32" s="190" t="str">
        <f t="shared" si="0"/>
        <v xml:space="preserve">            ОВДП (9 - річні); 11,669%; 9,06р.</v>
      </c>
      <c r="J32" s="178">
        <f t="shared" si="1"/>
        <v>35774399</v>
      </c>
      <c r="K32" s="78"/>
      <c r="L32" s="78"/>
      <c r="M32" s="78"/>
      <c r="N32" s="78"/>
      <c r="O32" s="78"/>
      <c r="P32" s="78"/>
      <c r="Q32" s="78"/>
      <c r="R32" s="78"/>
    </row>
    <row r="33" spans="1:18" ht="15.75" x14ac:dyDescent="0.25">
      <c r="A33" s="63" t="s">
        <v>38</v>
      </c>
      <c r="B33" s="177">
        <v>0</v>
      </c>
      <c r="C33" s="177">
        <v>0</v>
      </c>
      <c r="D33" s="177">
        <v>0</v>
      </c>
      <c r="E33" s="177">
        <v>0</v>
      </c>
      <c r="F33" s="63">
        <v>0</v>
      </c>
      <c r="G33" s="63">
        <v>1</v>
      </c>
      <c r="H33" s="63">
        <v>0</v>
      </c>
      <c r="I33" s="190" t="str">
        <f t="shared" si="0"/>
        <v xml:space="preserve">            Казначейські зобов'язання; 0%; 0р.</v>
      </c>
      <c r="J33" s="178">
        <f t="shared" si="1"/>
        <v>0</v>
      </c>
      <c r="K33" s="78"/>
      <c r="L33" s="78"/>
      <c r="M33" s="78"/>
      <c r="N33" s="78"/>
      <c r="O33" s="78"/>
      <c r="P33" s="78"/>
      <c r="Q33" s="78"/>
      <c r="R33" s="78"/>
    </row>
    <row r="34" spans="1:18" ht="15.75" x14ac:dyDescent="0.25">
      <c r="A34" s="63" t="s">
        <v>81</v>
      </c>
      <c r="B34" s="177">
        <v>0</v>
      </c>
      <c r="C34" s="177">
        <v>0</v>
      </c>
      <c r="D34" s="177">
        <v>0</v>
      </c>
      <c r="E34" s="177">
        <v>0</v>
      </c>
      <c r="F34" s="63">
        <v>0</v>
      </c>
      <c r="G34" s="63">
        <v>1</v>
      </c>
      <c r="H34" s="63">
        <v>0</v>
      </c>
      <c r="I34" s="190" t="str">
        <f t="shared" si="0"/>
        <v xml:space="preserve">            ОВДП (1 - місячні); 0%; 0р.</v>
      </c>
      <c r="J34" s="178">
        <f t="shared" si="1"/>
        <v>0</v>
      </c>
      <c r="K34" s="78"/>
      <c r="L34" s="78"/>
      <c r="M34" s="78"/>
      <c r="N34" s="78"/>
      <c r="O34" s="78"/>
      <c r="P34" s="78"/>
      <c r="Q34" s="78"/>
      <c r="R34" s="78"/>
    </row>
    <row r="35" spans="1:18" ht="15.75" x14ac:dyDescent="0.25">
      <c r="A35" s="63" t="s">
        <v>24</v>
      </c>
      <c r="B35" s="177">
        <v>9.4649999999999999</v>
      </c>
      <c r="C35" s="177">
        <v>10.029999999999999</v>
      </c>
      <c r="D35" s="177">
        <v>4.68</v>
      </c>
      <c r="E35" s="177">
        <v>2430000</v>
      </c>
      <c r="F35" s="63">
        <v>0</v>
      </c>
      <c r="G35" s="63">
        <v>1</v>
      </c>
      <c r="H35" s="63">
        <v>0</v>
      </c>
      <c r="I35" s="190" t="str">
        <f t="shared" si="0"/>
        <v xml:space="preserve">            ОВДП (10 - річні); 9,465%; 10,03р.</v>
      </c>
      <c r="J35" s="178">
        <f t="shared" si="1"/>
        <v>2430000</v>
      </c>
      <c r="K35" s="78"/>
      <c r="L35" s="78"/>
      <c r="M35" s="78"/>
      <c r="N35" s="78"/>
      <c r="O35" s="78"/>
      <c r="P35" s="78"/>
      <c r="Q35" s="78"/>
      <c r="R35" s="78"/>
    </row>
    <row r="36" spans="1:18" ht="15.75" x14ac:dyDescent="0.25">
      <c r="A36" s="63" t="s">
        <v>11</v>
      </c>
      <c r="B36" s="177">
        <v>0</v>
      </c>
      <c r="C36" s="177">
        <v>0</v>
      </c>
      <c r="D36" s="177">
        <v>0</v>
      </c>
      <c r="E36" s="177">
        <v>0</v>
      </c>
      <c r="F36" s="63">
        <v>0</v>
      </c>
      <c r="G36" s="63">
        <v>1</v>
      </c>
      <c r="H36" s="63">
        <v>0</v>
      </c>
      <c r="I36" s="190" t="str">
        <f t="shared" si="0"/>
        <v xml:space="preserve">            ОВДП (12 - місячні); 0%; 0р.</v>
      </c>
      <c r="J36" s="178">
        <f t="shared" si="1"/>
        <v>0</v>
      </c>
      <c r="K36" s="78"/>
      <c r="L36" s="78"/>
      <c r="M36" s="78"/>
      <c r="N36" s="78"/>
      <c r="O36" s="78"/>
      <c r="P36" s="78"/>
      <c r="Q36" s="78"/>
      <c r="R36" s="78"/>
    </row>
    <row r="37" spans="1:18" ht="15.75" x14ac:dyDescent="0.25">
      <c r="A37" s="63" t="s">
        <v>152</v>
      </c>
      <c r="B37" s="177">
        <v>0</v>
      </c>
      <c r="C37" s="177">
        <v>0</v>
      </c>
      <c r="D37" s="177">
        <v>0</v>
      </c>
      <c r="E37" s="177">
        <v>0</v>
      </c>
      <c r="F37" s="63">
        <v>0</v>
      </c>
      <c r="G37" s="63">
        <v>1</v>
      </c>
      <c r="H37" s="63">
        <v>0</v>
      </c>
      <c r="I37" s="190" t="str">
        <f t="shared" si="0"/>
        <v xml:space="preserve">            ОВДП (18 - місячні); 0%; 0р.</v>
      </c>
      <c r="J37" s="178">
        <f t="shared" si="1"/>
        <v>0</v>
      </c>
      <c r="K37" s="78"/>
      <c r="L37" s="78"/>
      <c r="M37" s="78"/>
      <c r="N37" s="78"/>
      <c r="O37" s="78"/>
      <c r="P37" s="78"/>
      <c r="Q37" s="78"/>
      <c r="R37" s="78"/>
    </row>
    <row r="38" spans="1:18" ht="15.75" x14ac:dyDescent="0.25">
      <c r="A38" s="63" t="s">
        <v>99</v>
      </c>
      <c r="B38" s="177">
        <v>0</v>
      </c>
      <c r="C38" s="177">
        <v>0</v>
      </c>
      <c r="D38" s="177">
        <v>0</v>
      </c>
      <c r="E38" s="177">
        <v>0</v>
      </c>
      <c r="F38" s="63">
        <v>0</v>
      </c>
      <c r="G38" s="63">
        <v>1</v>
      </c>
      <c r="H38" s="63">
        <v>0</v>
      </c>
      <c r="I38" s="190" t="str">
        <f t="shared" si="0"/>
        <v xml:space="preserve">            ОВДП (2 - річні); 0%; 0р.</v>
      </c>
      <c r="J38" s="178">
        <f t="shared" si="1"/>
        <v>0</v>
      </c>
      <c r="K38" s="78"/>
      <c r="L38" s="78"/>
      <c r="M38" s="78"/>
      <c r="N38" s="78"/>
      <c r="O38" s="78"/>
      <c r="P38" s="78"/>
      <c r="Q38" s="78"/>
      <c r="R38" s="78"/>
    </row>
    <row r="39" spans="1:18" ht="15.75" x14ac:dyDescent="0.25">
      <c r="A39" s="63" t="s">
        <v>146</v>
      </c>
      <c r="B39" s="177">
        <v>0</v>
      </c>
      <c r="C39" s="177">
        <v>0</v>
      </c>
      <c r="D39" s="177">
        <v>0</v>
      </c>
      <c r="E39" s="177">
        <v>0</v>
      </c>
      <c r="F39" s="63">
        <v>0</v>
      </c>
      <c r="G39" s="63">
        <v>1</v>
      </c>
      <c r="H39" s="63">
        <v>0</v>
      </c>
      <c r="I39" s="190" t="str">
        <f t="shared" si="0"/>
        <v xml:space="preserve">            ОВДП (3 - місячні); 0%; 0р.</v>
      </c>
      <c r="J39" s="178">
        <f t="shared" si="1"/>
        <v>0</v>
      </c>
      <c r="K39" s="78"/>
      <c r="L39" s="78"/>
      <c r="M39" s="78"/>
      <c r="N39" s="78"/>
      <c r="O39" s="78"/>
      <c r="P39" s="78"/>
      <c r="Q39" s="78"/>
      <c r="R39" s="78"/>
    </row>
    <row r="40" spans="1:18" ht="15.75" x14ac:dyDescent="0.25">
      <c r="A40" s="63" t="s">
        <v>158</v>
      </c>
      <c r="B40" s="177">
        <v>0</v>
      </c>
      <c r="C40" s="177">
        <v>0</v>
      </c>
      <c r="D40" s="177">
        <v>0</v>
      </c>
      <c r="E40" s="177">
        <v>0</v>
      </c>
      <c r="F40" s="63">
        <v>0</v>
      </c>
      <c r="G40" s="63">
        <v>1</v>
      </c>
      <c r="H40" s="63">
        <v>0</v>
      </c>
      <c r="I40" s="190" t="str">
        <f t="shared" si="0"/>
        <v xml:space="preserve">            ОВДП (3 - річні); 0%; 0р.</v>
      </c>
      <c r="J40" s="178">
        <f t="shared" si="1"/>
        <v>0</v>
      </c>
      <c r="K40" s="78"/>
      <c r="L40" s="78"/>
      <c r="M40" s="78"/>
      <c r="N40" s="78"/>
      <c r="O40" s="78"/>
      <c r="P40" s="78"/>
      <c r="Q40" s="78"/>
      <c r="R40" s="78"/>
    </row>
    <row r="41" spans="1:18" ht="15.75" x14ac:dyDescent="0.25">
      <c r="A41" s="63" t="s">
        <v>40</v>
      </c>
      <c r="B41" s="177">
        <v>744.27800000000002</v>
      </c>
      <c r="C41" s="177">
        <v>3.97</v>
      </c>
      <c r="D41" s="177">
        <v>0.13</v>
      </c>
      <c r="E41" s="177">
        <v>4321169.28</v>
      </c>
      <c r="F41" s="63">
        <v>0</v>
      </c>
      <c r="G41" s="63">
        <v>1</v>
      </c>
      <c r="H41" s="63">
        <v>0</v>
      </c>
      <c r="I41" s="190" t="str">
        <f t="shared" si="0"/>
        <v xml:space="preserve">            ОВДП (4 - річні); 744,278%; 3,97р.</v>
      </c>
      <c r="J41" s="178">
        <f t="shared" si="1"/>
        <v>4321169.28</v>
      </c>
      <c r="K41" s="78"/>
      <c r="L41" s="78"/>
      <c r="M41" s="78"/>
      <c r="N41" s="78"/>
      <c r="O41" s="78"/>
      <c r="P41" s="78"/>
      <c r="Q41" s="78"/>
      <c r="R41" s="78"/>
    </row>
    <row r="42" spans="1:18" ht="15.75" x14ac:dyDescent="0.25">
      <c r="A42" s="63" t="s">
        <v>115</v>
      </c>
      <c r="B42" s="177">
        <v>73.513000000000005</v>
      </c>
      <c r="C42" s="177">
        <v>4.9000000000000004</v>
      </c>
      <c r="D42" s="177">
        <v>0.96</v>
      </c>
      <c r="E42" s="177">
        <v>66024590.630000003</v>
      </c>
      <c r="F42" s="63">
        <v>0</v>
      </c>
      <c r="G42" s="63">
        <v>1</v>
      </c>
      <c r="H42" s="63">
        <v>0</v>
      </c>
      <c r="I42" s="190" t="str">
        <f t="shared" si="0"/>
        <v xml:space="preserve">            ОВДП (5 - річні); 73,513%; 4,9р.</v>
      </c>
      <c r="J42" s="178">
        <f t="shared" si="1"/>
        <v>66024590.630000003</v>
      </c>
      <c r="K42" s="78"/>
      <c r="L42" s="78"/>
      <c r="M42" s="78"/>
      <c r="N42" s="78"/>
      <c r="O42" s="78"/>
      <c r="P42" s="78"/>
      <c r="Q42" s="78"/>
      <c r="R42" s="78"/>
    </row>
    <row r="43" spans="1:18" ht="15.75" x14ac:dyDescent="0.25">
      <c r="A43" s="63" t="s">
        <v>117</v>
      </c>
      <c r="B43" s="177">
        <v>0</v>
      </c>
      <c r="C43" s="177">
        <v>0</v>
      </c>
      <c r="D43" s="177">
        <v>0</v>
      </c>
      <c r="E43" s="177">
        <v>0</v>
      </c>
      <c r="F43" s="63">
        <v>0</v>
      </c>
      <c r="G43" s="63">
        <v>1</v>
      </c>
      <c r="H43" s="63">
        <v>0</v>
      </c>
      <c r="I43" s="190" t="str">
        <f t="shared" si="0"/>
        <v xml:space="preserve">            ОВДП (6 - місячні); 0%; 0р.</v>
      </c>
      <c r="J43" s="178">
        <f t="shared" si="1"/>
        <v>0</v>
      </c>
      <c r="K43" s="78"/>
      <c r="L43" s="78"/>
      <c r="M43" s="78"/>
      <c r="N43" s="78"/>
      <c r="O43" s="78"/>
      <c r="P43" s="78"/>
      <c r="Q43" s="78"/>
      <c r="R43" s="78"/>
    </row>
    <row r="44" spans="1:18" ht="15.75" x14ac:dyDescent="0.25">
      <c r="A44" s="63" t="s">
        <v>61</v>
      </c>
      <c r="B44" s="177">
        <v>9.5</v>
      </c>
      <c r="C44" s="177">
        <v>6.25</v>
      </c>
      <c r="D44" s="177">
        <v>0.7</v>
      </c>
      <c r="E44" s="177">
        <v>5250000</v>
      </c>
      <c r="F44" s="63">
        <v>0</v>
      </c>
      <c r="G44" s="63">
        <v>1</v>
      </c>
      <c r="H44" s="63">
        <v>0</v>
      </c>
      <c r="I44" s="190" t="str">
        <f t="shared" si="0"/>
        <v xml:space="preserve">            ОВДП (6 - річні); 9,5%; 6,25р.</v>
      </c>
      <c r="J44" s="178">
        <f t="shared" si="1"/>
        <v>5250000</v>
      </c>
      <c r="K44" s="78"/>
      <c r="L44" s="78"/>
      <c r="M44" s="78"/>
      <c r="N44" s="78"/>
      <c r="O44" s="78"/>
      <c r="P44" s="78"/>
      <c r="Q44" s="78"/>
      <c r="R44" s="78"/>
    </row>
    <row r="45" spans="1:18" ht="15.75" x14ac:dyDescent="0.25">
      <c r="A45" s="63" t="s">
        <v>133</v>
      </c>
      <c r="B45" s="177">
        <v>117.744</v>
      </c>
      <c r="C45" s="177">
        <v>6.98</v>
      </c>
      <c r="D45" s="177">
        <v>2.4700000000000002</v>
      </c>
      <c r="E45" s="177">
        <v>31158891</v>
      </c>
      <c r="F45" s="63">
        <v>0</v>
      </c>
      <c r="G45" s="63">
        <v>1</v>
      </c>
      <c r="H45" s="63">
        <v>0</v>
      </c>
      <c r="I45" s="190" t="str">
        <f t="shared" si="0"/>
        <v xml:space="preserve">            ОВДП (7 - річні); 117,744%; 6,98р.</v>
      </c>
      <c r="J45" s="178">
        <f t="shared" si="1"/>
        <v>31158891</v>
      </c>
      <c r="K45" s="78"/>
      <c r="L45" s="78"/>
      <c r="M45" s="78"/>
      <c r="N45" s="78"/>
      <c r="O45" s="78"/>
      <c r="P45" s="78"/>
      <c r="Q45" s="78"/>
      <c r="R45" s="78"/>
    </row>
    <row r="46" spans="1:18" ht="15.75" x14ac:dyDescent="0.25">
      <c r="A46" s="63" t="s">
        <v>1</v>
      </c>
      <c r="B46" s="177">
        <v>9.5</v>
      </c>
      <c r="C46" s="177">
        <v>7.92</v>
      </c>
      <c r="D46" s="177">
        <v>2.12</v>
      </c>
      <c r="E46" s="177">
        <v>1100000</v>
      </c>
      <c r="F46" s="63">
        <v>0</v>
      </c>
      <c r="G46" s="63">
        <v>1</v>
      </c>
      <c r="H46" s="63">
        <v>0</v>
      </c>
      <c r="I46" s="190" t="str">
        <f t="shared" si="0"/>
        <v xml:space="preserve">            ОВДП (8 - річні); 9,5%; 7,92р.</v>
      </c>
      <c r="J46" s="178">
        <f t="shared" si="1"/>
        <v>1100000</v>
      </c>
      <c r="K46" s="78"/>
      <c r="L46" s="78"/>
      <c r="M46" s="78"/>
      <c r="N46" s="78"/>
      <c r="O46" s="78"/>
      <c r="P46" s="78"/>
      <c r="Q46" s="78"/>
      <c r="R46" s="78"/>
    </row>
    <row r="47" spans="1:18" ht="15.75" x14ac:dyDescent="0.25">
      <c r="A47" s="63" t="s">
        <v>17</v>
      </c>
      <c r="B47" s="177">
        <v>0</v>
      </c>
      <c r="C47" s="177">
        <v>0</v>
      </c>
      <c r="D47" s="177">
        <v>0</v>
      </c>
      <c r="E47" s="177">
        <v>0</v>
      </c>
      <c r="F47" s="63">
        <v>0</v>
      </c>
      <c r="G47" s="63">
        <v>1</v>
      </c>
      <c r="H47" s="63">
        <v>0</v>
      </c>
      <c r="I47" s="190" t="str">
        <f t="shared" si="0"/>
        <v xml:space="preserve">            ОВДП (9 - місячні); 0%; 0р.</v>
      </c>
      <c r="J47" s="178">
        <f t="shared" si="1"/>
        <v>0</v>
      </c>
      <c r="K47" s="78"/>
      <c r="L47" s="78"/>
      <c r="M47" s="78"/>
      <c r="N47" s="78"/>
      <c r="O47" s="78"/>
      <c r="P47" s="78"/>
      <c r="Q47" s="78"/>
      <c r="R47" s="78"/>
    </row>
    <row r="48" spans="1:18" ht="15.75" x14ac:dyDescent="0.25">
      <c r="A48" s="63" t="s">
        <v>82</v>
      </c>
      <c r="B48" s="177">
        <v>9.5</v>
      </c>
      <c r="C48" s="177">
        <v>8.93</v>
      </c>
      <c r="D48" s="177">
        <v>3.14</v>
      </c>
      <c r="E48" s="177">
        <v>1100000</v>
      </c>
      <c r="F48" s="63">
        <v>0</v>
      </c>
      <c r="G48" s="63">
        <v>1</v>
      </c>
      <c r="H48" s="63">
        <v>0</v>
      </c>
      <c r="I48" s="190" t="str">
        <f t="shared" si="0"/>
        <v xml:space="preserve">            ОВДП (9 - річні); 9,5%; 8,93р.</v>
      </c>
      <c r="J48" s="178">
        <f t="shared" si="1"/>
        <v>1100000</v>
      </c>
      <c r="K48" s="78"/>
      <c r="L48" s="78"/>
      <c r="M48" s="78"/>
      <c r="N48" s="78"/>
      <c r="O48" s="78"/>
      <c r="P48" s="78"/>
      <c r="Q48" s="78"/>
      <c r="R48" s="78"/>
    </row>
    <row r="49" spans="1:18" ht="15.75" x14ac:dyDescent="0.25">
      <c r="A49" s="63" t="s">
        <v>91</v>
      </c>
      <c r="B49" s="177">
        <v>6.71</v>
      </c>
      <c r="C49" s="177">
        <v>12.69</v>
      </c>
      <c r="D49" s="177">
        <v>9.3699999999999992</v>
      </c>
      <c r="E49" s="177">
        <v>976527234.11000001</v>
      </c>
      <c r="F49" s="63">
        <v>1</v>
      </c>
      <c r="G49" s="63">
        <v>0</v>
      </c>
      <c r="H49" s="63">
        <v>0</v>
      </c>
      <c r="I49" s="190" t="str">
        <f t="shared" si="0"/>
        <v xml:space="preserve">      Державний зовнішній борг; 6,71%; 12,69р.</v>
      </c>
      <c r="J49" s="178">
        <f t="shared" si="1"/>
        <v>976527234.11000001</v>
      </c>
      <c r="K49" s="78"/>
      <c r="L49" s="78"/>
      <c r="M49" s="78"/>
      <c r="N49" s="78"/>
      <c r="O49" s="78"/>
      <c r="P49" s="78"/>
      <c r="Q49" s="78"/>
      <c r="R49" s="78"/>
    </row>
    <row r="50" spans="1:18" ht="15.75" x14ac:dyDescent="0.25">
      <c r="A50" s="63" t="s">
        <v>111</v>
      </c>
      <c r="B50" s="177">
        <v>6.367</v>
      </c>
      <c r="C50" s="177">
        <v>7.21</v>
      </c>
      <c r="D50" s="177">
        <v>5.47</v>
      </c>
      <c r="E50" s="177">
        <v>513713974.58999997</v>
      </c>
      <c r="F50" s="63">
        <v>0</v>
      </c>
      <c r="G50" s="63">
        <v>0</v>
      </c>
      <c r="H50" s="63">
        <v>0</v>
      </c>
      <c r="I50" s="190" t="str">
        <f t="shared" si="0"/>
        <v xml:space="preserve">         в т.ч. ОЗДП; 6,367%; 7,21р.</v>
      </c>
      <c r="J50" s="178">
        <f t="shared" si="1"/>
        <v>513713974.58999997</v>
      </c>
      <c r="K50" s="78"/>
      <c r="L50" s="78"/>
      <c r="M50" s="78"/>
      <c r="N50" s="78"/>
      <c r="O50" s="78"/>
      <c r="P50" s="78"/>
      <c r="Q50" s="78"/>
      <c r="R50" s="78"/>
    </row>
    <row r="51" spans="1:18" ht="15.75" x14ac:dyDescent="0.25">
      <c r="A51" s="63" t="s">
        <v>23</v>
      </c>
      <c r="B51" s="177">
        <v>22.081</v>
      </c>
      <c r="C51" s="177">
        <v>12.56</v>
      </c>
      <c r="D51" s="177">
        <v>9.36</v>
      </c>
      <c r="E51" s="177">
        <v>275718634.29000002</v>
      </c>
      <c r="F51" s="63">
        <v>0</v>
      </c>
      <c r="G51" s="63">
        <v>0</v>
      </c>
      <c r="H51" s="63">
        <v>2</v>
      </c>
      <c r="I51" s="190" t="str">
        <f t="shared" si="0"/>
        <v xml:space="preserve">   Гарантований борг; 22,081%; 12,56р.</v>
      </c>
      <c r="J51" s="178">
        <f t="shared" si="1"/>
        <v>275718634.29000002</v>
      </c>
      <c r="K51" s="78"/>
      <c r="L51" s="78"/>
      <c r="M51" s="78"/>
      <c r="N51" s="78"/>
      <c r="O51" s="78"/>
      <c r="P51" s="78"/>
      <c r="Q51" s="78"/>
      <c r="R51" s="78"/>
    </row>
    <row r="52" spans="1:18" ht="15.75" x14ac:dyDescent="0.25">
      <c r="A52" s="63" t="s">
        <v>32</v>
      </c>
      <c r="B52" s="177">
        <v>139.50899999999999</v>
      </c>
      <c r="C52" s="177">
        <v>6.18</v>
      </c>
      <c r="D52" s="177">
        <v>2.19</v>
      </c>
      <c r="E52" s="177">
        <v>19317833.829999998</v>
      </c>
      <c r="F52" s="63">
        <v>1</v>
      </c>
      <c r="G52" s="63">
        <v>0</v>
      </c>
      <c r="H52" s="63">
        <v>0</v>
      </c>
      <c r="I52" s="190" t="str">
        <f t="shared" si="0"/>
        <v xml:space="preserve">      Гарантований внутрішній борг; 139,509%; 6,18р.</v>
      </c>
      <c r="J52" s="178">
        <f t="shared" si="1"/>
        <v>19317833.829999998</v>
      </c>
      <c r="K52" s="78"/>
      <c r="L52" s="78"/>
      <c r="M52" s="78"/>
      <c r="N52" s="78"/>
      <c r="O52" s="78"/>
      <c r="P52" s="78"/>
      <c r="Q52" s="78"/>
      <c r="R52" s="78"/>
    </row>
    <row r="53" spans="1:18" ht="15.75" x14ac:dyDescent="0.25">
      <c r="A53" s="63" t="s">
        <v>76</v>
      </c>
      <c r="B53" s="177">
        <v>13.233000000000001</v>
      </c>
      <c r="C53" s="177">
        <v>13.05</v>
      </c>
      <c r="D53" s="177">
        <v>9.9</v>
      </c>
      <c r="E53" s="177">
        <v>256400800.47</v>
      </c>
      <c r="F53" s="63">
        <v>1</v>
      </c>
      <c r="G53" s="63">
        <v>0</v>
      </c>
      <c r="H53" s="63">
        <v>0</v>
      </c>
      <c r="I53" s="190" t="str">
        <f t="shared" si="0"/>
        <v xml:space="preserve">      Гарантований зовнішній борг; 13,233%; 13,05р.</v>
      </c>
      <c r="J53" s="178">
        <f t="shared" si="1"/>
        <v>256400800.47</v>
      </c>
      <c r="K53" s="78"/>
      <c r="L53" s="78"/>
      <c r="M53" s="78"/>
      <c r="N53" s="78"/>
      <c r="O53" s="78"/>
      <c r="P53" s="78"/>
      <c r="Q53" s="78"/>
      <c r="R53" s="78"/>
    </row>
    <row r="54" spans="1:18" ht="15.75" x14ac:dyDescent="0.25">
      <c r="A54" s="63" t="s">
        <v>111</v>
      </c>
      <c r="B54" s="177"/>
      <c r="C54" s="177"/>
      <c r="D54" s="177"/>
      <c r="E54" s="177"/>
      <c r="F54" s="63"/>
      <c r="G54" s="63"/>
      <c r="H54" s="63"/>
      <c r="I54" s="190"/>
      <c r="J54" s="178">
        <f t="shared" si="1"/>
        <v>0</v>
      </c>
      <c r="K54" s="78"/>
      <c r="L54" s="78"/>
      <c r="M54" s="78"/>
      <c r="N54" s="78"/>
      <c r="O54" s="78"/>
      <c r="P54" s="78"/>
      <c r="Q54" s="78"/>
      <c r="R54" s="78"/>
    </row>
    <row r="55" spans="1:18" x14ac:dyDescent="0.2">
      <c r="B55" s="193"/>
      <c r="C55" s="193"/>
      <c r="D55" s="193"/>
      <c r="E55" s="193"/>
      <c r="F55" s="78"/>
      <c r="G55" s="78"/>
      <c r="H55" s="78"/>
      <c r="I55" s="190"/>
      <c r="J55" s="178">
        <f t="shared" si="1"/>
        <v>0</v>
      </c>
      <c r="K55" s="78"/>
      <c r="L55" s="78"/>
      <c r="M55" s="78"/>
      <c r="N55" s="78"/>
      <c r="O55" s="78"/>
      <c r="P55" s="78"/>
      <c r="Q55" s="78"/>
      <c r="R55" s="78"/>
    </row>
    <row r="56" spans="1:18" x14ac:dyDescent="0.2">
      <c r="B56" s="193"/>
      <c r="C56" s="193"/>
      <c r="D56" s="193"/>
      <c r="E56" s="193"/>
      <c r="F56" s="78"/>
      <c r="G56" s="78"/>
      <c r="H56" s="78"/>
      <c r="I56" s="190"/>
      <c r="J56" s="178">
        <f t="shared" si="1"/>
        <v>0</v>
      </c>
      <c r="K56" s="78"/>
      <c r="L56" s="78"/>
      <c r="M56" s="78"/>
      <c r="N56" s="78"/>
      <c r="O56" s="78"/>
      <c r="P56" s="78"/>
      <c r="Q56" s="78"/>
      <c r="R56" s="78"/>
    </row>
    <row r="57" spans="1:18" x14ac:dyDescent="0.2">
      <c r="B57" s="193"/>
      <c r="C57" s="193"/>
      <c r="D57" s="193"/>
      <c r="E57" s="193"/>
      <c r="F57" s="78"/>
      <c r="G57" s="78"/>
      <c r="H57" s="78"/>
      <c r="I57" s="190"/>
      <c r="J57" s="178">
        <f t="shared" si="1"/>
        <v>0</v>
      </c>
      <c r="K57" s="78"/>
      <c r="L57" s="78"/>
      <c r="M57" s="78"/>
      <c r="N57" s="78"/>
      <c r="O57" s="78"/>
      <c r="P57" s="78"/>
      <c r="Q57" s="78"/>
      <c r="R57" s="78"/>
    </row>
    <row r="58" spans="1:18" x14ac:dyDescent="0.2">
      <c r="B58" s="193"/>
      <c r="C58" s="193"/>
      <c r="D58" s="193"/>
      <c r="E58" s="193"/>
      <c r="F58" s="78"/>
      <c r="G58" s="78"/>
      <c r="H58" s="78"/>
      <c r="I58" s="190"/>
      <c r="J58" s="178">
        <f t="shared" si="1"/>
        <v>0</v>
      </c>
      <c r="K58" s="78"/>
      <c r="L58" s="78"/>
      <c r="M58" s="78"/>
      <c r="N58" s="78"/>
      <c r="O58" s="78"/>
      <c r="P58" s="78"/>
      <c r="Q58" s="78"/>
      <c r="R58" s="78"/>
    </row>
    <row r="59" spans="1:18" x14ac:dyDescent="0.2">
      <c r="B59" s="193"/>
      <c r="C59" s="193"/>
      <c r="D59" s="193"/>
      <c r="E59" s="193"/>
      <c r="F59" s="78"/>
      <c r="G59" s="78"/>
      <c r="H59" s="78"/>
      <c r="I59" s="190"/>
      <c r="J59" s="178">
        <f t="shared" si="1"/>
        <v>0</v>
      </c>
      <c r="K59" s="78"/>
      <c r="L59" s="78"/>
      <c r="M59" s="78"/>
      <c r="N59" s="78"/>
      <c r="O59" s="78"/>
      <c r="P59" s="78"/>
      <c r="Q59" s="78"/>
      <c r="R59" s="78"/>
    </row>
    <row r="60" spans="1:18" x14ac:dyDescent="0.2">
      <c r="B60" s="193"/>
      <c r="C60" s="193"/>
      <c r="D60" s="193"/>
      <c r="E60" s="193"/>
      <c r="F60" s="78"/>
      <c r="G60" s="78"/>
      <c r="H60" s="78"/>
      <c r="I60" s="190"/>
      <c r="J60" s="178">
        <f t="shared" si="1"/>
        <v>0</v>
      </c>
      <c r="K60" s="78"/>
      <c r="L60" s="78"/>
      <c r="M60" s="78"/>
      <c r="N60" s="78"/>
      <c r="O60" s="78"/>
      <c r="P60" s="78"/>
      <c r="Q60" s="78"/>
      <c r="R60" s="78"/>
    </row>
    <row r="61" spans="1:18" x14ac:dyDescent="0.2">
      <c r="B61" s="193"/>
      <c r="C61" s="193"/>
      <c r="D61" s="193"/>
      <c r="E61" s="193"/>
      <c r="F61" s="78"/>
      <c r="G61" s="78"/>
      <c r="H61" s="78"/>
      <c r="I61" s="190"/>
      <c r="J61" s="178">
        <f t="shared" si="1"/>
        <v>0</v>
      </c>
      <c r="K61" s="78"/>
      <c r="L61" s="78"/>
      <c r="M61" s="78"/>
      <c r="N61" s="78"/>
      <c r="O61" s="78"/>
      <c r="P61" s="78"/>
      <c r="Q61" s="78"/>
      <c r="R61" s="78"/>
    </row>
    <row r="62" spans="1:18" x14ac:dyDescent="0.2">
      <c r="B62" s="193"/>
      <c r="C62" s="193"/>
      <c r="D62" s="193"/>
      <c r="E62" s="193"/>
      <c r="F62" s="78"/>
      <c r="G62" s="78"/>
      <c r="H62" s="78"/>
      <c r="I62" s="190"/>
      <c r="J62" s="190"/>
      <c r="K62" s="78"/>
      <c r="L62" s="78"/>
      <c r="M62" s="78"/>
      <c r="N62" s="78"/>
      <c r="O62" s="78"/>
      <c r="P62" s="78"/>
      <c r="Q62" s="78"/>
      <c r="R62" s="78"/>
    </row>
    <row r="63" spans="1:18" x14ac:dyDescent="0.2">
      <c r="B63" s="193"/>
      <c r="C63" s="193"/>
      <c r="D63" s="193"/>
      <c r="E63" s="193"/>
      <c r="F63" s="78"/>
      <c r="G63" s="78"/>
      <c r="H63" s="78"/>
      <c r="I63" s="190"/>
      <c r="J63" s="190"/>
      <c r="K63" s="78"/>
      <c r="L63" s="78"/>
      <c r="M63" s="78"/>
      <c r="N63" s="78"/>
      <c r="O63" s="78"/>
      <c r="P63" s="78"/>
      <c r="Q63" s="78"/>
      <c r="R63" s="78"/>
    </row>
    <row r="64" spans="1:18" x14ac:dyDescent="0.2">
      <c r="B64" s="193"/>
      <c r="C64" s="193"/>
      <c r="D64" s="193"/>
      <c r="E64" s="193"/>
      <c r="F64" s="78"/>
      <c r="G64" s="78"/>
      <c r="H64" s="78"/>
      <c r="I64" s="190"/>
      <c r="J64" s="190"/>
      <c r="K64" s="78"/>
      <c r="L64" s="78"/>
      <c r="M64" s="78"/>
      <c r="N64" s="78"/>
      <c r="O64" s="78"/>
      <c r="P64" s="78"/>
      <c r="Q64" s="78"/>
      <c r="R64" s="78"/>
    </row>
    <row r="65" spans="2:18" x14ac:dyDescent="0.2">
      <c r="B65" s="193"/>
      <c r="C65" s="193"/>
      <c r="D65" s="193"/>
      <c r="E65" s="193"/>
      <c r="F65" s="78"/>
      <c r="G65" s="78"/>
      <c r="H65" s="78"/>
      <c r="I65" s="190"/>
      <c r="J65" s="190"/>
      <c r="K65" s="78"/>
      <c r="L65" s="78"/>
      <c r="M65" s="78"/>
      <c r="N65" s="78"/>
      <c r="O65" s="78"/>
      <c r="P65" s="78"/>
      <c r="Q65" s="78"/>
      <c r="R65" s="78"/>
    </row>
    <row r="66" spans="2:18" x14ac:dyDescent="0.2">
      <c r="B66" s="193"/>
      <c r="C66" s="193"/>
      <c r="D66" s="193"/>
      <c r="E66" s="193"/>
      <c r="F66" s="78"/>
      <c r="G66" s="78"/>
      <c r="H66" s="78"/>
      <c r="I66" s="190"/>
      <c r="J66" s="190"/>
      <c r="K66" s="78"/>
      <c r="L66" s="78"/>
      <c r="M66" s="78"/>
      <c r="N66" s="78"/>
      <c r="O66" s="78"/>
      <c r="P66" s="78"/>
      <c r="Q66" s="78"/>
      <c r="R66" s="78"/>
    </row>
    <row r="67" spans="2:18" x14ac:dyDescent="0.2">
      <c r="B67" s="193"/>
      <c r="C67" s="193"/>
      <c r="D67" s="193"/>
      <c r="E67" s="193"/>
      <c r="F67" s="78"/>
      <c r="G67" s="78"/>
      <c r="H67" s="78"/>
      <c r="I67" s="190"/>
      <c r="J67" s="190"/>
      <c r="K67" s="78"/>
      <c r="L67" s="78"/>
      <c r="M67" s="78"/>
      <c r="N67" s="78"/>
      <c r="O67" s="78"/>
      <c r="P67" s="78"/>
      <c r="Q67" s="78"/>
      <c r="R67" s="78"/>
    </row>
    <row r="68" spans="2:18" x14ac:dyDescent="0.2">
      <c r="B68" s="193"/>
      <c r="C68" s="193"/>
      <c r="D68" s="193"/>
      <c r="E68" s="193"/>
      <c r="F68" s="78"/>
      <c r="G68" s="78"/>
      <c r="H68" s="78"/>
      <c r="I68" s="190"/>
      <c r="J68" s="190"/>
      <c r="K68" s="78"/>
      <c r="L68" s="78"/>
      <c r="M68" s="78"/>
      <c r="N68" s="78"/>
      <c r="O68" s="78"/>
      <c r="P68" s="78"/>
      <c r="Q68" s="78"/>
      <c r="R68" s="78"/>
    </row>
    <row r="69" spans="2:18" x14ac:dyDescent="0.2">
      <c r="B69" s="193"/>
      <c r="C69" s="193"/>
      <c r="D69" s="193"/>
      <c r="E69" s="193"/>
      <c r="F69" s="78"/>
      <c r="G69" s="78"/>
      <c r="H69" s="78"/>
      <c r="I69" s="190"/>
      <c r="J69" s="190"/>
      <c r="K69" s="78"/>
      <c r="L69" s="78"/>
      <c r="M69" s="78"/>
      <c r="N69" s="78"/>
      <c r="O69" s="78"/>
      <c r="P69" s="78"/>
      <c r="Q69" s="78"/>
      <c r="R69" s="78"/>
    </row>
    <row r="70" spans="2:18" x14ac:dyDescent="0.2">
      <c r="B70" s="193"/>
      <c r="C70" s="193"/>
      <c r="D70" s="193"/>
      <c r="E70" s="193"/>
      <c r="F70" s="78"/>
      <c r="G70" s="78"/>
      <c r="H70" s="78"/>
      <c r="I70" s="190"/>
      <c r="J70" s="190"/>
      <c r="K70" s="78"/>
      <c r="L70" s="78"/>
      <c r="M70" s="78"/>
      <c r="N70" s="78"/>
      <c r="O70" s="78"/>
      <c r="P70" s="78"/>
      <c r="Q70" s="78"/>
      <c r="R70" s="78"/>
    </row>
    <row r="71" spans="2:18" x14ac:dyDescent="0.2">
      <c r="B71" s="193"/>
      <c r="C71" s="193"/>
      <c r="D71" s="193"/>
      <c r="E71" s="193"/>
      <c r="F71" s="78"/>
      <c r="G71" s="78"/>
      <c r="H71" s="78"/>
      <c r="I71" s="190"/>
      <c r="J71" s="190"/>
      <c r="K71" s="78"/>
      <c r="L71" s="78"/>
      <c r="M71" s="78"/>
      <c r="N71" s="78"/>
      <c r="O71" s="78"/>
      <c r="P71" s="78"/>
      <c r="Q71" s="78"/>
      <c r="R71" s="78"/>
    </row>
    <row r="72" spans="2:18" x14ac:dyDescent="0.2">
      <c r="B72" s="193"/>
      <c r="C72" s="193"/>
      <c r="D72" s="193"/>
      <c r="E72" s="193"/>
      <c r="F72" s="78"/>
      <c r="G72" s="78"/>
      <c r="H72" s="78"/>
      <c r="I72" s="190"/>
      <c r="J72" s="190"/>
      <c r="K72" s="78"/>
      <c r="L72" s="78"/>
      <c r="M72" s="78"/>
      <c r="N72" s="78"/>
      <c r="O72" s="78"/>
      <c r="P72" s="78"/>
      <c r="Q72" s="78"/>
      <c r="R72" s="78"/>
    </row>
    <row r="73" spans="2:18" x14ac:dyDescent="0.2">
      <c r="B73" s="193"/>
      <c r="C73" s="193"/>
      <c r="D73" s="193"/>
      <c r="E73" s="193"/>
      <c r="F73" s="78"/>
      <c r="G73" s="78"/>
      <c r="H73" s="78"/>
      <c r="I73" s="190"/>
      <c r="J73" s="190"/>
      <c r="K73" s="78"/>
      <c r="L73" s="78"/>
      <c r="M73" s="78"/>
      <c r="N73" s="78"/>
      <c r="O73" s="78"/>
      <c r="P73" s="78"/>
      <c r="Q73" s="78"/>
      <c r="R73" s="78"/>
    </row>
    <row r="74" spans="2:18" x14ac:dyDescent="0.2">
      <c r="B74" s="193"/>
      <c r="C74" s="193"/>
      <c r="D74" s="193"/>
      <c r="E74" s="193"/>
      <c r="F74" s="78"/>
      <c r="G74" s="78"/>
      <c r="H74" s="78"/>
      <c r="I74" s="190"/>
      <c r="J74" s="190"/>
      <c r="K74" s="78"/>
      <c r="L74" s="78"/>
      <c r="M74" s="78"/>
      <c r="N74" s="78"/>
      <c r="O74" s="78"/>
      <c r="P74" s="78"/>
      <c r="Q74" s="78"/>
      <c r="R74" s="78"/>
    </row>
    <row r="75" spans="2:18" x14ac:dyDescent="0.2">
      <c r="B75" s="193"/>
      <c r="C75" s="193"/>
      <c r="D75" s="193"/>
      <c r="E75" s="193"/>
      <c r="F75" s="78"/>
      <c r="G75" s="78"/>
      <c r="H75" s="78"/>
      <c r="I75" s="190"/>
      <c r="J75" s="190"/>
      <c r="K75" s="78"/>
      <c r="L75" s="78"/>
      <c r="M75" s="78"/>
      <c r="N75" s="78"/>
      <c r="O75" s="78"/>
      <c r="P75" s="78"/>
      <c r="Q75" s="78"/>
      <c r="R75" s="78"/>
    </row>
    <row r="76" spans="2:18" x14ac:dyDescent="0.2">
      <c r="B76" s="193"/>
      <c r="C76" s="193"/>
      <c r="D76" s="193"/>
      <c r="E76" s="193"/>
      <c r="F76" s="78"/>
      <c r="G76" s="78"/>
      <c r="H76" s="78"/>
      <c r="I76" s="190"/>
      <c r="J76" s="190"/>
      <c r="K76" s="78"/>
      <c r="L76" s="78"/>
      <c r="M76" s="78"/>
      <c r="N76" s="78"/>
      <c r="O76" s="78"/>
      <c r="P76" s="78"/>
      <c r="Q76" s="78"/>
      <c r="R76" s="78"/>
    </row>
    <row r="77" spans="2:18" x14ac:dyDescent="0.2">
      <c r="B77" s="193"/>
      <c r="C77" s="193"/>
      <c r="D77" s="193"/>
      <c r="E77" s="193"/>
      <c r="F77" s="78"/>
      <c r="G77" s="78"/>
      <c r="H77" s="78"/>
      <c r="I77" s="190"/>
      <c r="J77" s="190"/>
      <c r="K77" s="78"/>
      <c r="L77" s="78"/>
      <c r="M77" s="78"/>
      <c r="N77" s="78"/>
      <c r="O77" s="78"/>
      <c r="P77" s="78"/>
      <c r="Q77" s="78"/>
      <c r="R77" s="78"/>
    </row>
    <row r="78" spans="2:18" x14ac:dyDescent="0.2">
      <c r="B78" s="193"/>
      <c r="C78" s="193"/>
      <c r="D78" s="193"/>
      <c r="E78" s="193"/>
      <c r="F78" s="78"/>
      <c r="G78" s="78"/>
      <c r="H78" s="78"/>
      <c r="I78" s="190"/>
      <c r="J78" s="190"/>
      <c r="K78" s="78"/>
      <c r="L78" s="78"/>
      <c r="M78" s="78"/>
      <c r="N78" s="78"/>
      <c r="O78" s="78"/>
      <c r="P78" s="78"/>
      <c r="Q78" s="78"/>
      <c r="R78" s="78"/>
    </row>
    <row r="79" spans="2:18" x14ac:dyDescent="0.2">
      <c r="B79" s="193"/>
      <c r="C79" s="193"/>
      <c r="D79" s="193"/>
      <c r="E79" s="193"/>
      <c r="F79" s="78"/>
      <c r="G79" s="78"/>
      <c r="H79" s="78"/>
      <c r="I79" s="190"/>
      <c r="J79" s="190"/>
      <c r="K79" s="78"/>
      <c r="L79" s="78"/>
      <c r="M79" s="78"/>
      <c r="N79" s="78"/>
      <c r="O79" s="78"/>
      <c r="P79" s="78"/>
      <c r="Q79" s="78"/>
      <c r="R79" s="78"/>
    </row>
    <row r="80" spans="2:18" x14ac:dyDescent="0.2">
      <c r="B80" s="193"/>
      <c r="C80" s="193"/>
      <c r="D80" s="193"/>
      <c r="E80" s="193"/>
      <c r="F80" s="78"/>
      <c r="G80" s="78"/>
      <c r="H80" s="78"/>
      <c r="I80" s="190"/>
      <c r="J80" s="190"/>
      <c r="K80" s="78"/>
      <c r="L80" s="78"/>
      <c r="M80" s="78"/>
      <c r="N80" s="78"/>
      <c r="O80" s="78"/>
      <c r="P80" s="78"/>
      <c r="Q80" s="78"/>
      <c r="R80" s="78"/>
    </row>
    <row r="81" spans="2:18" x14ac:dyDescent="0.2">
      <c r="B81" s="193"/>
      <c r="C81" s="193"/>
      <c r="D81" s="193"/>
      <c r="E81" s="193"/>
      <c r="F81" s="78"/>
      <c r="G81" s="78"/>
      <c r="H81" s="78"/>
      <c r="I81" s="190"/>
      <c r="J81" s="190"/>
      <c r="K81" s="78"/>
      <c r="L81" s="78"/>
      <c r="M81" s="78"/>
      <c r="N81" s="78"/>
      <c r="O81" s="78"/>
      <c r="P81" s="78"/>
      <c r="Q81" s="78"/>
      <c r="R81" s="78"/>
    </row>
    <row r="82" spans="2:18" x14ac:dyDescent="0.2">
      <c r="B82" s="193"/>
      <c r="C82" s="193"/>
      <c r="D82" s="193"/>
      <c r="E82" s="193"/>
      <c r="F82" s="78"/>
      <c r="G82" s="78"/>
      <c r="H82" s="78"/>
      <c r="I82" s="190"/>
      <c r="J82" s="190"/>
      <c r="K82" s="78"/>
      <c r="L82" s="78"/>
      <c r="M82" s="78"/>
      <c r="N82" s="78"/>
      <c r="O82" s="78"/>
      <c r="P82" s="78"/>
      <c r="Q82" s="78"/>
      <c r="R82" s="78"/>
    </row>
    <row r="83" spans="2:18" x14ac:dyDescent="0.2">
      <c r="B83" s="193"/>
      <c r="C83" s="193"/>
      <c r="D83" s="193"/>
      <c r="E83" s="193"/>
      <c r="F83" s="78"/>
      <c r="G83" s="78"/>
      <c r="H83" s="78"/>
      <c r="I83" s="190"/>
      <c r="J83" s="190"/>
      <c r="K83" s="78"/>
      <c r="L83" s="78"/>
      <c r="M83" s="78"/>
      <c r="N83" s="78"/>
      <c r="O83" s="78"/>
      <c r="P83" s="78"/>
      <c r="Q83" s="78"/>
      <c r="R83" s="78"/>
    </row>
    <row r="84" spans="2:18" x14ac:dyDescent="0.2">
      <c r="B84" s="193"/>
      <c r="C84" s="193"/>
      <c r="D84" s="193"/>
      <c r="E84" s="193"/>
      <c r="F84" s="78"/>
      <c r="G84" s="78"/>
      <c r="H84" s="78"/>
      <c r="I84" s="190"/>
      <c r="J84" s="190"/>
      <c r="K84" s="78"/>
      <c r="L84" s="78"/>
      <c r="M84" s="78"/>
      <c r="N84" s="78"/>
      <c r="O84" s="78"/>
      <c r="P84" s="78"/>
      <c r="Q84" s="78"/>
      <c r="R84" s="78"/>
    </row>
    <row r="85" spans="2:18" x14ac:dyDescent="0.2">
      <c r="B85" s="193"/>
      <c r="C85" s="193"/>
      <c r="D85" s="193"/>
      <c r="E85" s="193"/>
      <c r="F85" s="78"/>
      <c r="G85" s="78"/>
      <c r="H85" s="78"/>
      <c r="I85" s="190"/>
      <c r="J85" s="190"/>
      <c r="K85" s="78"/>
      <c r="L85" s="78"/>
      <c r="M85" s="78"/>
      <c r="N85" s="78"/>
      <c r="O85" s="78"/>
      <c r="P85" s="78"/>
      <c r="Q85" s="78"/>
      <c r="R85" s="78"/>
    </row>
    <row r="86" spans="2:18" x14ac:dyDescent="0.2">
      <c r="B86" s="193"/>
      <c r="C86" s="193"/>
      <c r="D86" s="193"/>
      <c r="E86" s="193"/>
      <c r="F86" s="78"/>
      <c r="G86" s="78"/>
      <c r="H86" s="78"/>
      <c r="I86" s="190"/>
      <c r="J86" s="190"/>
      <c r="K86" s="78"/>
      <c r="L86" s="78"/>
      <c r="M86" s="78"/>
      <c r="N86" s="78"/>
      <c r="O86" s="78"/>
      <c r="P86" s="78"/>
      <c r="Q86" s="78"/>
      <c r="R86" s="78"/>
    </row>
    <row r="87" spans="2:18" x14ac:dyDescent="0.2">
      <c r="B87" s="193"/>
      <c r="C87" s="193"/>
      <c r="D87" s="193"/>
      <c r="E87" s="193"/>
      <c r="F87" s="78"/>
      <c r="G87" s="78"/>
      <c r="H87" s="78"/>
      <c r="I87" s="190"/>
      <c r="J87" s="190"/>
      <c r="K87" s="78"/>
      <c r="L87" s="78"/>
      <c r="M87" s="78"/>
      <c r="N87" s="78"/>
      <c r="O87" s="78"/>
      <c r="P87" s="78"/>
      <c r="Q87" s="78"/>
      <c r="R87" s="78"/>
    </row>
    <row r="88" spans="2:18" x14ac:dyDescent="0.2">
      <c r="B88" s="193"/>
      <c r="C88" s="193"/>
      <c r="D88" s="193"/>
      <c r="E88" s="193"/>
      <c r="F88" s="78"/>
      <c r="G88" s="78"/>
      <c r="H88" s="78"/>
      <c r="I88" s="190"/>
      <c r="J88" s="190"/>
      <c r="K88" s="78"/>
      <c r="L88" s="78"/>
      <c r="M88" s="78"/>
      <c r="N88" s="78"/>
      <c r="O88" s="78"/>
      <c r="P88" s="78"/>
      <c r="Q88" s="78"/>
      <c r="R88" s="78"/>
    </row>
    <row r="89" spans="2:18" x14ac:dyDescent="0.2">
      <c r="B89" s="193"/>
      <c r="C89" s="193"/>
      <c r="D89" s="193"/>
      <c r="E89" s="193"/>
      <c r="F89" s="78"/>
      <c r="G89" s="78"/>
      <c r="H89" s="78"/>
      <c r="I89" s="190"/>
      <c r="J89" s="190"/>
      <c r="K89" s="78"/>
      <c r="L89" s="78"/>
      <c r="M89" s="78"/>
      <c r="N89" s="78"/>
      <c r="O89" s="78"/>
      <c r="P89" s="78"/>
      <c r="Q89" s="78"/>
      <c r="R89" s="78"/>
    </row>
    <row r="90" spans="2:18" x14ac:dyDescent="0.2">
      <c r="B90" s="193"/>
      <c r="C90" s="193"/>
      <c r="D90" s="193"/>
      <c r="E90" s="193"/>
      <c r="F90" s="78"/>
      <c r="G90" s="78"/>
      <c r="H90" s="78"/>
      <c r="I90" s="190"/>
      <c r="J90" s="190"/>
      <c r="K90" s="78"/>
      <c r="L90" s="78"/>
      <c r="M90" s="78"/>
      <c r="N90" s="78"/>
      <c r="O90" s="78"/>
      <c r="P90" s="78"/>
      <c r="Q90" s="78"/>
      <c r="R90" s="78"/>
    </row>
    <row r="91" spans="2:18" x14ac:dyDescent="0.2">
      <c r="B91" s="193"/>
      <c r="C91" s="193"/>
      <c r="D91" s="193"/>
      <c r="E91" s="193"/>
      <c r="F91" s="78"/>
      <c r="G91" s="78"/>
      <c r="H91" s="78"/>
      <c r="I91" s="190"/>
      <c r="J91" s="190"/>
      <c r="K91" s="78"/>
      <c r="L91" s="78"/>
      <c r="M91" s="78"/>
      <c r="N91" s="78"/>
      <c r="O91" s="78"/>
      <c r="P91" s="78"/>
      <c r="Q91" s="78"/>
      <c r="R91" s="78"/>
    </row>
    <row r="92" spans="2:18" x14ac:dyDescent="0.2">
      <c r="B92" s="193"/>
      <c r="C92" s="193"/>
      <c r="D92" s="193"/>
      <c r="E92" s="193"/>
      <c r="F92" s="78"/>
      <c r="G92" s="78"/>
      <c r="H92" s="78"/>
      <c r="I92" s="190"/>
      <c r="J92" s="190"/>
      <c r="K92" s="78"/>
      <c r="L92" s="78"/>
      <c r="M92" s="78"/>
      <c r="N92" s="78"/>
      <c r="O92" s="78"/>
      <c r="P92" s="78"/>
      <c r="Q92" s="78"/>
      <c r="R92" s="78"/>
    </row>
    <row r="93" spans="2:18" x14ac:dyDescent="0.2">
      <c r="B93" s="193"/>
      <c r="C93" s="193"/>
      <c r="D93" s="193"/>
      <c r="E93" s="193"/>
      <c r="F93" s="78"/>
      <c r="G93" s="78"/>
      <c r="H93" s="78"/>
      <c r="I93" s="190"/>
      <c r="J93" s="190"/>
      <c r="K93" s="78"/>
      <c r="L93" s="78"/>
      <c r="M93" s="78"/>
      <c r="N93" s="78"/>
      <c r="O93" s="78"/>
      <c r="P93" s="78"/>
      <c r="Q93" s="78"/>
      <c r="R93" s="78"/>
    </row>
    <row r="94" spans="2:18" x14ac:dyDescent="0.2">
      <c r="B94" s="193"/>
      <c r="C94" s="193"/>
      <c r="D94" s="193"/>
      <c r="E94" s="193"/>
      <c r="F94" s="78"/>
      <c r="G94" s="78"/>
      <c r="H94" s="78"/>
      <c r="I94" s="190"/>
      <c r="J94" s="190"/>
      <c r="K94" s="78"/>
      <c r="L94" s="78"/>
      <c r="M94" s="78"/>
      <c r="N94" s="78"/>
      <c r="O94" s="78"/>
      <c r="P94" s="78"/>
      <c r="Q94" s="78"/>
      <c r="R94" s="78"/>
    </row>
    <row r="95" spans="2:18" x14ac:dyDescent="0.2">
      <c r="B95" s="193"/>
      <c r="C95" s="193"/>
      <c r="D95" s="193"/>
      <c r="E95" s="193"/>
      <c r="F95" s="78"/>
      <c r="G95" s="78"/>
      <c r="H95" s="78"/>
      <c r="I95" s="190"/>
      <c r="J95" s="190"/>
      <c r="K95" s="78"/>
      <c r="L95" s="78"/>
      <c r="M95" s="78"/>
      <c r="N95" s="78"/>
      <c r="O95" s="78"/>
      <c r="P95" s="78"/>
      <c r="Q95" s="78"/>
      <c r="R95" s="78"/>
    </row>
    <row r="96" spans="2:18" x14ac:dyDescent="0.2">
      <c r="B96" s="193"/>
      <c r="C96" s="193"/>
      <c r="D96" s="193"/>
      <c r="E96" s="193"/>
      <c r="F96" s="78"/>
      <c r="G96" s="78"/>
      <c r="H96" s="78"/>
      <c r="I96" s="190"/>
      <c r="J96" s="190"/>
      <c r="K96" s="78"/>
      <c r="L96" s="78"/>
      <c r="M96" s="78"/>
      <c r="N96" s="78"/>
      <c r="O96" s="78"/>
      <c r="P96" s="78"/>
      <c r="Q96" s="78"/>
      <c r="R96" s="78"/>
    </row>
    <row r="97" spans="2:18" x14ac:dyDescent="0.2">
      <c r="B97" s="193"/>
      <c r="C97" s="193"/>
      <c r="D97" s="193"/>
      <c r="E97" s="193"/>
      <c r="F97" s="78"/>
      <c r="G97" s="78"/>
      <c r="H97" s="78"/>
      <c r="I97" s="190"/>
      <c r="J97" s="190"/>
      <c r="K97" s="78"/>
      <c r="L97" s="78"/>
      <c r="M97" s="78"/>
      <c r="N97" s="78"/>
      <c r="O97" s="78"/>
      <c r="P97" s="78"/>
      <c r="Q97" s="78"/>
      <c r="R97" s="78"/>
    </row>
    <row r="98" spans="2:18" x14ac:dyDescent="0.2">
      <c r="B98" s="193"/>
      <c r="C98" s="193"/>
      <c r="D98" s="193"/>
      <c r="E98" s="193"/>
      <c r="F98" s="78"/>
      <c r="G98" s="78"/>
      <c r="H98" s="78"/>
      <c r="I98" s="190"/>
      <c r="J98" s="190"/>
      <c r="K98" s="78"/>
      <c r="L98" s="78"/>
      <c r="M98" s="78"/>
      <c r="N98" s="78"/>
      <c r="O98" s="78"/>
      <c r="P98" s="78"/>
      <c r="Q98" s="78"/>
      <c r="R98" s="78"/>
    </row>
    <row r="99" spans="2:18" x14ac:dyDescent="0.2">
      <c r="B99" s="193"/>
      <c r="C99" s="193"/>
      <c r="D99" s="193"/>
      <c r="E99" s="193"/>
      <c r="F99" s="78"/>
      <c r="G99" s="78"/>
      <c r="H99" s="78"/>
      <c r="I99" s="190"/>
      <c r="J99" s="190"/>
      <c r="K99" s="78"/>
      <c r="L99" s="78"/>
      <c r="M99" s="78"/>
      <c r="N99" s="78"/>
      <c r="O99" s="78"/>
      <c r="P99" s="78"/>
      <c r="Q99" s="78"/>
      <c r="R99" s="78"/>
    </row>
    <row r="100" spans="2:18" x14ac:dyDescent="0.2">
      <c r="B100" s="193"/>
      <c r="C100" s="193"/>
      <c r="D100" s="193"/>
      <c r="E100" s="193"/>
      <c r="F100" s="78"/>
      <c r="G100" s="78"/>
      <c r="H100" s="78"/>
      <c r="I100" s="190"/>
      <c r="J100" s="190"/>
      <c r="K100" s="78"/>
      <c r="L100" s="78"/>
      <c r="M100" s="78"/>
      <c r="N100" s="78"/>
      <c r="O100" s="78"/>
      <c r="P100" s="78"/>
      <c r="Q100" s="78"/>
      <c r="R100" s="78"/>
    </row>
    <row r="101" spans="2:18" x14ac:dyDescent="0.2">
      <c r="B101" s="193"/>
      <c r="C101" s="193"/>
      <c r="D101" s="193"/>
      <c r="E101" s="193"/>
      <c r="F101" s="78"/>
      <c r="G101" s="78"/>
      <c r="H101" s="78"/>
      <c r="I101" s="190"/>
      <c r="J101" s="190"/>
      <c r="K101" s="78"/>
      <c r="L101" s="78"/>
      <c r="M101" s="78"/>
      <c r="N101" s="78"/>
      <c r="O101" s="78"/>
      <c r="P101" s="78"/>
      <c r="Q101" s="78"/>
      <c r="R101" s="78"/>
    </row>
    <row r="102" spans="2:18" x14ac:dyDescent="0.2">
      <c r="B102" s="193"/>
      <c r="C102" s="193"/>
      <c r="D102" s="193"/>
      <c r="E102" s="193"/>
      <c r="F102" s="78"/>
      <c r="G102" s="78"/>
      <c r="H102" s="78"/>
      <c r="I102" s="190"/>
      <c r="J102" s="190"/>
      <c r="K102" s="78"/>
      <c r="L102" s="78"/>
      <c r="M102" s="78"/>
      <c r="N102" s="78"/>
      <c r="O102" s="78"/>
      <c r="P102" s="78"/>
      <c r="Q102" s="78"/>
      <c r="R102" s="78"/>
    </row>
    <row r="103" spans="2:18" x14ac:dyDescent="0.2">
      <c r="B103" s="193"/>
      <c r="C103" s="193"/>
      <c r="D103" s="193"/>
      <c r="E103" s="193"/>
      <c r="F103" s="78"/>
      <c r="G103" s="78"/>
      <c r="H103" s="78"/>
      <c r="I103" s="190"/>
      <c r="J103" s="190"/>
      <c r="K103" s="78"/>
      <c r="L103" s="78"/>
      <c r="M103" s="78"/>
      <c r="N103" s="78"/>
      <c r="O103" s="78"/>
      <c r="P103" s="78"/>
      <c r="Q103" s="78"/>
      <c r="R103" s="78"/>
    </row>
    <row r="104" spans="2:18" x14ac:dyDescent="0.2">
      <c r="B104" s="193"/>
      <c r="C104" s="193"/>
      <c r="D104" s="193"/>
      <c r="E104" s="193"/>
      <c r="F104" s="78"/>
      <c r="G104" s="78"/>
      <c r="H104" s="78"/>
      <c r="I104" s="190"/>
      <c r="J104" s="190"/>
      <c r="K104" s="78"/>
      <c r="L104" s="78"/>
      <c r="M104" s="78"/>
      <c r="N104" s="78"/>
      <c r="O104" s="78"/>
      <c r="P104" s="78"/>
      <c r="Q104" s="78"/>
      <c r="R104" s="78"/>
    </row>
    <row r="105" spans="2:18" x14ac:dyDescent="0.2">
      <c r="B105" s="193"/>
      <c r="C105" s="193"/>
      <c r="D105" s="193"/>
      <c r="E105" s="193"/>
      <c r="F105" s="78"/>
      <c r="G105" s="78"/>
      <c r="H105" s="78"/>
      <c r="I105" s="190"/>
      <c r="J105" s="190"/>
      <c r="K105" s="78"/>
      <c r="L105" s="78"/>
      <c r="M105" s="78"/>
      <c r="N105" s="78"/>
      <c r="O105" s="78"/>
      <c r="P105" s="78"/>
      <c r="Q105" s="78"/>
      <c r="R105" s="78"/>
    </row>
    <row r="106" spans="2:18" x14ac:dyDescent="0.2">
      <c r="B106" s="193"/>
      <c r="C106" s="193"/>
      <c r="D106" s="193"/>
      <c r="E106" s="193"/>
      <c r="F106" s="78"/>
      <c r="G106" s="78"/>
      <c r="H106" s="78"/>
      <c r="I106" s="190"/>
      <c r="J106" s="190"/>
      <c r="K106" s="78"/>
      <c r="L106" s="78"/>
      <c r="M106" s="78"/>
      <c r="N106" s="78"/>
      <c r="O106" s="78"/>
      <c r="P106" s="78"/>
      <c r="Q106" s="78"/>
      <c r="R106" s="78"/>
    </row>
    <row r="107" spans="2:18" x14ac:dyDescent="0.2">
      <c r="B107" s="193"/>
      <c r="C107" s="193"/>
      <c r="D107" s="193"/>
      <c r="E107" s="193"/>
      <c r="F107" s="78"/>
      <c r="G107" s="78"/>
      <c r="H107" s="78"/>
      <c r="I107" s="190"/>
      <c r="J107" s="190"/>
      <c r="K107" s="78"/>
      <c r="L107" s="78"/>
      <c r="M107" s="78"/>
      <c r="N107" s="78"/>
      <c r="O107" s="78"/>
      <c r="P107" s="78"/>
      <c r="Q107" s="78"/>
      <c r="R107" s="78"/>
    </row>
    <row r="108" spans="2:18" x14ac:dyDescent="0.2">
      <c r="B108" s="193"/>
      <c r="C108" s="193"/>
      <c r="D108" s="193"/>
      <c r="E108" s="193"/>
      <c r="F108" s="78"/>
      <c r="G108" s="78"/>
      <c r="H108" s="78"/>
      <c r="I108" s="190"/>
      <c r="J108" s="190"/>
      <c r="K108" s="78"/>
      <c r="L108" s="78"/>
      <c r="M108" s="78"/>
      <c r="N108" s="78"/>
      <c r="O108" s="78"/>
      <c r="P108" s="78"/>
      <c r="Q108" s="78"/>
      <c r="R108" s="78"/>
    </row>
    <row r="109" spans="2:18" x14ac:dyDescent="0.2">
      <c r="B109" s="193"/>
      <c r="C109" s="193"/>
      <c r="D109" s="193"/>
      <c r="E109" s="193"/>
      <c r="F109" s="78"/>
      <c r="G109" s="78"/>
      <c r="H109" s="78"/>
      <c r="I109" s="190"/>
      <c r="J109" s="190"/>
      <c r="K109" s="78"/>
      <c r="L109" s="78"/>
      <c r="M109" s="78"/>
      <c r="N109" s="78"/>
      <c r="O109" s="78"/>
      <c r="P109" s="78"/>
      <c r="Q109" s="78"/>
      <c r="R109" s="78"/>
    </row>
    <row r="110" spans="2:18" x14ac:dyDescent="0.2">
      <c r="B110" s="193"/>
      <c r="C110" s="193"/>
      <c r="D110" s="193"/>
      <c r="E110" s="193"/>
      <c r="F110" s="78"/>
      <c r="G110" s="78"/>
      <c r="H110" s="78"/>
      <c r="I110" s="190"/>
      <c r="J110" s="190"/>
      <c r="K110" s="78"/>
      <c r="L110" s="78"/>
      <c r="M110" s="78"/>
      <c r="N110" s="78"/>
      <c r="O110" s="78"/>
      <c r="P110" s="78"/>
      <c r="Q110" s="78"/>
      <c r="R110" s="78"/>
    </row>
    <row r="111" spans="2:18" x14ac:dyDescent="0.2">
      <c r="B111" s="193"/>
      <c r="C111" s="193"/>
      <c r="D111" s="193"/>
      <c r="E111" s="193"/>
      <c r="F111" s="78"/>
      <c r="G111" s="78"/>
      <c r="H111" s="78"/>
      <c r="I111" s="190"/>
      <c r="J111" s="190"/>
      <c r="K111" s="78"/>
      <c r="L111" s="78"/>
      <c r="M111" s="78"/>
      <c r="N111" s="78"/>
      <c r="O111" s="78"/>
      <c r="P111" s="78"/>
      <c r="Q111" s="78"/>
      <c r="R111" s="78"/>
    </row>
    <row r="112" spans="2:18" x14ac:dyDescent="0.2">
      <c r="B112" s="193"/>
      <c r="C112" s="193"/>
      <c r="D112" s="193"/>
      <c r="E112" s="193"/>
      <c r="F112" s="78"/>
      <c r="G112" s="78"/>
      <c r="H112" s="78"/>
      <c r="I112" s="190"/>
      <c r="J112" s="190"/>
      <c r="K112" s="78"/>
      <c r="L112" s="78"/>
      <c r="M112" s="78"/>
      <c r="N112" s="78"/>
      <c r="O112" s="78"/>
      <c r="P112" s="78"/>
      <c r="Q112" s="78"/>
      <c r="R112" s="78"/>
    </row>
    <row r="113" spans="2:18" x14ac:dyDescent="0.2">
      <c r="B113" s="193"/>
      <c r="C113" s="193"/>
      <c r="D113" s="193"/>
      <c r="E113" s="193"/>
      <c r="F113" s="78"/>
      <c r="G113" s="78"/>
      <c r="H113" s="78"/>
      <c r="I113" s="190"/>
      <c r="J113" s="190"/>
      <c r="K113" s="78"/>
      <c r="L113" s="78"/>
      <c r="M113" s="78"/>
      <c r="N113" s="78"/>
      <c r="O113" s="78"/>
      <c r="P113" s="78"/>
      <c r="Q113" s="78"/>
      <c r="R113" s="78"/>
    </row>
    <row r="114" spans="2:18" x14ac:dyDescent="0.2">
      <c r="B114" s="193"/>
      <c r="C114" s="193"/>
      <c r="D114" s="193"/>
      <c r="E114" s="193"/>
      <c r="F114" s="78"/>
      <c r="G114" s="78"/>
      <c r="H114" s="78"/>
      <c r="I114" s="190"/>
      <c r="J114" s="190"/>
      <c r="K114" s="78"/>
      <c r="L114" s="78"/>
      <c r="M114" s="78"/>
      <c r="N114" s="78"/>
      <c r="O114" s="78"/>
      <c r="P114" s="78"/>
      <c r="Q114" s="78"/>
      <c r="R114" s="78"/>
    </row>
    <row r="115" spans="2:18" x14ac:dyDescent="0.2">
      <c r="B115" s="193"/>
      <c r="C115" s="193"/>
      <c r="D115" s="193"/>
      <c r="E115" s="193"/>
      <c r="F115" s="78"/>
      <c r="G115" s="78"/>
      <c r="H115" s="78"/>
      <c r="I115" s="190"/>
      <c r="J115" s="190"/>
      <c r="K115" s="78"/>
      <c r="L115" s="78"/>
      <c r="M115" s="78"/>
      <c r="N115" s="78"/>
      <c r="O115" s="78"/>
      <c r="P115" s="78"/>
      <c r="Q115" s="78"/>
      <c r="R115" s="78"/>
    </row>
    <row r="116" spans="2:18" x14ac:dyDescent="0.2">
      <c r="B116" s="193"/>
      <c r="C116" s="193"/>
      <c r="D116" s="193"/>
      <c r="E116" s="193"/>
      <c r="F116" s="78"/>
      <c r="G116" s="78"/>
      <c r="H116" s="78"/>
      <c r="I116" s="190"/>
      <c r="J116" s="190"/>
      <c r="K116" s="78"/>
      <c r="L116" s="78"/>
      <c r="M116" s="78"/>
      <c r="N116" s="78"/>
      <c r="O116" s="78"/>
      <c r="P116" s="78"/>
      <c r="Q116" s="78"/>
      <c r="R116" s="78"/>
    </row>
    <row r="117" spans="2:18" x14ac:dyDescent="0.2">
      <c r="B117" s="193"/>
      <c r="C117" s="193"/>
      <c r="D117" s="193"/>
      <c r="E117" s="193"/>
      <c r="F117" s="78"/>
      <c r="G117" s="78"/>
      <c r="H117" s="78"/>
      <c r="I117" s="190"/>
      <c r="J117" s="190"/>
      <c r="K117" s="78"/>
      <c r="L117" s="78"/>
      <c r="M117" s="78"/>
      <c r="N117" s="78"/>
      <c r="O117" s="78"/>
      <c r="P117" s="78"/>
      <c r="Q117" s="78"/>
      <c r="R117" s="78"/>
    </row>
    <row r="118" spans="2:18" x14ac:dyDescent="0.2">
      <c r="B118" s="193"/>
      <c r="C118" s="193"/>
      <c r="D118" s="193"/>
      <c r="E118" s="193"/>
      <c r="F118" s="78"/>
      <c r="G118" s="78"/>
      <c r="H118" s="78"/>
      <c r="I118" s="190"/>
      <c r="J118" s="190"/>
      <c r="K118" s="78"/>
      <c r="L118" s="78"/>
      <c r="M118" s="78"/>
      <c r="N118" s="78"/>
      <c r="O118" s="78"/>
      <c r="P118" s="78"/>
      <c r="Q118" s="78"/>
      <c r="R118" s="78"/>
    </row>
    <row r="119" spans="2:18" x14ac:dyDescent="0.2">
      <c r="B119" s="193"/>
      <c r="C119" s="193"/>
      <c r="D119" s="193"/>
      <c r="E119" s="193"/>
      <c r="F119" s="78"/>
      <c r="G119" s="78"/>
      <c r="H119" s="78"/>
      <c r="I119" s="190"/>
      <c r="J119" s="190"/>
      <c r="K119" s="78"/>
      <c r="L119" s="78"/>
      <c r="M119" s="78"/>
      <c r="N119" s="78"/>
      <c r="O119" s="78"/>
      <c r="P119" s="78"/>
      <c r="Q119" s="78"/>
      <c r="R119" s="78"/>
    </row>
    <row r="120" spans="2:18" x14ac:dyDescent="0.2">
      <c r="B120" s="193"/>
      <c r="C120" s="193"/>
      <c r="D120" s="193"/>
      <c r="E120" s="193"/>
      <c r="F120" s="78"/>
      <c r="G120" s="78"/>
      <c r="H120" s="78"/>
      <c r="I120" s="190"/>
      <c r="J120" s="190"/>
      <c r="K120" s="78"/>
      <c r="L120" s="78"/>
      <c r="M120" s="78"/>
      <c r="N120" s="78"/>
      <c r="O120" s="78"/>
      <c r="P120" s="78"/>
      <c r="Q120" s="78"/>
      <c r="R120" s="78"/>
    </row>
    <row r="121" spans="2:18" x14ac:dyDescent="0.2">
      <c r="B121" s="193"/>
      <c r="C121" s="193"/>
      <c r="D121" s="193"/>
      <c r="E121" s="193"/>
      <c r="F121" s="78"/>
      <c r="G121" s="78"/>
      <c r="H121" s="78"/>
      <c r="I121" s="190"/>
      <c r="J121" s="190"/>
      <c r="K121" s="78"/>
      <c r="L121" s="78"/>
      <c r="M121" s="78"/>
      <c r="N121" s="78"/>
      <c r="O121" s="78"/>
      <c r="P121" s="78"/>
      <c r="Q121" s="78"/>
      <c r="R121" s="78"/>
    </row>
    <row r="122" spans="2:18" x14ac:dyDescent="0.2">
      <c r="B122" s="193"/>
      <c r="C122" s="193"/>
      <c r="D122" s="193"/>
      <c r="E122" s="193"/>
      <c r="F122" s="78"/>
      <c r="G122" s="78"/>
      <c r="H122" s="78"/>
      <c r="I122" s="190"/>
      <c r="J122" s="190"/>
      <c r="K122" s="78"/>
      <c r="L122" s="78"/>
      <c r="M122" s="78"/>
      <c r="N122" s="78"/>
      <c r="O122" s="78"/>
      <c r="P122" s="78"/>
      <c r="Q122" s="78"/>
      <c r="R122" s="78"/>
    </row>
    <row r="123" spans="2:18" x14ac:dyDescent="0.2">
      <c r="B123" s="193"/>
      <c r="C123" s="193"/>
      <c r="D123" s="193"/>
      <c r="E123" s="193"/>
      <c r="F123" s="78"/>
      <c r="G123" s="78"/>
      <c r="H123" s="78"/>
      <c r="I123" s="190"/>
      <c r="J123" s="190"/>
      <c r="K123" s="78"/>
      <c r="L123" s="78"/>
      <c r="M123" s="78"/>
      <c r="N123" s="78"/>
      <c r="O123" s="78"/>
      <c r="P123" s="78"/>
      <c r="Q123" s="78"/>
      <c r="R123" s="78"/>
    </row>
    <row r="124" spans="2:18" x14ac:dyDescent="0.2">
      <c r="B124" s="193"/>
      <c r="C124" s="193"/>
      <c r="D124" s="193"/>
      <c r="E124" s="193"/>
      <c r="F124" s="78"/>
      <c r="G124" s="78"/>
      <c r="H124" s="78"/>
      <c r="I124" s="190"/>
      <c r="J124" s="190"/>
      <c r="K124" s="78"/>
      <c r="L124" s="78"/>
      <c r="M124" s="78"/>
      <c r="N124" s="78"/>
      <c r="O124" s="78"/>
      <c r="P124" s="78"/>
      <c r="Q124" s="78"/>
      <c r="R124" s="78"/>
    </row>
    <row r="125" spans="2:18" x14ac:dyDescent="0.2">
      <c r="B125" s="193"/>
      <c r="C125" s="193"/>
      <c r="D125" s="193"/>
      <c r="E125" s="193"/>
      <c r="F125" s="78"/>
      <c r="G125" s="78"/>
      <c r="H125" s="78"/>
      <c r="I125" s="190"/>
      <c r="J125" s="190"/>
      <c r="K125" s="78"/>
      <c r="L125" s="78"/>
      <c r="M125" s="78"/>
      <c r="N125" s="78"/>
      <c r="O125" s="78"/>
      <c r="P125" s="78"/>
      <c r="Q125" s="78"/>
      <c r="R125" s="78"/>
    </row>
    <row r="126" spans="2:18" x14ac:dyDescent="0.2">
      <c r="B126" s="193"/>
      <c r="C126" s="193"/>
      <c r="D126" s="193"/>
      <c r="E126" s="193"/>
      <c r="F126" s="78"/>
      <c r="G126" s="78"/>
      <c r="H126" s="78"/>
      <c r="I126" s="190"/>
      <c r="J126" s="190"/>
      <c r="K126" s="78"/>
      <c r="L126" s="78"/>
      <c r="M126" s="78"/>
      <c r="N126" s="78"/>
      <c r="O126" s="78"/>
      <c r="P126" s="78"/>
      <c r="Q126" s="78"/>
      <c r="R126" s="78"/>
    </row>
    <row r="127" spans="2:18" x14ac:dyDescent="0.2">
      <c r="B127" s="193"/>
      <c r="C127" s="193"/>
      <c r="D127" s="193"/>
      <c r="E127" s="193"/>
      <c r="F127" s="78"/>
      <c r="G127" s="78"/>
      <c r="H127" s="78"/>
      <c r="I127" s="190"/>
      <c r="J127" s="190"/>
      <c r="K127" s="78"/>
      <c r="L127" s="78"/>
      <c r="M127" s="78"/>
      <c r="N127" s="78"/>
      <c r="O127" s="78"/>
      <c r="P127" s="78"/>
      <c r="Q127" s="78"/>
      <c r="R127" s="78"/>
    </row>
    <row r="128" spans="2:18" x14ac:dyDescent="0.2">
      <c r="B128" s="193"/>
      <c r="C128" s="193"/>
      <c r="D128" s="193"/>
      <c r="E128" s="193"/>
      <c r="F128" s="78"/>
      <c r="G128" s="78"/>
      <c r="H128" s="78"/>
      <c r="I128" s="190"/>
      <c r="J128" s="190"/>
      <c r="K128" s="78"/>
      <c r="L128" s="78"/>
      <c r="M128" s="78"/>
      <c r="N128" s="78"/>
      <c r="O128" s="78"/>
      <c r="P128" s="78"/>
      <c r="Q128" s="78"/>
      <c r="R128" s="78"/>
    </row>
    <row r="129" spans="2:18" x14ac:dyDescent="0.2">
      <c r="B129" s="193"/>
      <c r="C129" s="193"/>
      <c r="D129" s="193"/>
      <c r="E129" s="193"/>
      <c r="F129" s="78"/>
      <c r="G129" s="78"/>
      <c r="H129" s="78"/>
      <c r="I129" s="190"/>
      <c r="J129" s="190"/>
      <c r="K129" s="78"/>
      <c r="L129" s="78"/>
      <c r="M129" s="78"/>
      <c r="N129" s="78"/>
      <c r="O129" s="78"/>
      <c r="P129" s="78"/>
      <c r="Q129" s="78"/>
      <c r="R129" s="78"/>
    </row>
    <row r="130" spans="2:18" x14ac:dyDescent="0.2">
      <c r="B130" s="193"/>
      <c r="C130" s="193"/>
      <c r="D130" s="193"/>
      <c r="E130" s="193"/>
      <c r="F130" s="78"/>
      <c r="G130" s="78"/>
      <c r="H130" s="78"/>
      <c r="I130" s="190"/>
      <c r="J130" s="190"/>
      <c r="K130" s="78"/>
      <c r="L130" s="78"/>
      <c r="M130" s="78"/>
      <c r="N130" s="78"/>
      <c r="O130" s="78"/>
      <c r="P130" s="78"/>
      <c r="Q130" s="78"/>
      <c r="R130" s="78"/>
    </row>
    <row r="131" spans="2:18" x14ac:dyDescent="0.2">
      <c r="B131" s="193"/>
      <c r="C131" s="193"/>
      <c r="D131" s="193"/>
      <c r="E131" s="193"/>
      <c r="F131" s="78"/>
      <c r="G131" s="78"/>
      <c r="H131" s="78"/>
      <c r="I131" s="190"/>
      <c r="J131" s="190"/>
      <c r="K131" s="78"/>
      <c r="L131" s="78"/>
      <c r="M131" s="78"/>
      <c r="N131" s="78"/>
      <c r="O131" s="78"/>
      <c r="P131" s="78"/>
      <c r="Q131" s="78"/>
      <c r="R131" s="78"/>
    </row>
    <row r="132" spans="2:18" x14ac:dyDescent="0.2">
      <c r="B132" s="193"/>
      <c r="C132" s="193"/>
      <c r="D132" s="193"/>
      <c r="E132" s="193"/>
      <c r="F132" s="78"/>
      <c r="G132" s="78"/>
      <c r="H132" s="78"/>
      <c r="I132" s="190"/>
      <c r="J132" s="190"/>
      <c r="K132" s="78"/>
      <c r="L132" s="78"/>
      <c r="M132" s="78"/>
      <c r="N132" s="78"/>
      <c r="O132" s="78"/>
      <c r="P132" s="78"/>
      <c r="Q132" s="78"/>
      <c r="R132" s="78"/>
    </row>
    <row r="133" spans="2:18" x14ac:dyDescent="0.2">
      <c r="B133" s="193"/>
      <c r="C133" s="193"/>
      <c r="D133" s="193"/>
      <c r="E133" s="193"/>
      <c r="F133" s="78"/>
      <c r="G133" s="78"/>
      <c r="H133" s="78"/>
      <c r="I133" s="190"/>
      <c r="J133" s="190"/>
      <c r="K133" s="78"/>
      <c r="L133" s="78"/>
      <c r="M133" s="78"/>
      <c r="N133" s="78"/>
      <c r="O133" s="78"/>
      <c r="P133" s="78"/>
      <c r="Q133" s="78"/>
      <c r="R133" s="78"/>
    </row>
    <row r="134" spans="2:18" x14ac:dyDescent="0.2">
      <c r="B134" s="193"/>
      <c r="C134" s="193"/>
      <c r="D134" s="193"/>
      <c r="E134" s="193"/>
      <c r="F134" s="78"/>
      <c r="G134" s="78"/>
      <c r="H134" s="78"/>
      <c r="I134" s="190"/>
      <c r="J134" s="190"/>
      <c r="K134" s="78"/>
      <c r="L134" s="78"/>
      <c r="M134" s="78"/>
      <c r="N134" s="78"/>
      <c r="O134" s="78"/>
      <c r="P134" s="78"/>
      <c r="Q134" s="78"/>
      <c r="R134" s="78"/>
    </row>
    <row r="135" spans="2:18" x14ac:dyDescent="0.2">
      <c r="B135" s="193"/>
      <c r="C135" s="193"/>
      <c r="D135" s="193"/>
      <c r="E135" s="193"/>
      <c r="F135" s="78"/>
      <c r="G135" s="78"/>
      <c r="H135" s="78"/>
      <c r="I135" s="190"/>
      <c r="J135" s="190"/>
      <c r="K135" s="78"/>
      <c r="L135" s="78"/>
      <c r="M135" s="78"/>
      <c r="N135" s="78"/>
      <c r="O135" s="78"/>
      <c r="P135" s="78"/>
      <c r="Q135" s="78"/>
      <c r="R135" s="78"/>
    </row>
    <row r="136" spans="2:18" x14ac:dyDescent="0.2">
      <c r="B136" s="193"/>
      <c r="C136" s="193"/>
      <c r="D136" s="193"/>
      <c r="E136" s="193"/>
      <c r="F136" s="78"/>
      <c r="G136" s="78"/>
      <c r="H136" s="78"/>
      <c r="I136" s="190"/>
      <c r="J136" s="190"/>
      <c r="K136" s="78"/>
      <c r="L136" s="78"/>
      <c r="M136" s="78"/>
      <c r="N136" s="78"/>
      <c r="O136" s="78"/>
      <c r="P136" s="78"/>
      <c r="Q136" s="78"/>
      <c r="R136" s="78"/>
    </row>
    <row r="137" spans="2:18" x14ac:dyDescent="0.2">
      <c r="B137" s="193"/>
      <c r="C137" s="193"/>
      <c r="D137" s="193"/>
      <c r="E137" s="193"/>
      <c r="F137" s="78"/>
      <c r="G137" s="78"/>
      <c r="H137" s="78"/>
      <c r="I137" s="190"/>
      <c r="J137" s="190"/>
      <c r="K137" s="78"/>
      <c r="L137" s="78"/>
      <c r="M137" s="78"/>
      <c r="N137" s="78"/>
      <c r="O137" s="78"/>
      <c r="P137" s="78"/>
      <c r="Q137" s="78"/>
      <c r="R137" s="78"/>
    </row>
    <row r="138" spans="2:18" x14ac:dyDescent="0.2">
      <c r="B138" s="193"/>
      <c r="C138" s="193"/>
      <c r="D138" s="193"/>
      <c r="E138" s="193"/>
      <c r="F138" s="78"/>
      <c r="G138" s="78"/>
      <c r="H138" s="78"/>
      <c r="I138" s="190"/>
      <c r="J138" s="190"/>
      <c r="K138" s="78"/>
      <c r="L138" s="78"/>
      <c r="M138" s="78"/>
      <c r="N138" s="78"/>
      <c r="O138" s="78"/>
      <c r="P138" s="78"/>
      <c r="Q138" s="78"/>
      <c r="R138" s="78"/>
    </row>
    <row r="139" spans="2:18" x14ac:dyDescent="0.2">
      <c r="B139" s="193"/>
      <c r="C139" s="193"/>
      <c r="D139" s="193"/>
      <c r="E139" s="193"/>
      <c r="F139" s="78"/>
      <c r="G139" s="78"/>
      <c r="H139" s="78"/>
      <c r="I139" s="190"/>
      <c r="J139" s="190"/>
      <c r="K139" s="78"/>
      <c r="L139" s="78"/>
      <c r="M139" s="78"/>
      <c r="N139" s="78"/>
      <c r="O139" s="78"/>
      <c r="P139" s="78"/>
      <c r="Q139" s="78"/>
      <c r="R139" s="78"/>
    </row>
    <row r="140" spans="2:18" x14ac:dyDescent="0.2">
      <c r="B140" s="193"/>
      <c r="C140" s="193"/>
      <c r="D140" s="193"/>
      <c r="E140" s="193"/>
      <c r="F140" s="78"/>
      <c r="G140" s="78"/>
      <c r="H140" s="78"/>
      <c r="I140" s="190"/>
      <c r="J140" s="190"/>
      <c r="K140" s="78"/>
      <c r="L140" s="78"/>
      <c r="M140" s="78"/>
      <c r="N140" s="78"/>
      <c r="O140" s="78"/>
      <c r="P140" s="78"/>
      <c r="Q140" s="78"/>
      <c r="R140" s="78"/>
    </row>
    <row r="141" spans="2:18" x14ac:dyDescent="0.2">
      <c r="B141" s="193"/>
      <c r="C141" s="193"/>
      <c r="D141" s="193"/>
      <c r="E141" s="193"/>
      <c r="F141" s="78"/>
      <c r="G141" s="78"/>
      <c r="H141" s="78"/>
      <c r="I141" s="190"/>
      <c r="J141" s="190"/>
      <c r="K141" s="78"/>
      <c r="L141" s="78"/>
      <c r="M141" s="78"/>
      <c r="N141" s="78"/>
      <c r="O141" s="78"/>
      <c r="P141" s="78"/>
      <c r="Q141" s="78"/>
      <c r="R141" s="78"/>
    </row>
    <row r="142" spans="2:18" x14ac:dyDescent="0.2">
      <c r="B142" s="193"/>
      <c r="C142" s="193"/>
      <c r="D142" s="193"/>
      <c r="E142" s="193"/>
      <c r="F142" s="78"/>
      <c r="G142" s="78"/>
      <c r="H142" s="78"/>
      <c r="I142" s="190"/>
      <c r="J142" s="190"/>
      <c r="K142" s="78"/>
      <c r="L142" s="78"/>
      <c r="M142" s="78"/>
      <c r="N142" s="78"/>
      <c r="O142" s="78"/>
      <c r="P142" s="78"/>
      <c r="Q142" s="78"/>
      <c r="R142" s="78"/>
    </row>
    <row r="143" spans="2:18" x14ac:dyDescent="0.2">
      <c r="B143" s="193"/>
      <c r="C143" s="193"/>
      <c r="D143" s="193"/>
      <c r="E143" s="193"/>
      <c r="F143" s="78"/>
      <c r="G143" s="78"/>
      <c r="H143" s="78"/>
      <c r="I143" s="190"/>
      <c r="J143" s="190"/>
      <c r="K143" s="78"/>
      <c r="L143" s="78"/>
      <c r="M143" s="78"/>
      <c r="N143" s="78"/>
      <c r="O143" s="78"/>
      <c r="P143" s="78"/>
      <c r="Q143" s="78"/>
      <c r="R143" s="78"/>
    </row>
    <row r="144" spans="2:18" x14ac:dyDescent="0.2">
      <c r="B144" s="193"/>
      <c r="C144" s="193"/>
      <c r="D144" s="193"/>
      <c r="E144" s="193"/>
      <c r="F144" s="78"/>
      <c r="G144" s="78"/>
      <c r="H144" s="78"/>
      <c r="I144" s="190"/>
      <c r="J144" s="190"/>
      <c r="K144" s="78"/>
      <c r="L144" s="78"/>
      <c r="M144" s="78"/>
      <c r="N144" s="78"/>
      <c r="O144" s="78"/>
      <c r="P144" s="78"/>
      <c r="Q144" s="78"/>
      <c r="R144" s="78"/>
    </row>
    <row r="145" spans="2:18" x14ac:dyDescent="0.2">
      <c r="B145" s="193"/>
      <c r="C145" s="193"/>
      <c r="D145" s="193"/>
      <c r="E145" s="193"/>
      <c r="F145" s="78"/>
      <c r="G145" s="78"/>
      <c r="H145" s="78"/>
      <c r="I145" s="190"/>
      <c r="J145" s="190"/>
      <c r="K145" s="78"/>
      <c r="L145" s="78"/>
      <c r="M145" s="78"/>
      <c r="N145" s="78"/>
      <c r="O145" s="78"/>
      <c r="P145" s="78"/>
      <c r="Q145" s="78"/>
      <c r="R145" s="78"/>
    </row>
    <row r="146" spans="2:18" x14ac:dyDescent="0.2">
      <c r="B146" s="193"/>
      <c r="C146" s="193"/>
      <c r="D146" s="193"/>
      <c r="E146" s="193"/>
      <c r="F146" s="78"/>
      <c r="G146" s="78"/>
      <c r="H146" s="78"/>
      <c r="I146" s="190"/>
      <c r="J146" s="190"/>
      <c r="K146" s="78"/>
      <c r="L146" s="78"/>
      <c r="M146" s="78"/>
      <c r="N146" s="78"/>
      <c r="O146" s="78"/>
      <c r="P146" s="78"/>
      <c r="Q146" s="78"/>
      <c r="R146" s="78"/>
    </row>
    <row r="147" spans="2:18" x14ac:dyDescent="0.2">
      <c r="B147" s="193"/>
      <c r="C147" s="193"/>
      <c r="D147" s="193"/>
      <c r="E147" s="193"/>
      <c r="F147" s="78"/>
      <c r="G147" s="78"/>
      <c r="H147" s="78"/>
      <c r="I147" s="190"/>
      <c r="J147" s="190"/>
      <c r="K147" s="78"/>
      <c r="L147" s="78"/>
      <c r="M147" s="78"/>
      <c r="N147" s="78"/>
      <c r="O147" s="78"/>
      <c r="P147" s="78"/>
      <c r="Q147" s="78"/>
      <c r="R147" s="78"/>
    </row>
    <row r="148" spans="2:18" x14ac:dyDescent="0.2">
      <c r="B148" s="193"/>
      <c r="C148" s="193"/>
      <c r="D148" s="193"/>
      <c r="E148" s="193"/>
      <c r="F148" s="78"/>
      <c r="G148" s="78"/>
      <c r="H148" s="78"/>
      <c r="I148" s="190"/>
      <c r="J148" s="190"/>
      <c r="K148" s="78"/>
      <c r="L148" s="78"/>
      <c r="M148" s="78"/>
      <c r="N148" s="78"/>
      <c r="O148" s="78"/>
      <c r="P148" s="78"/>
      <c r="Q148" s="78"/>
      <c r="R148" s="78"/>
    </row>
    <row r="149" spans="2:18" x14ac:dyDescent="0.2">
      <c r="B149" s="193"/>
      <c r="C149" s="193"/>
      <c r="D149" s="193"/>
      <c r="E149" s="193"/>
      <c r="F149" s="78"/>
      <c r="G149" s="78"/>
      <c r="H149" s="78"/>
      <c r="I149" s="190"/>
      <c r="J149" s="190"/>
      <c r="K149" s="78"/>
      <c r="L149" s="78"/>
      <c r="M149" s="78"/>
      <c r="N149" s="78"/>
      <c r="O149" s="78"/>
      <c r="P149" s="78"/>
      <c r="Q149" s="78"/>
      <c r="R149" s="78"/>
    </row>
    <row r="150" spans="2:18" x14ac:dyDescent="0.2">
      <c r="B150" s="193"/>
      <c r="C150" s="193"/>
      <c r="D150" s="193"/>
      <c r="E150" s="193"/>
      <c r="F150" s="78"/>
      <c r="G150" s="78"/>
      <c r="H150" s="78"/>
      <c r="I150" s="190"/>
      <c r="J150" s="190"/>
      <c r="K150" s="78"/>
      <c r="L150" s="78"/>
      <c r="M150" s="78"/>
      <c r="N150" s="78"/>
      <c r="O150" s="78"/>
      <c r="P150" s="78"/>
      <c r="Q150" s="78"/>
      <c r="R150" s="78"/>
    </row>
    <row r="151" spans="2:18" x14ac:dyDescent="0.2">
      <c r="B151" s="193"/>
      <c r="C151" s="193"/>
      <c r="D151" s="193"/>
      <c r="E151" s="193"/>
      <c r="F151" s="78"/>
      <c r="G151" s="78"/>
      <c r="H151" s="78"/>
      <c r="I151" s="190"/>
      <c r="J151" s="190"/>
      <c r="K151" s="78"/>
      <c r="L151" s="78"/>
      <c r="M151" s="78"/>
      <c r="N151" s="78"/>
      <c r="O151" s="78"/>
      <c r="P151" s="78"/>
      <c r="Q151" s="78"/>
      <c r="R151" s="78"/>
    </row>
    <row r="152" spans="2:18" x14ac:dyDescent="0.2">
      <c r="B152" s="193"/>
      <c r="C152" s="193"/>
      <c r="D152" s="193"/>
      <c r="E152" s="193"/>
      <c r="F152" s="78"/>
      <c r="G152" s="78"/>
      <c r="H152" s="78"/>
      <c r="I152" s="190"/>
      <c r="J152" s="190"/>
      <c r="K152" s="78"/>
      <c r="L152" s="78"/>
      <c r="M152" s="78"/>
      <c r="N152" s="78"/>
      <c r="O152" s="78"/>
      <c r="P152" s="78"/>
      <c r="Q152" s="78"/>
      <c r="R152" s="78"/>
    </row>
    <row r="153" spans="2:18" x14ac:dyDescent="0.2">
      <c r="B153" s="193"/>
      <c r="C153" s="193"/>
      <c r="D153" s="193"/>
      <c r="E153" s="193"/>
      <c r="F153" s="78"/>
      <c r="G153" s="78"/>
      <c r="H153" s="78"/>
      <c r="I153" s="190"/>
      <c r="J153" s="190"/>
      <c r="K153" s="78"/>
      <c r="L153" s="78"/>
      <c r="M153" s="78"/>
      <c r="N153" s="78"/>
      <c r="O153" s="78"/>
      <c r="P153" s="78"/>
      <c r="Q153" s="78"/>
      <c r="R153" s="78"/>
    </row>
    <row r="154" spans="2:18" x14ac:dyDescent="0.2">
      <c r="B154" s="193"/>
      <c r="C154" s="193"/>
      <c r="D154" s="193"/>
      <c r="E154" s="193"/>
      <c r="F154" s="78"/>
      <c r="G154" s="78"/>
      <c r="H154" s="78"/>
      <c r="I154" s="190"/>
      <c r="J154" s="190"/>
      <c r="K154" s="78"/>
      <c r="L154" s="78"/>
      <c r="M154" s="78"/>
      <c r="N154" s="78"/>
      <c r="O154" s="78"/>
      <c r="P154" s="78"/>
      <c r="Q154" s="78"/>
      <c r="R154" s="78"/>
    </row>
    <row r="155" spans="2:18" x14ac:dyDescent="0.2">
      <c r="B155" s="193"/>
      <c r="C155" s="193"/>
      <c r="D155" s="193"/>
      <c r="E155" s="193"/>
      <c r="F155" s="78"/>
      <c r="G155" s="78"/>
      <c r="H155" s="78"/>
      <c r="I155" s="190"/>
      <c r="J155" s="190"/>
      <c r="K155" s="78"/>
      <c r="L155" s="78"/>
      <c r="M155" s="78"/>
      <c r="N155" s="78"/>
      <c r="O155" s="78"/>
      <c r="P155" s="78"/>
      <c r="Q155" s="78"/>
      <c r="R155" s="78"/>
    </row>
    <row r="156" spans="2:18" x14ac:dyDescent="0.2">
      <c r="B156" s="193"/>
      <c r="C156" s="193"/>
      <c r="D156" s="193"/>
      <c r="E156" s="193"/>
      <c r="F156" s="78"/>
      <c r="G156" s="78"/>
      <c r="H156" s="78"/>
      <c r="I156" s="190"/>
      <c r="J156" s="190"/>
      <c r="K156" s="78"/>
      <c r="L156" s="78"/>
      <c r="M156" s="78"/>
      <c r="N156" s="78"/>
      <c r="O156" s="78"/>
      <c r="P156" s="78"/>
      <c r="Q156" s="78"/>
      <c r="R156" s="78"/>
    </row>
    <row r="157" spans="2:18" x14ac:dyDescent="0.2">
      <c r="B157" s="193"/>
      <c r="C157" s="193"/>
      <c r="D157" s="193"/>
      <c r="E157" s="193"/>
      <c r="F157" s="78"/>
      <c r="G157" s="78"/>
      <c r="H157" s="78"/>
      <c r="I157" s="190"/>
      <c r="J157" s="190"/>
      <c r="K157" s="78"/>
      <c r="L157" s="78"/>
      <c r="M157" s="78"/>
      <c r="N157" s="78"/>
      <c r="O157" s="78"/>
      <c r="P157" s="78"/>
      <c r="Q157" s="78"/>
      <c r="R157" s="78"/>
    </row>
    <row r="158" spans="2:18" x14ac:dyDescent="0.2">
      <c r="B158" s="193"/>
      <c r="C158" s="193"/>
      <c r="D158" s="193"/>
      <c r="E158" s="193"/>
      <c r="F158" s="78"/>
      <c r="G158" s="78"/>
      <c r="H158" s="78"/>
      <c r="I158" s="190"/>
      <c r="J158" s="190"/>
      <c r="K158" s="78"/>
      <c r="L158" s="78"/>
      <c r="M158" s="78"/>
      <c r="N158" s="78"/>
      <c r="O158" s="78"/>
      <c r="P158" s="78"/>
      <c r="Q158" s="78"/>
      <c r="R158" s="78"/>
    </row>
    <row r="159" spans="2:18" x14ac:dyDescent="0.2">
      <c r="B159" s="193"/>
      <c r="C159" s="193"/>
      <c r="D159" s="193"/>
      <c r="E159" s="193"/>
      <c r="F159" s="78"/>
      <c r="G159" s="78"/>
      <c r="H159" s="78"/>
      <c r="I159" s="190"/>
      <c r="J159" s="190"/>
      <c r="K159" s="78"/>
      <c r="L159" s="78"/>
      <c r="M159" s="78"/>
      <c r="N159" s="78"/>
      <c r="O159" s="78"/>
      <c r="P159" s="78"/>
      <c r="Q159" s="78"/>
      <c r="R159" s="78"/>
    </row>
    <row r="160" spans="2:18" x14ac:dyDescent="0.2">
      <c r="B160" s="193"/>
      <c r="C160" s="193"/>
      <c r="D160" s="193"/>
      <c r="E160" s="193"/>
      <c r="F160" s="78"/>
      <c r="G160" s="78"/>
      <c r="H160" s="78"/>
      <c r="I160" s="190"/>
      <c r="J160" s="190"/>
      <c r="K160" s="78"/>
      <c r="L160" s="78"/>
      <c r="M160" s="78"/>
      <c r="N160" s="78"/>
      <c r="O160" s="78"/>
      <c r="P160" s="78"/>
      <c r="Q160" s="78"/>
      <c r="R160" s="78"/>
    </row>
    <row r="161" spans="2:18" x14ac:dyDescent="0.2">
      <c r="B161" s="193"/>
      <c r="C161" s="193"/>
      <c r="D161" s="193"/>
      <c r="E161" s="193"/>
      <c r="F161" s="78"/>
      <c r="G161" s="78"/>
      <c r="H161" s="78"/>
      <c r="I161" s="190"/>
      <c r="J161" s="190"/>
      <c r="K161" s="78"/>
      <c r="L161" s="78"/>
      <c r="M161" s="78"/>
      <c r="N161" s="78"/>
      <c r="O161" s="78"/>
      <c r="P161" s="78"/>
      <c r="Q161" s="78"/>
      <c r="R161" s="78"/>
    </row>
    <row r="162" spans="2:18" x14ac:dyDescent="0.2">
      <c r="B162" s="193"/>
      <c r="C162" s="193"/>
      <c r="D162" s="193"/>
      <c r="E162" s="193"/>
      <c r="F162" s="78"/>
      <c r="G162" s="78"/>
      <c r="H162" s="78"/>
      <c r="I162" s="190"/>
      <c r="J162" s="190"/>
      <c r="K162" s="78"/>
      <c r="L162" s="78"/>
      <c r="M162" s="78"/>
      <c r="N162" s="78"/>
      <c r="O162" s="78"/>
      <c r="P162" s="78"/>
      <c r="Q162" s="78"/>
      <c r="R162" s="78"/>
    </row>
    <row r="163" spans="2:18" x14ac:dyDescent="0.2">
      <c r="B163" s="193"/>
      <c r="C163" s="193"/>
      <c r="D163" s="193"/>
      <c r="E163" s="193"/>
      <c r="F163" s="78"/>
      <c r="G163" s="78"/>
      <c r="H163" s="78"/>
      <c r="I163" s="190"/>
      <c r="J163" s="190"/>
      <c r="K163" s="78"/>
      <c r="L163" s="78"/>
      <c r="M163" s="78"/>
      <c r="N163" s="78"/>
      <c r="O163" s="78"/>
      <c r="P163" s="78"/>
      <c r="Q163" s="78"/>
      <c r="R163" s="78"/>
    </row>
    <row r="164" spans="2:18" x14ac:dyDescent="0.2">
      <c r="B164" s="193"/>
      <c r="C164" s="193"/>
      <c r="D164" s="193"/>
      <c r="E164" s="193"/>
      <c r="F164" s="78"/>
      <c r="G164" s="78"/>
      <c r="H164" s="78"/>
      <c r="I164" s="190"/>
      <c r="J164" s="190"/>
      <c r="K164" s="78"/>
      <c r="L164" s="78"/>
      <c r="M164" s="78"/>
      <c r="N164" s="78"/>
      <c r="O164" s="78"/>
      <c r="P164" s="78"/>
      <c r="Q164" s="78"/>
      <c r="R164" s="78"/>
    </row>
    <row r="165" spans="2:18" x14ac:dyDescent="0.2">
      <c r="B165" s="193"/>
      <c r="C165" s="193"/>
      <c r="D165" s="193"/>
      <c r="E165" s="193"/>
      <c r="F165" s="78"/>
      <c r="G165" s="78"/>
      <c r="H165" s="78"/>
      <c r="I165" s="190"/>
      <c r="J165" s="190"/>
      <c r="K165" s="78"/>
      <c r="L165" s="78"/>
      <c r="M165" s="78"/>
      <c r="N165" s="78"/>
      <c r="O165" s="78"/>
      <c r="P165" s="78"/>
      <c r="Q165" s="78"/>
      <c r="R165" s="78"/>
    </row>
    <row r="166" spans="2:18" x14ac:dyDescent="0.2">
      <c r="B166" s="193"/>
      <c r="C166" s="193"/>
      <c r="D166" s="193"/>
      <c r="E166" s="193"/>
      <c r="F166" s="78"/>
      <c r="G166" s="78"/>
      <c r="H166" s="78"/>
      <c r="I166" s="190"/>
      <c r="J166" s="190"/>
      <c r="K166" s="78"/>
      <c r="L166" s="78"/>
      <c r="M166" s="78"/>
      <c r="N166" s="78"/>
      <c r="O166" s="78"/>
      <c r="P166" s="78"/>
      <c r="Q166" s="78"/>
      <c r="R166" s="78"/>
    </row>
    <row r="167" spans="2:18" x14ac:dyDescent="0.2">
      <c r="B167" s="193"/>
      <c r="C167" s="193"/>
      <c r="D167" s="193"/>
      <c r="E167" s="193"/>
      <c r="F167" s="78"/>
      <c r="G167" s="78"/>
      <c r="H167" s="78"/>
      <c r="I167" s="190"/>
      <c r="J167" s="190"/>
      <c r="K167" s="78"/>
      <c r="L167" s="78"/>
      <c r="M167" s="78"/>
      <c r="N167" s="78"/>
      <c r="O167" s="78"/>
      <c r="P167" s="78"/>
      <c r="Q167" s="78"/>
      <c r="R167" s="78"/>
    </row>
    <row r="168" spans="2:18" x14ac:dyDescent="0.2">
      <c r="B168" s="193"/>
      <c r="C168" s="193"/>
      <c r="D168" s="193"/>
      <c r="E168" s="193"/>
      <c r="F168" s="78"/>
      <c r="G168" s="78"/>
      <c r="H168" s="78"/>
      <c r="I168" s="190"/>
      <c r="J168" s="190"/>
      <c r="K168" s="78"/>
      <c r="L168" s="78"/>
      <c r="M168" s="78"/>
      <c r="N168" s="78"/>
      <c r="O168" s="78"/>
      <c r="P168" s="78"/>
      <c r="Q168" s="78"/>
      <c r="R168" s="78"/>
    </row>
    <row r="169" spans="2:18" x14ac:dyDescent="0.2">
      <c r="B169" s="193"/>
      <c r="C169" s="193"/>
      <c r="D169" s="193"/>
      <c r="E169" s="193"/>
      <c r="F169" s="78"/>
      <c r="G169" s="78"/>
      <c r="H169" s="78"/>
      <c r="I169" s="190"/>
      <c r="J169" s="190"/>
      <c r="K169" s="78"/>
      <c r="L169" s="78"/>
      <c r="M169" s="78"/>
      <c r="N169" s="78"/>
      <c r="O169" s="78"/>
      <c r="P169" s="78"/>
      <c r="Q169" s="78"/>
      <c r="R169" s="78"/>
    </row>
    <row r="170" spans="2:18" x14ac:dyDescent="0.2">
      <c r="B170" s="193"/>
      <c r="C170" s="193"/>
      <c r="D170" s="193"/>
      <c r="E170" s="193"/>
      <c r="F170" s="78"/>
      <c r="G170" s="78"/>
      <c r="H170" s="78"/>
      <c r="I170" s="190"/>
      <c r="J170" s="190"/>
      <c r="K170" s="78"/>
      <c r="L170" s="78"/>
      <c r="M170" s="78"/>
      <c r="N170" s="78"/>
      <c r="O170" s="78"/>
      <c r="P170" s="78"/>
      <c r="Q170" s="78"/>
      <c r="R170" s="78"/>
    </row>
    <row r="171" spans="2:18" x14ac:dyDescent="0.2">
      <c r="B171" s="193"/>
      <c r="C171" s="193"/>
      <c r="D171" s="193"/>
      <c r="E171" s="193"/>
      <c r="F171" s="78"/>
      <c r="G171" s="78"/>
      <c r="H171" s="78"/>
      <c r="I171" s="190"/>
      <c r="J171" s="190"/>
      <c r="K171" s="78"/>
      <c r="L171" s="78"/>
      <c r="M171" s="78"/>
      <c r="N171" s="78"/>
      <c r="O171" s="78"/>
      <c r="P171" s="78"/>
      <c r="Q171" s="78"/>
      <c r="R171" s="78"/>
    </row>
    <row r="172" spans="2:18" x14ac:dyDescent="0.2">
      <c r="B172" s="193"/>
      <c r="C172" s="193"/>
      <c r="D172" s="193"/>
      <c r="E172" s="193"/>
      <c r="F172" s="78"/>
      <c r="G172" s="78"/>
      <c r="H172" s="78"/>
      <c r="I172" s="190"/>
      <c r="J172" s="190"/>
      <c r="K172" s="78"/>
      <c r="L172" s="78"/>
      <c r="M172" s="78"/>
      <c r="N172" s="78"/>
      <c r="O172" s="78"/>
      <c r="P172" s="78"/>
      <c r="Q172" s="78"/>
      <c r="R172" s="78"/>
    </row>
    <row r="173" spans="2:18" x14ac:dyDescent="0.2">
      <c r="B173" s="193"/>
      <c r="C173" s="193"/>
      <c r="D173" s="193"/>
      <c r="E173" s="193"/>
      <c r="F173" s="78"/>
      <c r="G173" s="78"/>
      <c r="H173" s="78"/>
      <c r="I173" s="190"/>
      <c r="J173" s="190"/>
      <c r="K173" s="78"/>
      <c r="L173" s="78"/>
      <c r="M173" s="78"/>
      <c r="N173" s="78"/>
      <c r="O173" s="78"/>
      <c r="P173" s="78"/>
      <c r="Q173" s="78"/>
      <c r="R173" s="78"/>
    </row>
    <row r="174" spans="2:18" x14ac:dyDescent="0.2">
      <c r="B174" s="193"/>
      <c r="C174" s="193"/>
      <c r="D174" s="193"/>
      <c r="E174" s="193"/>
      <c r="F174" s="78"/>
      <c r="G174" s="78"/>
      <c r="H174" s="78"/>
      <c r="I174" s="190"/>
      <c r="J174" s="190"/>
      <c r="K174" s="78"/>
      <c r="L174" s="78"/>
      <c r="M174" s="78"/>
      <c r="N174" s="78"/>
      <c r="O174" s="78"/>
      <c r="P174" s="78"/>
      <c r="Q174" s="78"/>
      <c r="R174" s="78"/>
    </row>
    <row r="175" spans="2:18" x14ac:dyDescent="0.2">
      <c r="B175" s="193"/>
      <c r="C175" s="193"/>
      <c r="D175" s="193"/>
      <c r="E175" s="193"/>
      <c r="F175" s="78"/>
      <c r="G175" s="78"/>
      <c r="H175" s="78"/>
      <c r="I175" s="190"/>
      <c r="J175" s="190"/>
      <c r="K175" s="78"/>
      <c r="L175" s="78"/>
      <c r="M175" s="78"/>
      <c r="N175" s="78"/>
      <c r="O175" s="78"/>
      <c r="P175" s="78"/>
      <c r="Q175" s="78"/>
      <c r="R175" s="78"/>
    </row>
    <row r="176" spans="2:18" x14ac:dyDescent="0.2">
      <c r="B176" s="193"/>
      <c r="C176" s="193"/>
      <c r="D176" s="193"/>
      <c r="E176" s="193"/>
      <c r="F176" s="78"/>
      <c r="G176" s="78"/>
      <c r="H176" s="78"/>
      <c r="I176" s="190"/>
      <c r="J176" s="190"/>
      <c r="K176" s="78"/>
      <c r="L176" s="78"/>
      <c r="M176" s="78"/>
      <c r="N176" s="78"/>
      <c r="O176" s="78"/>
      <c r="P176" s="78"/>
      <c r="Q176" s="78"/>
      <c r="R176" s="78"/>
    </row>
    <row r="177" spans="2:18" x14ac:dyDescent="0.2">
      <c r="B177" s="193"/>
      <c r="C177" s="193"/>
      <c r="D177" s="193"/>
      <c r="E177" s="193"/>
      <c r="F177" s="78"/>
      <c r="G177" s="78"/>
      <c r="H177" s="78"/>
      <c r="I177" s="190"/>
      <c r="J177" s="190"/>
      <c r="K177" s="78"/>
      <c r="L177" s="78"/>
      <c r="M177" s="78"/>
      <c r="N177" s="78"/>
      <c r="O177" s="78"/>
      <c r="P177" s="78"/>
      <c r="Q177" s="78"/>
      <c r="R177" s="78"/>
    </row>
    <row r="178" spans="2:18" x14ac:dyDescent="0.2">
      <c r="B178" s="193"/>
      <c r="C178" s="193"/>
      <c r="D178" s="193"/>
      <c r="E178" s="193"/>
      <c r="F178" s="78"/>
      <c r="G178" s="78"/>
      <c r="H178" s="78"/>
      <c r="I178" s="190"/>
      <c r="J178" s="190"/>
      <c r="K178" s="78"/>
      <c r="L178" s="78"/>
      <c r="M178" s="78"/>
      <c r="N178" s="78"/>
      <c r="O178" s="78"/>
      <c r="P178" s="78"/>
      <c r="Q178" s="78"/>
      <c r="R178" s="78"/>
    </row>
    <row r="179" spans="2:18" x14ac:dyDescent="0.2">
      <c r="B179" s="193"/>
      <c r="C179" s="193"/>
      <c r="D179" s="193"/>
      <c r="E179" s="193"/>
      <c r="F179" s="78"/>
      <c r="G179" s="78"/>
      <c r="H179" s="78"/>
      <c r="I179" s="190"/>
      <c r="J179" s="190"/>
      <c r="K179" s="78"/>
      <c r="L179" s="78"/>
      <c r="M179" s="78"/>
      <c r="N179" s="78"/>
      <c r="O179" s="78"/>
      <c r="P179" s="78"/>
      <c r="Q179" s="78"/>
      <c r="R179" s="78"/>
    </row>
    <row r="180" spans="2:18" x14ac:dyDescent="0.2">
      <c r="B180" s="193"/>
      <c r="C180" s="193"/>
      <c r="D180" s="193"/>
      <c r="E180" s="193"/>
      <c r="F180" s="78"/>
      <c r="G180" s="78"/>
      <c r="H180" s="78"/>
      <c r="I180" s="190"/>
      <c r="J180" s="190"/>
      <c r="K180" s="78"/>
      <c r="L180" s="78"/>
      <c r="M180" s="78"/>
      <c r="N180" s="78"/>
      <c r="O180" s="78"/>
      <c r="P180" s="78"/>
      <c r="Q180" s="78"/>
      <c r="R180" s="78"/>
    </row>
    <row r="181" spans="2:18" x14ac:dyDescent="0.2">
      <c r="B181" s="193"/>
      <c r="C181" s="193"/>
      <c r="D181" s="193"/>
      <c r="E181" s="193"/>
      <c r="F181" s="78"/>
      <c r="G181" s="78"/>
      <c r="H181" s="78"/>
      <c r="I181" s="190"/>
      <c r="J181" s="190"/>
      <c r="K181" s="78"/>
      <c r="L181" s="78"/>
      <c r="M181" s="78"/>
      <c r="N181" s="78"/>
      <c r="O181" s="78"/>
      <c r="P181" s="78"/>
      <c r="Q181" s="78"/>
      <c r="R181" s="78"/>
    </row>
    <row r="182" spans="2:18" x14ac:dyDescent="0.2">
      <c r="B182" s="193"/>
      <c r="C182" s="193"/>
      <c r="D182" s="193"/>
      <c r="E182" s="193"/>
      <c r="F182" s="78"/>
      <c r="G182" s="78"/>
      <c r="H182" s="78"/>
      <c r="I182" s="190"/>
      <c r="J182" s="190"/>
      <c r="K182" s="78"/>
      <c r="L182" s="78"/>
      <c r="M182" s="78"/>
      <c r="N182" s="78"/>
      <c r="O182" s="78"/>
      <c r="P182" s="78"/>
      <c r="Q182" s="78"/>
      <c r="R182" s="78"/>
    </row>
    <row r="183" spans="2:18" x14ac:dyDescent="0.2">
      <c r="B183" s="193"/>
      <c r="C183" s="193"/>
      <c r="D183" s="193"/>
      <c r="E183" s="193"/>
      <c r="F183" s="78"/>
      <c r="G183" s="78"/>
      <c r="H183" s="78"/>
      <c r="I183" s="190"/>
      <c r="J183" s="190"/>
      <c r="K183" s="78"/>
      <c r="L183" s="78"/>
      <c r="M183" s="78"/>
      <c r="N183" s="78"/>
      <c r="O183" s="78"/>
      <c r="P183" s="78"/>
      <c r="Q183" s="78"/>
      <c r="R183" s="78"/>
    </row>
    <row r="184" spans="2:18" x14ac:dyDescent="0.2">
      <c r="B184" s="193"/>
      <c r="C184" s="193"/>
      <c r="D184" s="193"/>
      <c r="E184" s="193"/>
      <c r="F184" s="78"/>
      <c r="G184" s="78"/>
      <c r="H184" s="78"/>
      <c r="I184" s="190"/>
      <c r="J184" s="190"/>
      <c r="K184" s="78"/>
      <c r="L184" s="78"/>
      <c r="M184" s="78"/>
      <c r="N184" s="78"/>
      <c r="O184" s="78"/>
      <c r="P184" s="78"/>
      <c r="Q184" s="78"/>
      <c r="R184" s="78"/>
    </row>
    <row r="185" spans="2:18" x14ac:dyDescent="0.2">
      <c r="B185" s="193"/>
      <c r="C185" s="193"/>
      <c r="D185" s="193"/>
      <c r="E185" s="193"/>
      <c r="F185" s="78"/>
      <c r="G185" s="78"/>
      <c r="H185" s="78"/>
      <c r="I185" s="190"/>
      <c r="J185" s="190"/>
      <c r="K185" s="78"/>
      <c r="L185" s="78"/>
      <c r="M185" s="78"/>
      <c r="N185" s="78"/>
      <c r="O185" s="78"/>
      <c r="P185" s="78"/>
      <c r="Q185" s="78"/>
      <c r="R185" s="78"/>
    </row>
    <row r="186" spans="2:18" x14ac:dyDescent="0.2">
      <c r="B186" s="193"/>
      <c r="C186" s="193"/>
      <c r="D186" s="193"/>
      <c r="E186" s="193"/>
      <c r="F186" s="78"/>
      <c r="G186" s="78"/>
      <c r="H186" s="78"/>
      <c r="I186" s="190"/>
      <c r="J186" s="190"/>
      <c r="K186" s="78"/>
      <c r="L186" s="78"/>
      <c r="M186" s="78"/>
      <c r="N186" s="78"/>
      <c r="O186" s="78"/>
      <c r="P186" s="78"/>
      <c r="Q186" s="78"/>
      <c r="R186" s="78"/>
    </row>
    <row r="187" spans="2:18" x14ac:dyDescent="0.2">
      <c r="B187" s="193"/>
      <c r="C187" s="193"/>
      <c r="D187" s="193"/>
      <c r="E187" s="193"/>
      <c r="F187" s="78"/>
      <c r="G187" s="78"/>
      <c r="H187" s="78"/>
      <c r="I187" s="190"/>
      <c r="J187" s="190"/>
      <c r="K187" s="78"/>
      <c r="L187" s="78"/>
      <c r="M187" s="78"/>
      <c r="N187" s="78"/>
      <c r="O187" s="78"/>
      <c r="P187" s="78"/>
      <c r="Q187" s="78"/>
      <c r="R187" s="78"/>
    </row>
    <row r="188" spans="2:18" x14ac:dyDescent="0.2">
      <c r="B188" s="193"/>
      <c r="C188" s="193"/>
      <c r="D188" s="193"/>
      <c r="E188" s="193"/>
      <c r="F188" s="78"/>
      <c r="G188" s="78"/>
      <c r="H188" s="78"/>
      <c r="I188" s="190"/>
      <c r="J188" s="190"/>
      <c r="K188" s="78"/>
      <c r="L188" s="78"/>
      <c r="M188" s="78"/>
      <c r="N188" s="78"/>
      <c r="O188" s="78"/>
      <c r="P188" s="78"/>
      <c r="Q188" s="78"/>
      <c r="R188" s="78"/>
    </row>
    <row r="189" spans="2:18" x14ac:dyDescent="0.2">
      <c r="B189" s="193"/>
      <c r="C189" s="193"/>
      <c r="D189" s="193"/>
      <c r="E189" s="193"/>
      <c r="F189" s="78"/>
      <c r="G189" s="78"/>
      <c r="H189" s="78"/>
      <c r="I189" s="190"/>
      <c r="J189" s="190"/>
      <c r="K189" s="78"/>
      <c r="L189" s="78"/>
      <c r="M189" s="78"/>
      <c r="N189" s="78"/>
      <c r="O189" s="78"/>
      <c r="P189" s="78"/>
      <c r="Q189" s="78"/>
      <c r="R189" s="78"/>
    </row>
    <row r="190" spans="2:18" x14ac:dyDescent="0.2">
      <c r="B190" s="193"/>
      <c r="C190" s="193"/>
      <c r="D190" s="193"/>
      <c r="E190" s="193"/>
      <c r="F190" s="78"/>
      <c r="G190" s="78"/>
      <c r="H190" s="78"/>
      <c r="I190" s="190"/>
      <c r="J190" s="190"/>
      <c r="K190" s="78"/>
      <c r="L190" s="78"/>
      <c r="M190" s="78"/>
      <c r="N190" s="78"/>
      <c r="O190" s="78"/>
      <c r="P190" s="78"/>
      <c r="Q190" s="78"/>
      <c r="R190" s="78"/>
    </row>
    <row r="191" spans="2:18" x14ac:dyDescent="0.2">
      <c r="B191" s="193"/>
      <c r="C191" s="193"/>
      <c r="D191" s="193"/>
      <c r="E191" s="193"/>
      <c r="F191" s="78"/>
      <c r="G191" s="78"/>
      <c r="H191" s="78"/>
      <c r="I191" s="190"/>
      <c r="J191" s="190"/>
      <c r="K191" s="78"/>
      <c r="L191" s="78"/>
      <c r="M191" s="78"/>
      <c r="N191" s="78"/>
      <c r="O191" s="78"/>
      <c r="P191" s="78"/>
      <c r="Q191" s="78"/>
      <c r="R191" s="78"/>
    </row>
    <row r="192" spans="2:18" x14ac:dyDescent="0.2">
      <c r="B192" s="193"/>
      <c r="C192" s="193"/>
      <c r="D192" s="193"/>
      <c r="E192" s="193"/>
      <c r="F192" s="78"/>
      <c r="G192" s="78"/>
      <c r="H192" s="78"/>
      <c r="I192" s="190"/>
      <c r="J192" s="190"/>
      <c r="K192" s="78"/>
      <c r="L192" s="78"/>
      <c r="M192" s="78"/>
      <c r="N192" s="78"/>
      <c r="O192" s="78"/>
      <c r="P192" s="78"/>
      <c r="Q192" s="78"/>
      <c r="R192" s="78"/>
    </row>
    <row r="193" spans="2:18" x14ac:dyDescent="0.2">
      <c r="B193" s="193"/>
      <c r="C193" s="193"/>
      <c r="D193" s="193"/>
      <c r="E193" s="193"/>
      <c r="F193" s="78"/>
      <c r="G193" s="78"/>
      <c r="H193" s="78"/>
      <c r="I193" s="190"/>
      <c r="J193" s="190"/>
      <c r="K193" s="78"/>
      <c r="L193" s="78"/>
      <c r="M193" s="78"/>
      <c r="N193" s="78"/>
      <c r="O193" s="78"/>
      <c r="P193" s="78"/>
      <c r="Q193" s="78"/>
      <c r="R193" s="78"/>
    </row>
    <row r="194" spans="2:18" x14ac:dyDescent="0.2">
      <c r="B194" s="193"/>
      <c r="C194" s="193"/>
      <c r="D194" s="193"/>
      <c r="E194" s="193"/>
      <c r="F194" s="78"/>
      <c r="G194" s="78"/>
      <c r="H194" s="78"/>
      <c r="I194" s="190"/>
      <c r="J194" s="190"/>
      <c r="K194" s="78"/>
      <c r="L194" s="78"/>
      <c r="M194" s="78"/>
      <c r="N194" s="78"/>
      <c r="O194" s="78"/>
      <c r="P194" s="78"/>
      <c r="Q194" s="78"/>
      <c r="R194" s="78"/>
    </row>
    <row r="195" spans="2:18" x14ac:dyDescent="0.2">
      <c r="B195" s="193"/>
      <c r="C195" s="193"/>
      <c r="D195" s="193"/>
      <c r="E195" s="193"/>
      <c r="F195" s="78"/>
      <c r="G195" s="78"/>
      <c r="H195" s="78"/>
      <c r="I195" s="190"/>
      <c r="J195" s="190"/>
      <c r="K195" s="78"/>
      <c r="L195" s="78"/>
      <c r="M195" s="78"/>
      <c r="N195" s="78"/>
      <c r="O195" s="78"/>
      <c r="P195" s="78"/>
      <c r="Q195" s="78"/>
      <c r="R195" s="78"/>
    </row>
    <row r="196" spans="2:18" x14ac:dyDescent="0.2">
      <c r="B196" s="193"/>
      <c r="C196" s="193"/>
      <c r="D196" s="193"/>
      <c r="E196" s="193"/>
      <c r="F196" s="78"/>
      <c r="G196" s="78"/>
      <c r="H196" s="78"/>
      <c r="I196" s="190"/>
      <c r="J196" s="190"/>
      <c r="K196" s="78"/>
      <c r="L196" s="78"/>
      <c r="M196" s="78"/>
      <c r="N196" s="78"/>
      <c r="O196" s="78"/>
      <c r="P196" s="78"/>
      <c r="Q196" s="78"/>
      <c r="R196" s="78"/>
    </row>
    <row r="197" spans="2:18" x14ac:dyDescent="0.2">
      <c r="B197" s="193"/>
      <c r="C197" s="193"/>
      <c r="D197" s="193"/>
      <c r="E197" s="193"/>
      <c r="F197" s="78"/>
      <c r="G197" s="78"/>
      <c r="H197" s="78"/>
      <c r="I197" s="190"/>
      <c r="J197" s="190"/>
      <c r="K197" s="78"/>
      <c r="L197" s="78"/>
      <c r="M197" s="78"/>
      <c r="N197" s="78"/>
      <c r="O197" s="78"/>
      <c r="P197" s="78"/>
      <c r="Q197" s="78"/>
      <c r="R197" s="78"/>
    </row>
    <row r="198" spans="2:18" x14ac:dyDescent="0.2">
      <c r="B198" s="193"/>
      <c r="C198" s="193"/>
      <c r="D198" s="193"/>
      <c r="E198" s="193"/>
      <c r="F198" s="78"/>
      <c r="G198" s="78"/>
      <c r="H198" s="78"/>
      <c r="I198" s="190"/>
      <c r="J198" s="190"/>
      <c r="K198" s="78"/>
      <c r="L198" s="78"/>
      <c r="M198" s="78"/>
      <c r="N198" s="78"/>
      <c r="O198" s="78"/>
      <c r="P198" s="78"/>
      <c r="Q198" s="78"/>
      <c r="R198" s="78"/>
    </row>
    <row r="199" spans="2:18" x14ac:dyDescent="0.2">
      <c r="B199" s="193"/>
      <c r="C199" s="193"/>
      <c r="D199" s="193"/>
      <c r="E199" s="193"/>
      <c r="F199" s="78"/>
      <c r="G199" s="78"/>
      <c r="H199" s="78"/>
      <c r="I199" s="190"/>
      <c r="J199" s="190"/>
      <c r="K199" s="78"/>
      <c r="L199" s="78"/>
      <c r="M199" s="78"/>
      <c r="N199" s="78"/>
      <c r="O199" s="78"/>
      <c r="P199" s="78"/>
      <c r="Q199" s="78"/>
      <c r="R199" s="78"/>
    </row>
    <row r="200" spans="2:18" x14ac:dyDescent="0.2">
      <c r="B200" s="193"/>
      <c r="C200" s="193"/>
      <c r="D200" s="193"/>
      <c r="E200" s="193"/>
      <c r="F200" s="78"/>
      <c r="G200" s="78"/>
      <c r="H200" s="78"/>
      <c r="I200" s="190"/>
      <c r="J200" s="190"/>
      <c r="K200" s="78"/>
      <c r="L200" s="78"/>
      <c r="M200" s="78"/>
      <c r="N200" s="78"/>
      <c r="O200" s="78"/>
      <c r="P200" s="78"/>
      <c r="Q200" s="78"/>
      <c r="R200" s="78"/>
    </row>
    <row r="201" spans="2:18" x14ac:dyDescent="0.2">
      <c r="B201" s="193"/>
      <c r="C201" s="193"/>
      <c r="D201" s="193"/>
      <c r="E201" s="193"/>
      <c r="F201" s="78"/>
      <c r="G201" s="78"/>
      <c r="H201" s="78"/>
      <c r="I201" s="190"/>
      <c r="J201" s="190"/>
      <c r="K201" s="78"/>
      <c r="L201" s="78"/>
      <c r="M201" s="78"/>
      <c r="N201" s="78"/>
      <c r="O201" s="78"/>
      <c r="P201" s="78"/>
      <c r="Q201" s="78"/>
      <c r="R201" s="78"/>
    </row>
    <row r="202" spans="2:18" x14ac:dyDescent="0.2">
      <c r="B202" s="193"/>
      <c r="C202" s="193"/>
      <c r="D202" s="193"/>
      <c r="E202" s="193"/>
      <c r="F202" s="78"/>
      <c r="G202" s="78"/>
      <c r="H202" s="78"/>
      <c r="I202" s="190"/>
      <c r="J202" s="190"/>
      <c r="K202" s="78"/>
      <c r="L202" s="78"/>
      <c r="M202" s="78"/>
      <c r="N202" s="78"/>
      <c r="O202" s="78"/>
      <c r="P202" s="78"/>
      <c r="Q202" s="78"/>
      <c r="R202" s="78"/>
    </row>
    <row r="203" spans="2:18" x14ac:dyDescent="0.2">
      <c r="B203" s="193"/>
      <c r="C203" s="193"/>
      <c r="D203" s="193"/>
      <c r="E203" s="193"/>
      <c r="F203" s="78"/>
      <c r="G203" s="78"/>
      <c r="H203" s="78"/>
      <c r="I203" s="190"/>
      <c r="J203" s="190"/>
      <c r="K203" s="78"/>
      <c r="L203" s="78"/>
      <c r="M203" s="78"/>
      <c r="N203" s="78"/>
      <c r="O203" s="78"/>
      <c r="P203" s="78"/>
      <c r="Q203" s="78"/>
      <c r="R203" s="78"/>
    </row>
    <row r="204" spans="2:18" x14ac:dyDescent="0.2">
      <c r="B204" s="193"/>
      <c r="C204" s="193"/>
      <c r="D204" s="193"/>
      <c r="E204" s="193"/>
      <c r="F204" s="78"/>
      <c r="G204" s="78"/>
      <c r="H204" s="78"/>
      <c r="I204" s="190"/>
      <c r="J204" s="190"/>
      <c r="K204" s="78"/>
      <c r="L204" s="78"/>
      <c r="M204" s="78"/>
      <c r="N204" s="78"/>
      <c r="O204" s="78"/>
      <c r="P204" s="78"/>
      <c r="Q204" s="78"/>
      <c r="R204" s="78"/>
    </row>
    <row r="205" spans="2:18" x14ac:dyDescent="0.2">
      <c r="B205" s="193"/>
      <c r="C205" s="193"/>
      <c r="D205" s="193"/>
      <c r="E205" s="193"/>
      <c r="F205" s="78"/>
      <c r="G205" s="78"/>
      <c r="H205" s="78"/>
      <c r="I205" s="190"/>
      <c r="J205" s="190"/>
      <c r="K205" s="78"/>
      <c r="L205" s="78"/>
      <c r="M205" s="78"/>
      <c r="N205" s="78"/>
      <c r="O205" s="78"/>
      <c r="P205" s="78"/>
      <c r="Q205" s="78"/>
      <c r="R205" s="78"/>
    </row>
    <row r="206" spans="2:18" x14ac:dyDescent="0.2">
      <c r="B206" s="193"/>
      <c r="C206" s="193"/>
      <c r="D206" s="193"/>
      <c r="E206" s="193"/>
      <c r="F206" s="78"/>
      <c r="G206" s="78"/>
      <c r="H206" s="78"/>
      <c r="I206" s="190"/>
      <c r="J206" s="190"/>
      <c r="K206" s="78"/>
      <c r="L206" s="78"/>
      <c r="M206" s="78"/>
      <c r="N206" s="78"/>
      <c r="O206" s="78"/>
      <c r="P206" s="78"/>
      <c r="Q206" s="78"/>
      <c r="R206" s="78"/>
    </row>
    <row r="207" spans="2:18" x14ac:dyDescent="0.2">
      <c r="B207" s="193"/>
      <c r="C207" s="193"/>
      <c r="D207" s="193"/>
      <c r="E207" s="193"/>
      <c r="F207" s="78"/>
      <c r="G207" s="78"/>
      <c r="H207" s="78"/>
      <c r="I207" s="190"/>
      <c r="J207" s="190"/>
      <c r="K207" s="78"/>
      <c r="L207" s="78"/>
      <c r="M207" s="78"/>
      <c r="N207" s="78"/>
      <c r="O207" s="78"/>
      <c r="P207" s="78"/>
      <c r="Q207" s="78"/>
      <c r="R207" s="78"/>
    </row>
    <row r="208" spans="2:18" x14ac:dyDescent="0.2">
      <c r="B208" s="193"/>
      <c r="C208" s="193"/>
      <c r="D208" s="193"/>
      <c r="E208" s="193"/>
      <c r="F208" s="78"/>
      <c r="G208" s="78"/>
      <c r="H208" s="78"/>
      <c r="I208" s="190"/>
      <c r="J208" s="190"/>
      <c r="K208" s="78"/>
      <c r="L208" s="78"/>
      <c r="M208" s="78"/>
      <c r="N208" s="78"/>
      <c r="O208" s="78"/>
      <c r="P208" s="78"/>
      <c r="Q208" s="78"/>
      <c r="R208" s="78"/>
    </row>
    <row r="209" spans="2:18" x14ac:dyDescent="0.2">
      <c r="B209" s="193"/>
      <c r="C209" s="193"/>
      <c r="D209" s="193"/>
      <c r="E209" s="193"/>
      <c r="F209" s="78"/>
      <c r="G209" s="78"/>
      <c r="H209" s="78"/>
      <c r="I209" s="190"/>
      <c r="J209" s="190"/>
      <c r="K209" s="78"/>
      <c r="L209" s="78"/>
      <c r="M209" s="78"/>
      <c r="N209" s="78"/>
      <c r="O209" s="78"/>
      <c r="P209" s="78"/>
      <c r="Q209" s="78"/>
      <c r="R209" s="78"/>
    </row>
    <row r="210" spans="2:18" x14ac:dyDescent="0.2">
      <c r="B210" s="193"/>
      <c r="C210" s="193"/>
      <c r="D210" s="193"/>
      <c r="E210" s="193"/>
      <c r="F210" s="78"/>
      <c r="G210" s="78"/>
      <c r="H210" s="78"/>
      <c r="I210" s="190"/>
      <c r="J210" s="190"/>
      <c r="K210" s="78"/>
      <c r="L210" s="78"/>
      <c r="M210" s="78"/>
      <c r="N210" s="78"/>
      <c r="O210" s="78"/>
      <c r="P210" s="78"/>
      <c r="Q210" s="78"/>
      <c r="R210" s="78"/>
    </row>
    <row r="211" spans="2:18" x14ac:dyDescent="0.2">
      <c r="B211" s="193"/>
      <c r="C211" s="193"/>
      <c r="D211" s="193"/>
      <c r="E211" s="193"/>
      <c r="F211" s="78"/>
      <c r="G211" s="78"/>
      <c r="H211" s="78"/>
      <c r="I211" s="190"/>
      <c r="J211" s="190"/>
      <c r="K211" s="78"/>
      <c r="L211" s="78"/>
      <c r="M211" s="78"/>
      <c r="N211" s="78"/>
      <c r="O211" s="78"/>
      <c r="P211" s="78"/>
      <c r="Q211" s="78"/>
      <c r="R211" s="78"/>
    </row>
    <row r="212" spans="2:18" x14ac:dyDescent="0.2">
      <c r="B212" s="193"/>
      <c r="C212" s="193"/>
      <c r="D212" s="193"/>
      <c r="E212" s="193"/>
      <c r="F212" s="78"/>
      <c r="G212" s="78"/>
      <c r="H212" s="78"/>
      <c r="I212" s="190"/>
      <c r="J212" s="190"/>
      <c r="K212" s="78"/>
      <c r="L212" s="78"/>
      <c r="M212" s="78"/>
      <c r="N212" s="78"/>
      <c r="O212" s="78"/>
      <c r="P212" s="78"/>
      <c r="Q212" s="78"/>
      <c r="R212" s="78"/>
    </row>
    <row r="213" spans="2:18" x14ac:dyDescent="0.2">
      <c r="B213" s="193"/>
      <c r="C213" s="193"/>
      <c r="D213" s="193"/>
      <c r="E213" s="193"/>
      <c r="F213" s="78"/>
      <c r="G213" s="78"/>
      <c r="H213" s="78"/>
      <c r="I213" s="190"/>
      <c r="J213" s="190"/>
      <c r="K213" s="78"/>
      <c r="L213" s="78"/>
      <c r="M213" s="78"/>
      <c r="N213" s="78"/>
      <c r="O213" s="78"/>
      <c r="P213" s="78"/>
      <c r="Q213" s="78"/>
      <c r="R213" s="78"/>
    </row>
    <row r="214" spans="2:18" x14ac:dyDescent="0.2">
      <c r="B214" s="193"/>
      <c r="C214" s="193"/>
      <c r="D214" s="193"/>
      <c r="E214" s="193"/>
      <c r="F214" s="78"/>
      <c r="G214" s="78"/>
      <c r="H214" s="78"/>
      <c r="I214" s="190"/>
      <c r="J214" s="190"/>
      <c r="K214" s="78"/>
      <c r="L214" s="78"/>
      <c r="M214" s="78"/>
      <c r="N214" s="78"/>
      <c r="O214" s="78"/>
      <c r="P214" s="78"/>
      <c r="Q214" s="78"/>
      <c r="R214" s="78"/>
    </row>
    <row r="215" spans="2:18" x14ac:dyDescent="0.2">
      <c r="B215" s="193"/>
      <c r="C215" s="193"/>
      <c r="D215" s="193"/>
      <c r="E215" s="193"/>
      <c r="F215" s="78"/>
      <c r="G215" s="78"/>
      <c r="H215" s="78"/>
      <c r="I215" s="190"/>
      <c r="J215" s="190"/>
      <c r="K215" s="78"/>
      <c r="L215" s="78"/>
      <c r="M215" s="78"/>
      <c r="N215" s="78"/>
      <c r="O215" s="78"/>
      <c r="P215" s="78"/>
      <c r="Q215" s="78"/>
      <c r="R215" s="78"/>
    </row>
    <row r="216" spans="2:18" x14ac:dyDescent="0.2">
      <c r="B216" s="193"/>
      <c r="C216" s="193"/>
      <c r="D216" s="193"/>
      <c r="E216" s="193"/>
      <c r="F216" s="78"/>
      <c r="G216" s="78"/>
      <c r="H216" s="78"/>
      <c r="I216" s="190"/>
      <c r="J216" s="190"/>
      <c r="K216" s="78"/>
      <c r="L216" s="78"/>
      <c r="M216" s="78"/>
      <c r="N216" s="78"/>
      <c r="O216" s="78"/>
      <c r="P216" s="78"/>
      <c r="Q216" s="78"/>
      <c r="R216" s="78"/>
    </row>
    <row r="217" spans="2:18" x14ac:dyDescent="0.2">
      <c r="B217" s="193"/>
      <c r="C217" s="193"/>
      <c r="D217" s="193"/>
      <c r="E217" s="193"/>
      <c r="F217" s="78"/>
      <c r="G217" s="78"/>
      <c r="H217" s="78"/>
      <c r="I217" s="190"/>
      <c r="J217" s="190"/>
      <c r="K217" s="78"/>
      <c r="L217" s="78"/>
      <c r="M217" s="78"/>
      <c r="N217" s="78"/>
      <c r="O217" s="78"/>
      <c r="P217" s="78"/>
      <c r="Q217" s="78"/>
      <c r="R217" s="78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61" bestFit="1" customWidth="1"/>
    <col min="2" max="2" width="10.5703125" style="61" bestFit="1" customWidth="1"/>
    <col min="3" max="3" width="11.42578125" style="61" bestFit="1" customWidth="1"/>
    <col min="4" max="4" width="6.28515625" style="61" bestFit="1" customWidth="1"/>
    <col min="5" max="5" width="7.5703125" style="61" hidden="1" customWidth="1"/>
    <col min="6" max="16384" width="9.140625" style="61"/>
  </cols>
  <sheetData>
    <row r="2" spans="1:20" ht="36.75" customHeight="1" x14ac:dyDescent="0.3">
      <c r="A2" s="280" t="s">
        <v>93</v>
      </c>
      <c r="B2" s="281"/>
      <c r="C2" s="281"/>
      <c r="D2" s="281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0" x14ac:dyDescent="0.2">
      <c r="A3" s="97"/>
    </row>
    <row r="5" spans="1:20" s="217" customFormat="1" x14ac:dyDescent="0.2">
      <c r="D5" s="122"/>
    </row>
    <row r="6" spans="1:20" s="244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61" bestFit="1" customWidth="1"/>
    <col min="2" max="2" width="10.5703125" style="61" bestFit="1" customWidth="1"/>
    <col min="3" max="3" width="11.42578125" style="61" bestFit="1" customWidth="1"/>
    <col min="4" max="4" width="6.28515625" style="61" bestFit="1" customWidth="1"/>
    <col min="5" max="5" width="7.5703125" style="61" hidden="1" customWidth="1"/>
    <col min="6" max="16384" width="9.140625" style="61"/>
  </cols>
  <sheetData>
    <row r="2" spans="1:20" ht="35.25" customHeight="1" x14ac:dyDescent="0.3">
      <c r="A2" s="280" t="s">
        <v>19</v>
      </c>
      <c r="B2" s="281"/>
      <c r="C2" s="281"/>
      <c r="D2" s="281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0" x14ac:dyDescent="0.2">
      <c r="A3" s="97"/>
    </row>
    <row r="5" spans="1:20" s="217" customFormat="1" x14ac:dyDescent="0.2">
      <c r="D5" s="122"/>
    </row>
    <row r="6" spans="1:20" s="244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61" bestFit="1" customWidth="1"/>
    <col min="2" max="7" width="8.7109375" style="61" bestFit="1" customWidth="1"/>
    <col min="8" max="8" width="7.5703125" style="61" hidden="1" customWidth="1"/>
    <col min="9" max="16384" width="9.140625" style="61"/>
  </cols>
  <sheetData>
    <row r="2" spans="1:20" ht="18.75" x14ac:dyDescent="0.3">
      <c r="A2" s="5" t="s">
        <v>169</v>
      </c>
      <c r="B2" s="281"/>
      <c r="C2" s="281"/>
      <c r="D2" s="281"/>
      <c r="E2" s="281"/>
      <c r="F2" s="281"/>
      <c r="G2" s="281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0" x14ac:dyDescent="0.2">
      <c r="A3" s="97"/>
    </row>
    <row r="4" spans="1:20" s="217" customFormat="1" x14ac:dyDescent="0.2">
      <c r="G4" s="122" t="s">
        <v>65</v>
      </c>
    </row>
    <row r="5" spans="1:20" s="244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38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tabSelected="1" workbookViewId="0">
      <selection activeCell="F6" sqref="F6"/>
    </sheetView>
  </sheetViews>
  <sheetFormatPr defaultRowHeight="12.75" outlineLevelRow="3" x14ac:dyDescent="0.2"/>
  <cols>
    <col min="1" max="1" width="81.42578125" style="61" customWidth="1"/>
    <col min="2" max="2" width="14.28515625" style="175" customWidth="1"/>
    <col min="3" max="3" width="15.42578125" style="175" customWidth="1"/>
    <col min="4" max="4" width="10.28515625" style="151" customWidth="1"/>
    <col min="5" max="16384" width="9.140625" style="61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31.03.2017</v>
      </c>
      <c r="B2" s="3"/>
      <c r="C2" s="3"/>
      <c r="D2" s="3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18.75" x14ac:dyDescent="0.3">
      <c r="A3" s="2" t="s">
        <v>175</v>
      </c>
      <c r="B3" s="2"/>
      <c r="C3" s="2"/>
      <c r="D3" s="2"/>
    </row>
    <row r="4" spans="1:19" x14ac:dyDescent="0.2">
      <c r="B4" s="193"/>
      <c r="C4" s="193"/>
      <c r="D4" s="173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9" s="217" customFormat="1" x14ac:dyDescent="0.2">
      <c r="B5" s="88"/>
      <c r="C5" s="88"/>
      <c r="D5" s="217" t="str">
        <f>VALVAL</f>
        <v>млрд. одиниць</v>
      </c>
    </row>
    <row r="6" spans="1:19" s="39" customFormat="1" x14ac:dyDescent="0.2">
      <c r="A6" s="11"/>
      <c r="B6" s="153" t="s">
        <v>172</v>
      </c>
      <c r="C6" s="153" t="s">
        <v>3</v>
      </c>
      <c r="D6" s="136" t="s">
        <v>65</v>
      </c>
    </row>
    <row r="7" spans="1:19" s="207" customFormat="1" ht="15.75" x14ac:dyDescent="0.2">
      <c r="A7" s="41" t="s">
        <v>171</v>
      </c>
      <c r="B7" s="169">
        <f t="shared" ref="B7:C7" si="0">B$8+B$45</f>
        <v>72.35475723318001</v>
      </c>
      <c r="C7" s="169">
        <f t="shared" si="0"/>
        <v>1951.8461276947298</v>
      </c>
      <c r="D7" s="159">
        <v>0.999996</v>
      </c>
    </row>
    <row r="8" spans="1:19" s="167" customFormat="1" ht="15" x14ac:dyDescent="0.2">
      <c r="A8" s="83" t="s">
        <v>49</v>
      </c>
      <c r="B8" s="237">
        <f t="shared" ref="B8:D8" si="1">B$9+B$31</f>
        <v>26.650227884360003</v>
      </c>
      <c r="C8" s="237">
        <f t="shared" si="1"/>
        <v>718.91809311833003</v>
      </c>
      <c r="D8" s="180">
        <f t="shared" si="1"/>
        <v>0.36832500000000001</v>
      </c>
    </row>
    <row r="9" spans="1:19" s="174" customFormat="1" ht="15" outlineLevel="1" x14ac:dyDescent="0.2">
      <c r="A9" s="211" t="s">
        <v>72</v>
      </c>
      <c r="B9" s="160">
        <f t="shared" ref="B9:D9" si="2">B$10+B$29</f>
        <v>25.934117553160004</v>
      </c>
      <c r="C9" s="160">
        <f t="shared" si="2"/>
        <v>699.60025929033009</v>
      </c>
      <c r="D9" s="137">
        <f t="shared" si="2"/>
        <v>0.358429</v>
      </c>
    </row>
    <row r="10" spans="1:19" s="247" customFormat="1" ht="14.25" outlineLevel="2" x14ac:dyDescent="0.2">
      <c r="A10" s="241" t="s">
        <v>129</v>
      </c>
      <c r="B10" s="21">
        <f t="shared" ref="B10:C10" si="3">SUM(B$11:B$28)</f>
        <v>25.842194011290005</v>
      </c>
      <c r="C10" s="21">
        <f t="shared" si="3"/>
        <v>697.12052449333009</v>
      </c>
      <c r="D10" s="158">
        <v>0.357159</v>
      </c>
    </row>
    <row r="11" spans="1:19" outlineLevel="3" x14ac:dyDescent="0.2">
      <c r="A11" s="8" t="s">
        <v>160</v>
      </c>
      <c r="B11" s="81">
        <v>3.0145213952700001</v>
      </c>
      <c r="C11" s="81">
        <v>81.319903999999994</v>
      </c>
      <c r="D11" s="250">
        <v>4.1662999999999999E-2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</row>
    <row r="12" spans="1:19" outlineLevel="3" x14ac:dyDescent="0.2">
      <c r="A12" s="26" t="s">
        <v>43</v>
      </c>
      <c r="B12" s="164">
        <v>0.64438551400999999</v>
      </c>
      <c r="C12" s="164">
        <v>17.382981000000001</v>
      </c>
      <c r="D12" s="148">
        <v>8.9060000000000007E-3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1:19" outlineLevel="3" x14ac:dyDescent="0.2">
      <c r="A13" s="26" t="s">
        <v>70</v>
      </c>
      <c r="B13" s="164">
        <v>0.14592050475000001</v>
      </c>
      <c r="C13" s="164">
        <v>3.9363600000000001</v>
      </c>
      <c r="D13" s="148">
        <v>2.0170000000000001E-3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1:19" outlineLevel="3" x14ac:dyDescent="0.2">
      <c r="A14" s="26" t="s">
        <v>119</v>
      </c>
      <c r="B14" s="164">
        <v>1.0564923904000001</v>
      </c>
      <c r="C14" s="164">
        <v>28.5</v>
      </c>
      <c r="D14" s="148">
        <v>1.4602E-2</v>
      </c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9" outlineLevel="3" x14ac:dyDescent="0.2">
      <c r="A15" s="26" t="s">
        <v>177</v>
      </c>
      <c r="B15" s="164">
        <v>1.5501757521399999</v>
      </c>
      <c r="C15" s="164">
        <v>41.817630999999999</v>
      </c>
      <c r="D15" s="148">
        <v>2.1425E-2</v>
      </c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outlineLevel="3" x14ac:dyDescent="0.2">
      <c r="A16" s="26" t="s">
        <v>74</v>
      </c>
      <c r="B16" s="164">
        <v>2.0814753586200001</v>
      </c>
      <c r="C16" s="164">
        <v>56.15</v>
      </c>
      <c r="D16" s="148">
        <v>2.8767999999999998E-2</v>
      </c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1:17" outlineLevel="3" x14ac:dyDescent="0.2">
      <c r="A17" s="26" t="s">
        <v>141</v>
      </c>
      <c r="B17" s="164">
        <v>1.9680710206100001</v>
      </c>
      <c r="C17" s="164">
        <v>53.090797999999999</v>
      </c>
      <c r="D17" s="148">
        <v>2.7199999999999998E-2</v>
      </c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1:17" outlineLevel="3" x14ac:dyDescent="0.2">
      <c r="A18" s="26" t="s">
        <v>139</v>
      </c>
      <c r="B18" s="164">
        <v>1.076022</v>
      </c>
      <c r="C18" s="164">
        <v>29.026831881269999</v>
      </c>
      <c r="D18" s="148">
        <v>1.4871000000000001E-2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1:17" outlineLevel="3" x14ac:dyDescent="0.2">
      <c r="A19" s="26" t="s">
        <v>131</v>
      </c>
      <c r="B19" s="164">
        <v>2.4991614714299999</v>
      </c>
      <c r="C19" s="164">
        <v>67.417524804869998</v>
      </c>
      <c r="D19" s="148">
        <v>3.4540000000000001E-2</v>
      </c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17" outlineLevel="3" x14ac:dyDescent="0.2">
      <c r="A20" s="26" t="s">
        <v>0</v>
      </c>
      <c r="B20" s="164">
        <v>0.76446028548</v>
      </c>
      <c r="C20" s="164">
        <v>20.622125</v>
      </c>
      <c r="D20" s="148">
        <v>1.0565E-2</v>
      </c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1:17" outlineLevel="3" x14ac:dyDescent="0.2">
      <c r="A21" s="26" t="s">
        <v>83</v>
      </c>
      <c r="B21" s="164">
        <v>0.57648042127999999</v>
      </c>
      <c r="C21" s="164">
        <v>15.55116928</v>
      </c>
      <c r="D21" s="148">
        <v>7.9670000000000001E-3</v>
      </c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17" outlineLevel="3" x14ac:dyDescent="0.2">
      <c r="A22" s="26" t="s">
        <v>151</v>
      </c>
      <c r="B22" s="164">
        <v>5.5465780629600001</v>
      </c>
      <c r="C22" s="164">
        <v>149.62481152718999</v>
      </c>
      <c r="D22" s="148">
        <v>7.6658000000000004E-2</v>
      </c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1:17" outlineLevel="3" x14ac:dyDescent="0.2">
      <c r="A23" s="26" t="s">
        <v>37</v>
      </c>
      <c r="B23" s="164">
        <v>3.7069908E-4</v>
      </c>
      <c r="C23" s="164">
        <v>0.01</v>
      </c>
      <c r="D23" s="148">
        <v>5.0000000000000004E-6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17" outlineLevel="3" x14ac:dyDescent="0.2">
      <c r="A24" s="26" t="s">
        <v>27</v>
      </c>
      <c r="B24" s="164">
        <v>0.84704740774999998</v>
      </c>
      <c r="C24" s="164">
        <v>22.85</v>
      </c>
      <c r="D24" s="148">
        <v>1.1707E-2</v>
      </c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17" outlineLevel="3" x14ac:dyDescent="0.2">
      <c r="A25" s="26" t="s">
        <v>107</v>
      </c>
      <c r="B25" s="164">
        <v>1.65849995578</v>
      </c>
      <c r="C25" s="164">
        <v>44.739790999999997</v>
      </c>
      <c r="D25" s="148">
        <v>2.2922000000000001E-2</v>
      </c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1:17" outlineLevel="3" x14ac:dyDescent="0.2">
      <c r="A26" s="26" t="s">
        <v>168</v>
      </c>
      <c r="B26" s="164">
        <v>1.01631594951</v>
      </c>
      <c r="C26" s="164">
        <v>27.416198000000001</v>
      </c>
      <c r="D26" s="148">
        <v>1.4045999999999999E-2</v>
      </c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7" outlineLevel="3" x14ac:dyDescent="0.2">
      <c r="A27" s="26" t="s">
        <v>2</v>
      </c>
      <c r="B27" s="164">
        <v>2.928522766E-2</v>
      </c>
      <c r="C27" s="164">
        <v>0.79</v>
      </c>
      <c r="D27" s="148">
        <v>4.0499999999999998E-4</v>
      </c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7" outlineLevel="3" x14ac:dyDescent="0.2">
      <c r="A28" s="26" t="s">
        <v>55</v>
      </c>
      <c r="B28" s="164">
        <v>1.3669305945600001</v>
      </c>
      <c r="C28" s="164">
        <v>36.874398999999997</v>
      </c>
      <c r="D28" s="148">
        <v>1.8891999999999999E-2</v>
      </c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7" ht="14.25" outlineLevel="2" x14ac:dyDescent="0.25">
      <c r="A29" s="226" t="s">
        <v>7</v>
      </c>
      <c r="B29" s="80">
        <f t="shared" ref="B29:C29" si="4">SUM(B$30:B$30)</f>
        <v>9.192354187E-2</v>
      </c>
      <c r="C29" s="80">
        <f t="shared" si="4"/>
        <v>2.4797347969999999</v>
      </c>
      <c r="D29" s="62">
        <v>1.2700000000000001E-3</v>
      </c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7" outlineLevel="3" x14ac:dyDescent="0.2">
      <c r="A30" s="26" t="s">
        <v>95</v>
      </c>
      <c r="B30" s="164">
        <v>9.192354187E-2</v>
      </c>
      <c r="C30" s="164">
        <v>2.4797347969999999</v>
      </c>
      <c r="D30" s="148">
        <v>1.2700000000000001E-3</v>
      </c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17" ht="15" outlineLevel="1" x14ac:dyDescent="0.25">
      <c r="A31" s="238" t="s">
        <v>112</v>
      </c>
      <c r="B31" s="59">
        <f t="shared" ref="B31:D31" si="5">B$32+B$39+B$43</f>
        <v>0.71611033120000001</v>
      </c>
      <c r="C31" s="59">
        <f t="shared" si="5"/>
        <v>19.317833828000001</v>
      </c>
      <c r="D31" s="37">
        <f t="shared" si="5"/>
        <v>9.8959999999999985E-3</v>
      </c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17" ht="14.25" outlineLevel="2" x14ac:dyDescent="0.25">
      <c r="A32" s="226" t="s">
        <v>129</v>
      </c>
      <c r="B32" s="80">
        <f t="shared" ref="B32:C32" si="6">SUM(B$33:B$38)</f>
        <v>0.59126546959000004</v>
      </c>
      <c r="C32" s="80">
        <f t="shared" si="6"/>
        <v>15.9500116</v>
      </c>
      <c r="D32" s="62">
        <v>8.1709999999999994E-3</v>
      </c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1:17" outlineLevel="3" x14ac:dyDescent="0.2">
      <c r="A33" s="26" t="s">
        <v>153</v>
      </c>
      <c r="B33" s="164">
        <v>4.3001000000000002E-7</v>
      </c>
      <c r="C33" s="164">
        <v>1.1600000000000001E-5</v>
      </c>
      <c r="D33" s="148">
        <v>0</v>
      </c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1:17" outlineLevel="3" x14ac:dyDescent="0.2">
      <c r="A34" s="26" t="s">
        <v>45</v>
      </c>
      <c r="B34" s="164">
        <v>3.706990844E-2</v>
      </c>
      <c r="C34" s="164">
        <v>1</v>
      </c>
      <c r="D34" s="148">
        <v>5.1199999999999998E-4</v>
      </c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1:17" outlineLevel="3" x14ac:dyDescent="0.2">
      <c r="A35" s="26" t="s">
        <v>50</v>
      </c>
      <c r="B35" s="164">
        <v>0.11120972531999999</v>
      </c>
      <c r="C35" s="164">
        <v>3</v>
      </c>
      <c r="D35" s="148">
        <v>1.537E-3</v>
      </c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1:17" outlineLevel="3" x14ac:dyDescent="0.2">
      <c r="A36" s="26" t="s">
        <v>180</v>
      </c>
      <c r="B36" s="164">
        <v>0.11120972531999999</v>
      </c>
      <c r="C36" s="164">
        <v>3</v>
      </c>
      <c r="D36" s="148">
        <v>1.537E-3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1:17" outlineLevel="3" x14ac:dyDescent="0.2">
      <c r="A37" s="26" t="s">
        <v>145</v>
      </c>
      <c r="B37" s="164">
        <v>0.17793556050000001</v>
      </c>
      <c r="C37" s="164">
        <v>4.8</v>
      </c>
      <c r="D37" s="148">
        <v>2.4589999999999998E-3</v>
      </c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1:17" outlineLevel="3" x14ac:dyDescent="0.2">
      <c r="A38" s="26" t="s">
        <v>176</v>
      </c>
      <c r="B38" s="164">
        <v>0.15384012</v>
      </c>
      <c r="C38" s="164">
        <v>4.1500000000000004</v>
      </c>
      <c r="D38" s="148">
        <v>2.1259999999999999E-3</v>
      </c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1:17" ht="14.25" outlineLevel="2" x14ac:dyDescent="0.25">
      <c r="A39" s="226" t="s">
        <v>7</v>
      </c>
      <c r="B39" s="80">
        <f t="shared" ref="B39:C39" si="7">SUM(B$40:B$42)</f>
        <v>0.12480947282</v>
      </c>
      <c r="C39" s="80">
        <f t="shared" si="7"/>
        <v>3.3668675779999999</v>
      </c>
      <c r="D39" s="62">
        <v>1.725E-3</v>
      </c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1:17" outlineLevel="3" x14ac:dyDescent="0.2">
      <c r="A40" s="26" t="s">
        <v>9</v>
      </c>
      <c r="B40" s="164">
        <v>4.2213075100000002E-3</v>
      </c>
      <c r="C40" s="164">
        <v>0.11387423633</v>
      </c>
      <c r="D40" s="148">
        <v>5.8E-5</v>
      </c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1:17" outlineLevel="3" x14ac:dyDescent="0.2">
      <c r="A41" s="26" t="s">
        <v>105</v>
      </c>
      <c r="B41" s="164">
        <v>0.11678519062000001</v>
      </c>
      <c r="C41" s="164">
        <v>3.15040407577</v>
      </c>
      <c r="D41" s="148">
        <v>1.614E-3</v>
      </c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1:17" outlineLevel="3" x14ac:dyDescent="0.2">
      <c r="A42" s="26" t="s">
        <v>29</v>
      </c>
      <c r="B42" s="164">
        <v>3.80297469E-3</v>
      </c>
      <c r="C42" s="164">
        <v>0.1025892659</v>
      </c>
      <c r="D42" s="148">
        <v>5.3000000000000001E-5</v>
      </c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1:17" ht="14.25" outlineLevel="2" x14ac:dyDescent="0.25">
      <c r="A43" s="226" t="s">
        <v>132</v>
      </c>
      <c r="B43" s="80">
        <f t="shared" ref="B43:C43" si="8">SUM(B$44:B$44)</f>
        <v>3.5388790000000002E-5</v>
      </c>
      <c r="C43" s="80">
        <f t="shared" si="8"/>
        <v>9.5465000000000003E-4</v>
      </c>
      <c r="D43" s="62">
        <v>0</v>
      </c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1:17" outlineLevel="3" x14ac:dyDescent="0.2">
      <c r="A44" s="26" t="s">
        <v>174</v>
      </c>
      <c r="B44" s="164">
        <v>3.5388790000000002E-5</v>
      </c>
      <c r="C44" s="164">
        <v>9.5465000000000003E-4</v>
      </c>
      <c r="D44" s="148">
        <v>0</v>
      </c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1:17" ht="15" x14ac:dyDescent="0.25">
      <c r="A45" s="110" t="s">
        <v>77</v>
      </c>
      <c r="B45" s="91">
        <f t="shared" ref="B45:D45" si="9">B$46+B$69</f>
        <v>45.704529348820003</v>
      </c>
      <c r="C45" s="91">
        <f t="shared" si="9"/>
        <v>1232.9280345763998</v>
      </c>
      <c r="D45" s="74">
        <f t="shared" si="9"/>
        <v>0.63167099999999998</v>
      </c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1:17" ht="15" outlineLevel="1" x14ac:dyDescent="0.25">
      <c r="A46" s="238" t="s">
        <v>72</v>
      </c>
      <c r="B46" s="59">
        <f t="shared" ref="B46:D46" si="10">B$47+B$54+B$60+B$62+B$67</f>
        <v>36.199775152889998</v>
      </c>
      <c r="C46" s="59">
        <f t="shared" si="10"/>
        <v>976.52723411124987</v>
      </c>
      <c r="D46" s="37">
        <f t="shared" si="10"/>
        <v>0.500309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1:17" ht="14.25" outlineLevel="2" x14ac:dyDescent="0.25">
      <c r="A47" s="226" t="s">
        <v>142</v>
      </c>
      <c r="B47" s="80">
        <f t="shared" ref="B47:C47" si="11">SUM(B$48:B$53)</f>
        <v>13.77762345979</v>
      </c>
      <c r="C47" s="80">
        <f t="shared" si="11"/>
        <v>371.66596955339998</v>
      </c>
      <c r="D47" s="62">
        <v>0.190417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1:17" outlineLevel="3" x14ac:dyDescent="0.2">
      <c r="A48" s="26" t="s">
        <v>28</v>
      </c>
      <c r="B48" s="164">
        <v>2.3728769611199998</v>
      </c>
      <c r="C48" s="164">
        <v>64.010866530000001</v>
      </c>
      <c r="D48" s="148">
        <v>3.2794999999999998E-2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1:17" outlineLevel="3" x14ac:dyDescent="0.2">
      <c r="A49" s="26" t="s">
        <v>96</v>
      </c>
      <c r="B49" s="164">
        <v>0.60791799544000003</v>
      </c>
      <c r="C49" s="164">
        <v>16.399231104110001</v>
      </c>
      <c r="D49" s="148">
        <v>8.4019999999999997E-3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1:17" outlineLevel="3" x14ac:dyDescent="0.2">
      <c r="A50" s="26" t="s">
        <v>75</v>
      </c>
      <c r="B50" s="164">
        <v>0.56394623546</v>
      </c>
      <c r="C50" s="164">
        <v>15.21304635656</v>
      </c>
      <c r="D50" s="148">
        <v>7.7939999999999997E-3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1:17" outlineLevel="3" x14ac:dyDescent="0.2">
      <c r="A51" s="26" t="s">
        <v>64</v>
      </c>
      <c r="B51" s="164">
        <v>4.9998196053299999</v>
      </c>
      <c r="C51" s="164">
        <v>134.8754236629</v>
      </c>
      <c r="D51" s="148">
        <v>6.9100999999999996E-2</v>
      </c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1:17" outlineLevel="3" x14ac:dyDescent="0.2">
      <c r="A52" s="26" t="s">
        <v>92</v>
      </c>
      <c r="B52" s="164">
        <v>5.2305014521900004</v>
      </c>
      <c r="C52" s="164">
        <v>141.09831054358</v>
      </c>
      <c r="D52" s="148">
        <v>7.2289999999999993E-2</v>
      </c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1:17" outlineLevel="3" x14ac:dyDescent="0.2">
      <c r="A53" s="26" t="s">
        <v>22</v>
      </c>
      <c r="B53" s="164">
        <v>2.5612102499999998E-3</v>
      </c>
      <c r="C53" s="164">
        <v>6.9091356249999999E-2</v>
      </c>
      <c r="D53" s="148">
        <v>3.4999999999999997E-5</v>
      </c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1:17" ht="14.25" outlineLevel="2" x14ac:dyDescent="0.25">
      <c r="A54" s="226" t="s">
        <v>4</v>
      </c>
      <c r="B54" s="80">
        <f t="shared" ref="B54:C54" si="12">SUM(B$55:B$59)</f>
        <v>1.71255692113</v>
      </c>
      <c r="C54" s="80">
        <f t="shared" si="12"/>
        <v>46.198034832670004</v>
      </c>
      <c r="D54" s="62">
        <v>2.3668999999999999E-2</v>
      </c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1:17" outlineLevel="3" x14ac:dyDescent="0.2">
      <c r="A55" s="26" t="s">
        <v>101</v>
      </c>
      <c r="B55" s="164">
        <v>0.29991619976</v>
      </c>
      <c r="C55" s="164">
        <v>8.0905567999999999</v>
      </c>
      <c r="D55" s="148">
        <v>4.1450000000000002E-3</v>
      </c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1:17" outlineLevel="3" x14ac:dyDescent="0.2">
      <c r="A56" s="26" t="s">
        <v>35</v>
      </c>
      <c r="B56" s="164">
        <v>0.22602598045</v>
      </c>
      <c r="C56" s="164">
        <v>6.0972899580900002</v>
      </c>
      <c r="D56" s="148">
        <v>3.124E-3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1:17" outlineLevel="3" x14ac:dyDescent="0.2">
      <c r="A57" s="26" t="s">
        <v>8</v>
      </c>
      <c r="B57" s="164">
        <v>0.60585586000000002</v>
      </c>
      <c r="C57" s="164">
        <v>16.343602819000001</v>
      </c>
      <c r="D57" s="148">
        <v>8.3730000000000002E-3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1:17" outlineLevel="3" x14ac:dyDescent="0.2">
      <c r="A58" s="26" t="s">
        <v>97</v>
      </c>
      <c r="B58" s="164">
        <v>7.5970902699999997E-3</v>
      </c>
      <c r="C58" s="164">
        <v>0.20493954775000001</v>
      </c>
      <c r="D58" s="148">
        <v>1.05E-4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1:17" outlineLevel="3" x14ac:dyDescent="0.2">
      <c r="A59" s="26" t="s">
        <v>102</v>
      </c>
      <c r="B59" s="164">
        <v>0.57316179064999995</v>
      </c>
      <c r="C59" s="164">
        <v>15.46164570783</v>
      </c>
      <c r="D59" s="148">
        <v>7.9220000000000002E-3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1:17" ht="14.25" outlineLevel="2" x14ac:dyDescent="0.25">
      <c r="A60" s="226" t="s">
        <v>21</v>
      </c>
      <c r="B60" s="80">
        <f t="shared" ref="B60:C60" si="13">SUM(B$61:B$61)</f>
        <v>5.4897420000000002E-5</v>
      </c>
      <c r="C60" s="80">
        <f t="shared" si="13"/>
        <v>1.48091602E-3</v>
      </c>
      <c r="D60" s="62">
        <v>9.9999999999999995E-7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1:17" outlineLevel="3" x14ac:dyDescent="0.2">
      <c r="A61" s="26" t="s">
        <v>73</v>
      </c>
      <c r="B61" s="164">
        <v>5.4897420000000002E-5</v>
      </c>
      <c r="C61" s="164">
        <v>1.48091602E-3</v>
      </c>
      <c r="D61" s="148">
        <v>9.9999999999999995E-7</v>
      </c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1:17" ht="14.25" outlineLevel="2" x14ac:dyDescent="0.25">
      <c r="A62" s="226" t="s">
        <v>143</v>
      </c>
      <c r="B62" s="80">
        <f t="shared" ref="B62:C62" si="14">SUM(B$63:B$66)</f>
        <v>19.043329999999997</v>
      </c>
      <c r="C62" s="80">
        <f t="shared" si="14"/>
        <v>513.71397459315995</v>
      </c>
      <c r="D62" s="62">
        <v>0.26319399999999998</v>
      </c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1:17" outlineLevel="3" x14ac:dyDescent="0.2">
      <c r="A63" s="26" t="s">
        <v>118</v>
      </c>
      <c r="B63" s="164">
        <v>3</v>
      </c>
      <c r="C63" s="164">
        <v>80.928173999999999</v>
      </c>
      <c r="D63" s="148">
        <v>4.1461999999999999E-2</v>
      </c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1:17" outlineLevel="3" x14ac:dyDescent="0.2">
      <c r="A64" s="26" t="s">
        <v>120</v>
      </c>
      <c r="B64" s="164">
        <v>1</v>
      </c>
      <c r="C64" s="164">
        <v>26.976057999999998</v>
      </c>
      <c r="D64" s="148">
        <v>1.3821E-2</v>
      </c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1:17" outlineLevel="3" x14ac:dyDescent="0.2">
      <c r="A65" s="26" t="s">
        <v>124</v>
      </c>
      <c r="B65" s="164">
        <v>14.043329999999999</v>
      </c>
      <c r="C65" s="164">
        <v>378.83368459316</v>
      </c>
      <c r="D65" s="148">
        <v>0.19409000000000001</v>
      </c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1:17" outlineLevel="3" x14ac:dyDescent="0.2">
      <c r="A66" s="26" t="s">
        <v>179</v>
      </c>
      <c r="B66" s="164">
        <v>1</v>
      </c>
      <c r="C66" s="164">
        <v>26.976057999999998</v>
      </c>
      <c r="D66" s="148">
        <v>1.3821E-2</v>
      </c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1:17" ht="14.25" outlineLevel="2" x14ac:dyDescent="0.25">
      <c r="A67" s="226" t="s">
        <v>5</v>
      </c>
      <c r="B67" s="80">
        <f t="shared" ref="B67:C67" si="15">SUM(B$68:B$68)</f>
        <v>1.66620987455</v>
      </c>
      <c r="C67" s="80">
        <f t="shared" si="15"/>
        <v>44.947774215999999</v>
      </c>
      <c r="D67" s="62">
        <v>2.3028E-2</v>
      </c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1:17" outlineLevel="3" x14ac:dyDescent="0.2">
      <c r="A68" s="26" t="s">
        <v>92</v>
      </c>
      <c r="B68" s="164">
        <v>1.66620987455</v>
      </c>
      <c r="C68" s="164">
        <v>44.947774215999999</v>
      </c>
      <c r="D68" s="148">
        <v>2.3028E-2</v>
      </c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1:17" ht="15" outlineLevel="1" x14ac:dyDescent="0.25">
      <c r="A69" s="238" t="s">
        <v>112</v>
      </c>
      <c r="B69" s="59">
        <f t="shared" ref="B69:D69" si="16">B$70+B$76+B$78+B$85+B$86</f>
        <v>9.5047541959300013</v>
      </c>
      <c r="C69" s="59">
        <f t="shared" si="16"/>
        <v>256.40080046514998</v>
      </c>
      <c r="D69" s="37">
        <f t="shared" si="16"/>
        <v>0.13136200000000001</v>
      </c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1:17" ht="14.25" outlineLevel="2" x14ac:dyDescent="0.25">
      <c r="A70" s="226" t="s">
        <v>142</v>
      </c>
      <c r="B70" s="80">
        <f t="shared" ref="B70:C70" si="17">SUM(B$71:B$75)</f>
        <v>7.0100989729900007</v>
      </c>
      <c r="C70" s="80">
        <f t="shared" si="17"/>
        <v>189.10483648116997</v>
      </c>
      <c r="D70" s="62">
        <v>9.6884999999999999E-2</v>
      </c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1:17" outlineLevel="3" x14ac:dyDescent="0.2">
      <c r="A71" s="26" t="s">
        <v>10</v>
      </c>
      <c r="B71" s="164">
        <v>8.9529849299999995E-3</v>
      </c>
      <c r="C71" s="164">
        <v>0.24151624078</v>
      </c>
      <c r="D71" s="148">
        <v>1.2400000000000001E-4</v>
      </c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1:17" outlineLevel="3" x14ac:dyDescent="0.2">
      <c r="A72" s="26" t="s">
        <v>96</v>
      </c>
      <c r="B72" s="164">
        <v>0.30757751018000001</v>
      </c>
      <c r="C72" s="164">
        <v>8.2972287541299998</v>
      </c>
      <c r="D72" s="148">
        <v>4.2509999999999996E-3</v>
      </c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1:17" outlineLevel="3" x14ac:dyDescent="0.2">
      <c r="A73" s="26" t="s">
        <v>75</v>
      </c>
      <c r="B73" s="164">
        <v>3.7579499379999999E-2</v>
      </c>
      <c r="C73" s="164">
        <v>1.0137467550000001</v>
      </c>
      <c r="D73" s="148">
        <v>5.1900000000000004E-4</v>
      </c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1:17" outlineLevel="3" x14ac:dyDescent="0.2">
      <c r="A74" s="26" t="s">
        <v>64</v>
      </c>
      <c r="B74" s="164">
        <v>0.46605999999999997</v>
      </c>
      <c r="C74" s="164">
        <v>12.57246159148</v>
      </c>
      <c r="D74" s="148">
        <v>6.4409999999999997E-3</v>
      </c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1:17" outlineLevel="3" x14ac:dyDescent="0.2">
      <c r="A75" s="26" t="s">
        <v>92</v>
      </c>
      <c r="B75" s="164">
        <v>6.1899289785000002</v>
      </c>
      <c r="C75" s="164">
        <v>166.97988313977999</v>
      </c>
      <c r="D75" s="148">
        <v>8.5550000000000001E-2</v>
      </c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1:17" ht="14.25" outlineLevel="2" x14ac:dyDescent="0.25">
      <c r="A76" s="226" t="s">
        <v>4</v>
      </c>
      <c r="B76" s="80">
        <f t="shared" ref="B76:C76" si="18">SUM(B$77:B$77)</f>
        <v>0.12184731662000001</v>
      </c>
      <c r="C76" s="80">
        <f t="shared" si="18"/>
        <v>3.2869602802900002</v>
      </c>
      <c r="D76" s="62">
        <v>1.684E-3</v>
      </c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1:17" outlineLevel="3" x14ac:dyDescent="0.2">
      <c r="A77" s="26" t="s">
        <v>101</v>
      </c>
      <c r="B77" s="164">
        <v>0.12184731662000001</v>
      </c>
      <c r="C77" s="164">
        <v>3.2869602802900002</v>
      </c>
      <c r="D77" s="148">
        <v>1.684E-3</v>
      </c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1:17" ht="14.25" outlineLevel="2" x14ac:dyDescent="0.25">
      <c r="A78" s="226" t="s">
        <v>21</v>
      </c>
      <c r="B78" s="80">
        <f t="shared" ref="B78:C78" si="19">SUM(B$79:B$84)</f>
        <v>2.2623015472299999</v>
      </c>
      <c r="C78" s="80">
        <f t="shared" si="19"/>
        <v>61.027977751560002</v>
      </c>
      <c r="D78" s="62">
        <v>3.1266000000000002E-2</v>
      </c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1:17" outlineLevel="3" x14ac:dyDescent="0.2">
      <c r="A79" s="26" t="s">
        <v>13</v>
      </c>
      <c r="B79" s="164">
        <v>1.466202546E-2</v>
      </c>
      <c r="C79" s="164">
        <v>0.39552364912999999</v>
      </c>
      <c r="D79" s="148">
        <v>2.03E-4</v>
      </c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1:17" outlineLevel="3" x14ac:dyDescent="0.2">
      <c r="A80" s="26" t="s">
        <v>121</v>
      </c>
      <c r="B80" s="164">
        <v>3.1942574270000003E-2</v>
      </c>
      <c r="C80" s="164">
        <v>0.86168473624999997</v>
      </c>
      <c r="D80" s="148">
        <v>4.4099999999999999E-4</v>
      </c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1:17" outlineLevel="3" x14ac:dyDescent="0.2">
      <c r="A81" s="26" t="s">
        <v>154</v>
      </c>
      <c r="B81" s="164">
        <v>0.5</v>
      </c>
      <c r="C81" s="164">
        <v>13.488028999999999</v>
      </c>
      <c r="D81" s="148">
        <v>6.9100000000000003E-3</v>
      </c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1:17" outlineLevel="3" x14ac:dyDescent="0.2">
      <c r="A82" s="26" t="s">
        <v>68</v>
      </c>
      <c r="B82" s="164">
        <v>5.9159999999999997E-2</v>
      </c>
      <c r="C82" s="164">
        <v>1.5959035912799999</v>
      </c>
      <c r="D82" s="148">
        <v>8.1800000000000004E-4</v>
      </c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1:17" outlineLevel="3" x14ac:dyDescent="0.2">
      <c r="A83" s="26" t="s">
        <v>71</v>
      </c>
      <c r="B83" s="164">
        <v>1.5260619474999999</v>
      </c>
      <c r="C83" s="164">
        <v>41.167135607349998</v>
      </c>
      <c r="D83" s="148">
        <v>2.1090999999999999E-2</v>
      </c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1:17" outlineLevel="3" x14ac:dyDescent="0.2">
      <c r="A84" s="26" t="s">
        <v>159</v>
      </c>
      <c r="B84" s="164">
        <v>0.13047500000000001</v>
      </c>
      <c r="C84" s="164">
        <v>3.5197011675500001</v>
      </c>
      <c r="D84" s="148">
        <v>1.8029999999999999E-3</v>
      </c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1:17" ht="14.25" outlineLevel="2" x14ac:dyDescent="0.25">
      <c r="A85" s="226" t="s">
        <v>143</v>
      </c>
      <c r="B85" s="80"/>
      <c r="C85" s="80"/>
      <c r="D85" s="62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1:17" ht="14.25" outlineLevel="2" x14ac:dyDescent="0.25">
      <c r="A86" s="226" t="s">
        <v>5</v>
      </c>
      <c r="B86" s="80">
        <f t="shared" ref="B86:C86" si="20">SUM(B$87:B$87)</f>
        <v>0.11050635909000001</v>
      </c>
      <c r="C86" s="80">
        <f t="shared" si="20"/>
        <v>2.98102595213</v>
      </c>
      <c r="D86" s="62">
        <v>1.5269999999999999E-3</v>
      </c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1:17" outlineLevel="3" x14ac:dyDescent="0.2">
      <c r="A87" s="26" t="s">
        <v>92</v>
      </c>
      <c r="B87" s="164">
        <v>0.11050635909000001</v>
      </c>
      <c r="C87" s="164">
        <v>2.98102595213</v>
      </c>
      <c r="D87" s="148">
        <v>1.5269999999999999E-3</v>
      </c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1:17" x14ac:dyDescent="0.2">
      <c r="B88" s="193"/>
      <c r="C88" s="193"/>
      <c r="D88" s="173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1:17" x14ac:dyDescent="0.2">
      <c r="B89" s="193"/>
      <c r="C89" s="193"/>
      <c r="D89" s="173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1:17" x14ac:dyDescent="0.2">
      <c r="B90" s="193"/>
      <c r="C90" s="193"/>
      <c r="D90" s="173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1:17" x14ac:dyDescent="0.2">
      <c r="B91" s="193"/>
      <c r="C91" s="193"/>
      <c r="D91" s="173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1:17" x14ac:dyDescent="0.2">
      <c r="B92" s="193"/>
      <c r="C92" s="193"/>
      <c r="D92" s="173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1:17" x14ac:dyDescent="0.2">
      <c r="B93" s="193"/>
      <c r="C93" s="193"/>
      <c r="D93" s="173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1:17" x14ac:dyDescent="0.2">
      <c r="B94" s="193"/>
      <c r="C94" s="193"/>
      <c r="D94" s="173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1:17" x14ac:dyDescent="0.2">
      <c r="B95" s="193"/>
      <c r="C95" s="193"/>
      <c r="D95" s="173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1:17" x14ac:dyDescent="0.2">
      <c r="B96" s="193"/>
      <c r="C96" s="193"/>
      <c r="D96" s="173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193"/>
      <c r="C97" s="193"/>
      <c r="D97" s="173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193"/>
      <c r="C98" s="193"/>
      <c r="D98" s="173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193"/>
      <c r="C99" s="193"/>
      <c r="D99" s="173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193"/>
      <c r="C100" s="193"/>
      <c r="D100" s="173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193"/>
      <c r="C101" s="193"/>
      <c r="D101" s="173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193"/>
      <c r="C102" s="193"/>
      <c r="D102" s="173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193"/>
      <c r="C103" s="193"/>
      <c r="D103" s="173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193"/>
      <c r="C104" s="193"/>
      <c r="D104" s="173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193"/>
      <c r="C105" s="193"/>
      <c r="D105" s="173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193"/>
      <c r="C106" s="193"/>
      <c r="D106" s="173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193"/>
      <c r="C107" s="193"/>
      <c r="D107" s="173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193"/>
      <c r="C108" s="193"/>
      <c r="D108" s="173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193"/>
      <c r="C109" s="193"/>
      <c r="D109" s="173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193"/>
      <c r="C110" s="193"/>
      <c r="D110" s="173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193"/>
      <c r="C111" s="193"/>
      <c r="D111" s="173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193"/>
      <c r="C112" s="193"/>
      <c r="D112" s="173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193"/>
      <c r="C113" s="193"/>
      <c r="D113" s="173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193"/>
      <c r="C114" s="193"/>
      <c r="D114" s="173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193"/>
      <c r="C115" s="193"/>
      <c r="D115" s="173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193"/>
      <c r="C116" s="193"/>
      <c r="D116" s="173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193"/>
      <c r="C117" s="193"/>
      <c r="D117" s="173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193"/>
      <c r="C118" s="193"/>
      <c r="D118" s="173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193"/>
      <c r="C119" s="193"/>
      <c r="D119" s="173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193"/>
      <c r="C120" s="193"/>
      <c r="D120" s="173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193"/>
      <c r="C121" s="193"/>
      <c r="D121" s="173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193"/>
      <c r="C122" s="193"/>
      <c r="D122" s="173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193"/>
      <c r="C123" s="193"/>
      <c r="D123" s="173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193"/>
      <c r="C124" s="193"/>
      <c r="D124" s="173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193"/>
      <c r="C125" s="193"/>
      <c r="D125" s="173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193"/>
      <c r="C126" s="193"/>
      <c r="D126" s="173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193"/>
      <c r="C127" s="193"/>
      <c r="D127" s="173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193"/>
      <c r="C128" s="193"/>
      <c r="D128" s="173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193"/>
      <c r="C129" s="193"/>
      <c r="D129" s="173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193"/>
      <c r="C130" s="193"/>
      <c r="D130" s="173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193"/>
      <c r="C131" s="193"/>
      <c r="D131" s="173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193"/>
      <c r="C132" s="193"/>
      <c r="D132" s="173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193"/>
      <c r="C133" s="193"/>
      <c r="D133" s="173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193"/>
      <c r="C134" s="193"/>
      <c r="D134" s="173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193"/>
      <c r="C135" s="193"/>
      <c r="D135" s="173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193"/>
      <c r="C136" s="193"/>
      <c r="D136" s="173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193"/>
      <c r="C137" s="193"/>
      <c r="D137" s="173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193"/>
      <c r="C138" s="193"/>
      <c r="D138" s="173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193"/>
      <c r="C139" s="193"/>
      <c r="D139" s="173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193"/>
      <c r="C140" s="193"/>
      <c r="D140" s="173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193"/>
      <c r="C141" s="193"/>
      <c r="D141" s="173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193"/>
      <c r="C142" s="193"/>
      <c r="D142" s="173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193"/>
      <c r="C143" s="193"/>
      <c r="D143" s="173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193"/>
      <c r="C144" s="193"/>
      <c r="D144" s="173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193"/>
      <c r="C145" s="193"/>
      <c r="D145" s="173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193"/>
      <c r="C146" s="193"/>
      <c r="D146" s="173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193"/>
      <c r="C147" s="193"/>
      <c r="D147" s="173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193"/>
      <c r="C148" s="193"/>
      <c r="D148" s="173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193"/>
      <c r="C149" s="193"/>
      <c r="D149" s="173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193"/>
      <c r="C150" s="193"/>
      <c r="D150" s="173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193"/>
      <c r="C151" s="193"/>
      <c r="D151" s="173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193"/>
      <c r="C152" s="193"/>
      <c r="D152" s="173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193"/>
      <c r="C153" s="193"/>
      <c r="D153" s="173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193"/>
      <c r="C154" s="193"/>
      <c r="D154" s="173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193"/>
      <c r="C155" s="193"/>
      <c r="D155" s="173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193"/>
      <c r="C156" s="193"/>
      <c r="D156" s="173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193"/>
      <c r="C157" s="193"/>
      <c r="D157" s="173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193"/>
      <c r="C158" s="193"/>
      <c r="D158" s="173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193"/>
      <c r="C159" s="193"/>
      <c r="D159" s="173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193"/>
      <c r="C160" s="193"/>
      <c r="D160" s="173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193"/>
      <c r="C161" s="193"/>
      <c r="D161" s="173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193"/>
      <c r="C162" s="193"/>
      <c r="D162" s="173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193"/>
      <c r="C163" s="193"/>
      <c r="D163" s="173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193"/>
      <c r="C164" s="193"/>
      <c r="D164" s="173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193"/>
      <c r="C165" s="193"/>
      <c r="D165" s="173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193"/>
      <c r="C166" s="193"/>
      <c r="D166" s="173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193"/>
      <c r="C167" s="193"/>
      <c r="D167" s="173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193"/>
      <c r="C168" s="193"/>
      <c r="D168" s="173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193"/>
      <c r="C169" s="193"/>
      <c r="D169" s="173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193"/>
      <c r="C170" s="193"/>
      <c r="D170" s="173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193"/>
      <c r="C171" s="193"/>
      <c r="D171" s="173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193"/>
      <c r="C172" s="193"/>
      <c r="D172" s="173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193"/>
      <c r="C173" s="193"/>
      <c r="D173" s="173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193"/>
      <c r="C174" s="193"/>
      <c r="D174" s="173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193"/>
      <c r="C175" s="193"/>
      <c r="D175" s="173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193"/>
      <c r="C176" s="193"/>
      <c r="D176" s="173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193"/>
      <c r="C177" s="193"/>
      <c r="D177" s="173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193"/>
      <c r="C178" s="193"/>
      <c r="D178" s="173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193"/>
      <c r="C179" s="193"/>
      <c r="D179" s="173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193"/>
      <c r="C180" s="193"/>
      <c r="D180" s="173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193"/>
      <c r="C181" s="193"/>
      <c r="D181" s="173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193"/>
      <c r="C182" s="193"/>
      <c r="D182" s="173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193"/>
      <c r="C183" s="193"/>
      <c r="D183" s="173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</sheetData>
  <mergeCells count="2">
    <mergeCell ref="A2:D2"/>
    <mergeCell ref="A3:D3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1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F1" sqref="F1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186</v>
      </c>
    </row>
    <row r="3" spans="1:7" x14ac:dyDescent="0.2">
      <c r="A3" t="s">
        <v>166</v>
      </c>
      <c r="B3" s="22">
        <v>42825</v>
      </c>
      <c r="C3" s="22">
        <f>DREPORTDATE</f>
        <v>42825</v>
      </c>
    </row>
    <row r="4" spans="1:7" x14ac:dyDescent="0.2">
      <c r="A4" t="s">
        <v>116</v>
      </c>
      <c r="B4">
        <v>1000000000</v>
      </c>
      <c r="C4" t="str">
        <f>IF($B$4=1,"дол. США",IF($B$4=1000,"тис. дол. США",IF($B$4=1000000,"млн. дол. США",IF($B$4=1000000000,"млрд. дол. США"))))</f>
        <v>млрд. дол. США</v>
      </c>
      <c r="D4" t="str">
        <f>IF($B$4=1,"грн",IF($B$4=1000,"тис. грн",IF($B$4=1000000,"млн. грн",IF($B$4=1000000000,"млрд. грн"))))</f>
        <v>млрд. грн</v>
      </c>
      <c r="E4" t="str">
        <f>IF($B$4=1,"одиниць",IF($B$4=1000,"тис. одиниць",IF($B$4=1000000,"млн. одиниць",IF($B$4=1000000000,"млрд. одиниць"))))</f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44</v>
      </c>
      <c r="B5" t="s">
        <v>128</v>
      </c>
    </row>
    <row r="8" spans="1:7" x14ac:dyDescent="0.2">
      <c r="A8" t="s">
        <v>87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249" customFormat="1" x14ac:dyDescent="0.2"/>
    <row r="8" s="246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J180"/>
  <sheetViews>
    <sheetView workbookViewId="0">
      <selection activeCell="H47" sqref="H47"/>
    </sheetView>
  </sheetViews>
  <sheetFormatPr defaultRowHeight="11.25" outlineLevelRow="3" x14ac:dyDescent="0.2"/>
  <cols>
    <col min="1" max="1" width="67.140625" style="189" customWidth="1"/>
    <col min="2" max="5" width="16.28515625" style="48" customWidth="1"/>
    <col min="6" max="16384" width="9.140625" style="189"/>
  </cols>
  <sheetData>
    <row r="1" spans="1:10" s="61" customFormat="1" ht="12.75" x14ac:dyDescent="0.2">
      <c r="B1" s="175"/>
      <c r="C1" s="175"/>
      <c r="D1" s="175"/>
      <c r="E1" s="175"/>
    </row>
    <row r="2" spans="1:10" s="61" customFormat="1" ht="18.75" x14ac:dyDescent="0.2">
      <c r="A2" s="5" t="s">
        <v>185</v>
      </c>
      <c r="B2" s="5"/>
      <c r="C2" s="5"/>
      <c r="D2" s="5"/>
      <c r="E2" s="5"/>
      <c r="F2" s="121"/>
      <c r="G2" s="121"/>
      <c r="H2" s="121"/>
      <c r="I2" s="121"/>
      <c r="J2" s="121"/>
    </row>
    <row r="3" spans="1:10" s="61" customFormat="1" ht="12.75" x14ac:dyDescent="0.2">
      <c r="A3" s="97"/>
      <c r="B3" s="175"/>
      <c r="C3" s="175"/>
      <c r="D3" s="175"/>
      <c r="E3" s="175"/>
    </row>
    <row r="4" spans="1:10" s="217" customFormat="1" ht="12.75" x14ac:dyDescent="0.2">
      <c r="B4" s="88"/>
      <c r="C4" s="88"/>
      <c r="D4" s="88"/>
      <c r="E4" s="88" t="str">
        <f>VALUAH</f>
        <v>млрд. грн</v>
      </c>
    </row>
    <row r="5" spans="1:10" s="39" customFormat="1" ht="12.75" x14ac:dyDescent="0.2">
      <c r="A5" s="11"/>
      <c r="B5" s="114">
        <v>42735</v>
      </c>
      <c r="C5" s="114">
        <v>42766</v>
      </c>
      <c r="D5" s="114">
        <v>42794</v>
      </c>
      <c r="E5" s="114">
        <v>42825</v>
      </c>
    </row>
    <row r="6" spans="1:10" s="207" customFormat="1" ht="31.5" x14ac:dyDescent="0.2">
      <c r="A6" s="120" t="s">
        <v>171</v>
      </c>
      <c r="B6" s="131">
        <f t="shared" ref="B6:D6" si="0">B$7+B$54</f>
        <v>1929.8088323996401</v>
      </c>
      <c r="C6" s="131">
        <f t="shared" si="0"/>
        <v>1931.1001323879302</v>
      </c>
      <c r="D6" s="131">
        <f t="shared" si="0"/>
        <v>1941.4752421297298</v>
      </c>
      <c r="E6" s="131">
        <v>1951.8461276947301</v>
      </c>
    </row>
    <row r="7" spans="1:10" s="32" customFormat="1" ht="15" x14ac:dyDescent="0.2">
      <c r="A7" s="209" t="s">
        <v>72</v>
      </c>
      <c r="B7" s="10">
        <f t="shared" ref="B7:E7" si="1">B$8+B$31</f>
        <v>1650.8332850501201</v>
      </c>
      <c r="C7" s="10">
        <f t="shared" si="1"/>
        <v>1651.6900447924002</v>
      </c>
      <c r="D7" s="10">
        <f t="shared" si="1"/>
        <v>1665.93556081062</v>
      </c>
      <c r="E7" s="10">
        <f t="shared" si="1"/>
        <v>1676.1274934015798</v>
      </c>
    </row>
    <row r="8" spans="1:10" s="174" customFormat="1" ht="15" outlineLevel="1" x14ac:dyDescent="0.2">
      <c r="A8" s="157" t="s">
        <v>49</v>
      </c>
      <c r="B8" s="242">
        <f t="shared" ref="B8:E8" si="2">B$9+B$29</f>
        <v>670.64553054187002</v>
      </c>
      <c r="C8" s="242">
        <f t="shared" si="2"/>
        <v>670.64001106030003</v>
      </c>
      <c r="D8" s="242">
        <f t="shared" si="2"/>
        <v>688.29668663974996</v>
      </c>
      <c r="E8" s="242">
        <f t="shared" si="2"/>
        <v>699.60025929032997</v>
      </c>
    </row>
    <row r="9" spans="1:10" s="247" customFormat="1" ht="25.5" outlineLevel="2" collapsed="1" x14ac:dyDescent="0.2">
      <c r="A9" s="258" t="s">
        <v>129</v>
      </c>
      <c r="B9" s="67">
        <f t="shared" ref="B9:D9" si="3">SUM(B$10:B$28)</f>
        <v>668.13273261425002</v>
      </c>
      <c r="C9" s="67">
        <f t="shared" si="3"/>
        <v>668.12721313268003</v>
      </c>
      <c r="D9" s="67">
        <f t="shared" si="3"/>
        <v>685.78388871212996</v>
      </c>
      <c r="E9" s="67">
        <v>697.12052449332998</v>
      </c>
    </row>
    <row r="10" spans="1:10" s="54" customFormat="1" ht="12.75" hidden="1" outlineLevel="3" x14ac:dyDescent="0.2">
      <c r="A10" s="259" t="s">
        <v>160</v>
      </c>
      <c r="B10" s="208">
        <v>74.832982999999999</v>
      </c>
      <c r="C10" s="208">
        <v>74.832982999999999</v>
      </c>
      <c r="D10" s="208">
        <v>81.319903999999994</v>
      </c>
      <c r="E10" s="208">
        <v>81.319903999999994</v>
      </c>
    </row>
    <row r="11" spans="1:10" ht="12.75" hidden="1" outlineLevel="3" x14ac:dyDescent="0.2">
      <c r="A11" s="260" t="s">
        <v>43</v>
      </c>
      <c r="B11" s="164">
        <v>17.382981000000001</v>
      </c>
      <c r="C11" s="164">
        <v>17.382981000000001</v>
      </c>
      <c r="D11" s="164">
        <v>17.382981000000001</v>
      </c>
      <c r="E11" s="164">
        <v>17.382981000000001</v>
      </c>
      <c r="F11" s="204"/>
      <c r="G11" s="204"/>
      <c r="H11" s="204"/>
    </row>
    <row r="12" spans="1:10" ht="12.75" hidden="1" outlineLevel="3" x14ac:dyDescent="0.2">
      <c r="A12" s="260" t="s">
        <v>70</v>
      </c>
      <c r="B12" s="164">
        <v>3.4775700000000001</v>
      </c>
      <c r="C12" s="164">
        <v>3.45757</v>
      </c>
      <c r="D12" s="164">
        <v>3.9919699999999998</v>
      </c>
      <c r="E12" s="164">
        <v>3.9363600000000001</v>
      </c>
      <c r="F12" s="204"/>
      <c r="G12" s="204"/>
      <c r="H12" s="204"/>
    </row>
    <row r="13" spans="1:10" ht="12.75" hidden="1" outlineLevel="3" x14ac:dyDescent="0.2">
      <c r="A13" s="260" t="s">
        <v>119</v>
      </c>
      <c r="B13" s="164">
        <v>28.5</v>
      </c>
      <c r="C13" s="164">
        <v>28.5</v>
      </c>
      <c r="D13" s="164">
        <v>28.5</v>
      </c>
      <c r="E13" s="164">
        <v>28.5</v>
      </c>
      <c r="F13" s="204"/>
      <c r="G13" s="204"/>
      <c r="H13" s="204"/>
    </row>
    <row r="14" spans="1:10" ht="12.75" hidden="1" outlineLevel="3" x14ac:dyDescent="0.2">
      <c r="A14" s="260" t="s">
        <v>177</v>
      </c>
      <c r="B14" s="164">
        <v>37.117629999999998</v>
      </c>
      <c r="C14" s="164">
        <v>37.117629999999998</v>
      </c>
      <c r="D14" s="164">
        <v>37.117629999999998</v>
      </c>
      <c r="E14" s="164">
        <v>41.817630999999999</v>
      </c>
      <c r="F14" s="204"/>
      <c r="G14" s="204"/>
      <c r="H14" s="204"/>
    </row>
    <row r="15" spans="1:10" ht="12.75" hidden="1" outlineLevel="3" x14ac:dyDescent="0.2">
      <c r="A15" s="260" t="s">
        <v>74</v>
      </c>
      <c r="B15" s="164">
        <v>51.25</v>
      </c>
      <c r="C15" s="164">
        <v>51.25</v>
      </c>
      <c r="D15" s="164">
        <v>56.15</v>
      </c>
      <c r="E15" s="164">
        <v>56.15</v>
      </c>
      <c r="F15" s="204"/>
      <c r="G15" s="204"/>
      <c r="H15" s="204"/>
    </row>
    <row r="16" spans="1:10" ht="12.75" hidden="1" outlineLevel="3" x14ac:dyDescent="0.2">
      <c r="A16" s="260" t="s">
        <v>141</v>
      </c>
      <c r="B16" s="164">
        <v>42.789838000000003</v>
      </c>
      <c r="C16" s="164">
        <v>42.789838000000003</v>
      </c>
      <c r="D16" s="164">
        <v>47.689838000000002</v>
      </c>
      <c r="E16" s="164">
        <v>53.090797999999999</v>
      </c>
      <c r="F16" s="204"/>
      <c r="G16" s="204"/>
      <c r="H16" s="204"/>
    </row>
    <row r="17" spans="1:8" ht="12.75" hidden="1" outlineLevel="3" x14ac:dyDescent="0.2">
      <c r="A17" s="260" t="s">
        <v>139</v>
      </c>
      <c r="B17" s="164">
        <v>29.257961406869999</v>
      </c>
      <c r="C17" s="164">
        <v>29.180679354790001</v>
      </c>
      <c r="D17" s="164">
        <v>29.110346252789999</v>
      </c>
      <c r="E17" s="164">
        <v>29.026831881269999</v>
      </c>
      <c r="F17" s="204"/>
      <c r="G17" s="204"/>
      <c r="H17" s="204"/>
    </row>
    <row r="18" spans="1:8" ht="12.75" hidden="1" outlineLevel="3" x14ac:dyDescent="0.2">
      <c r="A18" s="260" t="s">
        <v>131</v>
      </c>
      <c r="B18" s="164">
        <v>64.353439528590002</v>
      </c>
      <c r="C18" s="164">
        <v>64.332585217879995</v>
      </c>
      <c r="D18" s="164">
        <v>64.488167734119997</v>
      </c>
      <c r="E18" s="164">
        <v>67.417524804869998</v>
      </c>
      <c r="F18" s="204"/>
      <c r="G18" s="204"/>
      <c r="H18" s="204"/>
    </row>
    <row r="19" spans="1:8" ht="12.75" hidden="1" outlineLevel="3" x14ac:dyDescent="0.2">
      <c r="A19" s="260" t="s">
        <v>135</v>
      </c>
      <c r="B19" s="164">
        <v>0.01</v>
      </c>
      <c r="C19" s="164">
        <v>0.01</v>
      </c>
      <c r="D19" s="164">
        <v>0.01</v>
      </c>
      <c r="E19" s="164">
        <v>0</v>
      </c>
      <c r="F19" s="204"/>
      <c r="G19" s="204"/>
      <c r="H19" s="204"/>
    </row>
    <row r="20" spans="1:8" ht="12.75" hidden="1" outlineLevel="3" x14ac:dyDescent="0.2">
      <c r="A20" s="260" t="s">
        <v>0</v>
      </c>
      <c r="B20" s="164">
        <v>18.462385000000001</v>
      </c>
      <c r="C20" s="164">
        <v>19.409305</v>
      </c>
      <c r="D20" s="164">
        <v>20.768255</v>
      </c>
      <c r="E20" s="164">
        <v>20.622125</v>
      </c>
      <c r="F20" s="204"/>
      <c r="G20" s="204"/>
      <c r="H20" s="204"/>
    </row>
    <row r="21" spans="1:8" ht="12.75" hidden="1" outlineLevel="3" x14ac:dyDescent="0.2">
      <c r="A21" s="260" t="s">
        <v>83</v>
      </c>
      <c r="B21" s="164">
        <v>15.58553728</v>
      </c>
      <c r="C21" s="164">
        <v>15.574045760000001</v>
      </c>
      <c r="D21" s="164">
        <v>15.56358752</v>
      </c>
      <c r="E21" s="164">
        <v>15.55116928</v>
      </c>
      <c r="F21" s="204"/>
      <c r="G21" s="204"/>
      <c r="H21" s="204"/>
    </row>
    <row r="22" spans="1:8" ht="12.75" hidden="1" outlineLevel="3" x14ac:dyDescent="0.2">
      <c r="A22" s="260" t="s">
        <v>151</v>
      </c>
      <c r="B22" s="164">
        <v>151.56965139879</v>
      </c>
      <c r="C22" s="164">
        <v>150.95320780001001</v>
      </c>
      <c r="D22" s="164">
        <v>150.81982120521999</v>
      </c>
      <c r="E22" s="164">
        <v>149.62481152718999</v>
      </c>
      <c r="F22" s="204"/>
      <c r="G22" s="204"/>
      <c r="H22" s="204"/>
    </row>
    <row r="23" spans="1:8" ht="12.75" hidden="1" outlineLevel="3" x14ac:dyDescent="0.2">
      <c r="A23" s="260" t="s">
        <v>37</v>
      </c>
      <c r="B23" s="164">
        <v>0.21580099999999999</v>
      </c>
      <c r="C23" s="164">
        <v>0.01</v>
      </c>
      <c r="D23" s="164">
        <v>0.01</v>
      </c>
      <c r="E23" s="164">
        <v>0.01</v>
      </c>
      <c r="F23" s="204"/>
      <c r="G23" s="204"/>
      <c r="H23" s="204"/>
    </row>
    <row r="24" spans="1:8" ht="12.75" hidden="1" outlineLevel="3" x14ac:dyDescent="0.2">
      <c r="A24" s="260" t="s">
        <v>27</v>
      </c>
      <c r="B24" s="164">
        <v>24.1</v>
      </c>
      <c r="C24" s="164">
        <v>24.1</v>
      </c>
      <c r="D24" s="164">
        <v>22.85</v>
      </c>
      <c r="E24" s="164">
        <v>22.85</v>
      </c>
      <c r="F24" s="204"/>
      <c r="G24" s="204"/>
      <c r="H24" s="204"/>
    </row>
    <row r="25" spans="1:8" ht="12.75" hidden="1" outlineLevel="3" x14ac:dyDescent="0.2">
      <c r="A25" s="260" t="s">
        <v>107</v>
      </c>
      <c r="B25" s="164">
        <v>44.739790999999997</v>
      </c>
      <c r="C25" s="164">
        <v>44.739790999999997</v>
      </c>
      <c r="D25" s="164">
        <v>44.739790999999997</v>
      </c>
      <c r="E25" s="164">
        <v>44.739790999999997</v>
      </c>
      <c r="F25" s="204"/>
      <c r="G25" s="204"/>
      <c r="H25" s="204"/>
    </row>
    <row r="26" spans="1:8" ht="12.75" hidden="1" outlineLevel="3" x14ac:dyDescent="0.2">
      <c r="A26" s="260" t="s">
        <v>168</v>
      </c>
      <c r="B26" s="164">
        <v>27.416198000000001</v>
      </c>
      <c r="C26" s="164">
        <v>27.416198000000001</v>
      </c>
      <c r="D26" s="164">
        <v>27.416198000000001</v>
      </c>
      <c r="E26" s="164">
        <v>27.416198000000001</v>
      </c>
      <c r="F26" s="204"/>
      <c r="G26" s="204"/>
      <c r="H26" s="204"/>
    </row>
    <row r="27" spans="1:8" ht="12.75" hidden="1" outlineLevel="3" x14ac:dyDescent="0.2">
      <c r="A27" s="260" t="s">
        <v>2</v>
      </c>
      <c r="B27" s="164">
        <v>0.19656699999999999</v>
      </c>
      <c r="C27" s="164">
        <v>0.19600000000000001</v>
      </c>
      <c r="D27" s="164">
        <v>0.98099999999999998</v>
      </c>
      <c r="E27" s="164">
        <v>0.79</v>
      </c>
      <c r="F27" s="204"/>
      <c r="G27" s="204"/>
      <c r="H27" s="204"/>
    </row>
    <row r="28" spans="1:8" ht="12.75" hidden="1" outlineLevel="3" x14ac:dyDescent="0.2">
      <c r="A28" s="260" t="s">
        <v>55</v>
      </c>
      <c r="B28" s="164">
        <v>36.874398999999997</v>
      </c>
      <c r="C28" s="164">
        <v>36.874398999999997</v>
      </c>
      <c r="D28" s="164">
        <v>36.874398999999997</v>
      </c>
      <c r="E28" s="164">
        <v>36.874398999999997</v>
      </c>
      <c r="F28" s="204"/>
      <c r="G28" s="204"/>
      <c r="H28" s="204"/>
    </row>
    <row r="29" spans="1:8" ht="25.5" outlineLevel="2" collapsed="1" x14ac:dyDescent="0.2">
      <c r="A29" s="261" t="s">
        <v>7</v>
      </c>
      <c r="B29" s="196">
        <f t="shared" ref="B29:D29" si="4">SUM(B$30:B$30)</f>
        <v>2.5127979276199999</v>
      </c>
      <c r="C29" s="196">
        <f t="shared" si="4"/>
        <v>2.5127979276199999</v>
      </c>
      <c r="D29" s="196">
        <f t="shared" si="4"/>
        <v>2.5127979276199999</v>
      </c>
      <c r="E29" s="196">
        <v>2.4797347969999999</v>
      </c>
      <c r="F29" s="204"/>
      <c r="G29" s="204"/>
      <c r="H29" s="204"/>
    </row>
    <row r="30" spans="1:8" ht="12.75" hidden="1" outlineLevel="3" x14ac:dyDescent="0.2">
      <c r="A30" s="260" t="s">
        <v>95</v>
      </c>
      <c r="B30" s="164">
        <v>2.5127979276199999</v>
      </c>
      <c r="C30" s="164">
        <v>2.5127979276199999</v>
      </c>
      <c r="D30" s="164">
        <v>2.5127979276199999</v>
      </c>
      <c r="E30" s="164">
        <v>2.4797347969999999</v>
      </c>
      <c r="F30" s="204"/>
      <c r="G30" s="204"/>
      <c r="H30" s="204"/>
    </row>
    <row r="31" spans="1:8" ht="15" outlineLevel="1" x14ac:dyDescent="0.25">
      <c r="A31" s="262" t="s">
        <v>77</v>
      </c>
      <c r="B31" s="36">
        <f t="shared" ref="B31:E31" si="5">B$32+B$39+B$45+B$47+B$52</f>
        <v>980.18775450825001</v>
      </c>
      <c r="C31" s="36">
        <f t="shared" si="5"/>
        <v>981.05003373210013</v>
      </c>
      <c r="D31" s="36">
        <f t="shared" si="5"/>
        <v>977.63887417087005</v>
      </c>
      <c r="E31" s="36">
        <f t="shared" si="5"/>
        <v>976.52723411124987</v>
      </c>
      <c r="F31" s="204"/>
      <c r="G31" s="204"/>
      <c r="H31" s="204"/>
    </row>
    <row r="32" spans="1:8" ht="25.5" outlineLevel="2" collapsed="1" x14ac:dyDescent="0.2">
      <c r="A32" s="261" t="s">
        <v>142</v>
      </c>
      <c r="B32" s="196">
        <f t="shared" ref="B32:D32" si="6">SUM(B$33:B$38)</f>
        <v>371.84657549031999</v>
      </c>
      <c r="C32" s="196">
        <f t="shared" si="6"/>
        <v>373.20922503414999</v>
      </c>
      <c r="D32" s="196">
        <f t="shared" si="6"/>
        <v>371.12360427924</v>
      </c>
      <c r="E32" s="196">
        <v>371.66596955339998</v>
      </c>
      <c r="F32" s="204"/>
      <c r="G32" s="204"/>
      <c r="H32" s="204"/>
    </row>
    <row r="33" spans="1:8" ht="12.75" hidden="1" outlineLevel="3" x14ac:dyDescent="0.2">
      <c r="A33" s="260" t="s">
        <v>28</v>
      </c>
      <c r="B33" s="164">
        <v>62.813954840000001</v>
      </c>
      <c r="C33" s="164">
        <v>63.708852350000001</v>
      </c>
      <c r="D33" s="164">
        <v>63.298207830000003</v>
      </c>
      <c r="E33" s="164">
        <v>64.010866530000001</v>
      </c>
      <c r="F33" s="204"/>
      <c r="G33" s="204"/>
      <c r="H33" s="204"/>
    </row>
    <row r="34" spans="1:8" ht="12.75" hidden="1" outlineLevel="3" x14ac:dyDescent="0.2">
      <c r="A34" s="260" t="s">
        <v>96</v>
      </c>
      <c r="B34" s="164">
        <v>16.072308696730001</v>
      </c>
      <c r="C34" s="164">
        <v>16.53241549242</v>
      </c>
      <c r="D34" s="164">
        <v>16.22666392899</v>
      </c>
      <c r="E34" s="164">
        <v>16.399231104110001</v>
      </c>
      <c r="F34" s="204"/>
      <c r="G34" s="204"/>
      <c r="H34" s="204"/>
    </row>
    <row r="35" spans="1:8" ht="12.75" hidden="1" outlineLevel="3" x14ac:dyDescent="0.2">
      <c r="A35" s="260" t="s">
        <v>75</v>
      </c>
      <c r="B35" s="164">
        <v>14.522377756999999</v>
      </c>
      <c r="C35" s="164">
        <v>14.729275089390001</v>
      </c>
      <c r="D35" s="164">
        <v>15.04367339807</v>
      </c>
      <c r="E35" s="164">
        <v>15.21304635656</v>
      </c>
      <c r="F35" s="204"/>
      <c r="G35" s="204"/>
      <c r="H35" s="204"/>
    </row>
    <row r="36" spans="1:8" ht="12.75" hidden="1" outlineLevel="3" x14ac:dyDescent="0.2">
      <c r="A36" s="260" t="s">
        <v>64</v>
      </c>
      <c r="B36" s="164">
        <v>137.46050651632001</v>
      </c>
      <c r="C36" s="164">
        <v>136.11812265442001</v>
      </c>
      <c r="D36" s="164">
        <v>135.29180847371001</v>
      </c>
      <c r="E36" s="164">
        <v>134.8754236629</v>
      </c>
      <c r="F36" s="204"/>
      <c r="G36" s="204"/>
      <c r="H36" s="204"/>
    </row>
    <row r="37" spans="1:8" ht="12.75" hidden="1" outlineLevel="3" x14ac:dyDescent="0.2">
      <c r="A37" s="260" t="s">
        <v>92</v>
      </c>
      <c r="B37" s="164">
        <v>140.90985268125999</v>
      </c>
      <c r="C37" s="164">
        <v>142.05316294169</v>
      </c>
      <c r="D37" s="164">
        <v>141.19601658552</v>
      </c>
      <c r="E37" s="164">
        <v>141.09831054358</v>
      </c>
      <c r="F37" s="204"/>
      <c r="G37" s="204"/>
      <c r="H37" s="204"/>
    </row>
    <row r="38" spans="1:8" ht="12.75" hidden="1" outlineLevel="3" x14ac:dyDescent="0.2">
      <c r="A38" s="260" t="s">
        <v>22</v>
      </c>
      <c r="B38" s="164">
        <v>6.7574999009999998E-2</v>
      </c>
      <c r="C38" s="164">
        <v>6.739650623E-2</v>
      </c>
      <c r="D38" s="164">
        <v>6.7234062950000006E-2</v>
      </c>
      <c r="E38" s="164">
        <v>6.9091356249999999E-2</v>
      </c>
      <c r="F38" s="204"/>
      <c r="G38" s="204"/>
      <c r="H38" s="204"/>
    </row>
    <row r="39" spans="1:8" ht="25.5" outlineLevel="2" collapsed="1" x14ac:dyDescent="0.2">
      <c r="A39" s="261" t="s">
        <v>4</v>
      </c>
      <c r="B39" s="196">
        <f t="shared" ref="B39:D39" si="7">SUM(B$40:B$44)</f>
        <v>45.647504163770002</v>
      </c>
      <c r="C39" s="196">
        <f t="shared" si="7"/>
        <v>46.15063435127</v>
      </c>
      <c r="D39" s="196">
        <f t="shared" si="7"/>
        <v>46.342902751509996</v>
      </c>
      <c r="E39" s="196">
        <v>46.198034832669997</v>
      </c>
      <c r="F39" s="204"/>
      <c r="G39" s="204"/>
      <c r="H39" s="204"/>
    </row>
    <row r="40" spans="1:8" ht="12.75" hidden="1" outlineLevel="3" x14ac:dyDescent="0.2">
      <c r="A40" s="260" t="s">
        <v>101</v>
      </c>
      <c r="B40" s="164">
        <v>8.0323875999999998</v>
      </c>
      <c r="C40" s="164">
        <v>8.2464519999999997</v>
      </c>
      <c r="D40" s="164">
        <v>8.2487499999999994</v>
      </c>
      <c r="E40" s="164">
        <v>8.0905567999999999</v>
      </c>
      <c r="F40" s="204"/>
      <c r="G40" s="204"/>
      <c r="H40" s="204"/>
    </row>
    <row r="41" spans="1:8" ht="12.75" hidden="1" outlineLevel="3" x14ac:dyDescent="0.2">
      <c r="A41" s="260" t="s">
        <v>35</v>
      </c>
      <c r="B41" s="164">
        <v>5.9832793529500004</v>
      </c>
      <c r="C41" s="164">
        <v>6.0685219046799999</v>
      </c>
      <c r="D41" s="164">
        <v>6.0294063787700001</v>
      </c>
      <c r="E41" s="164">
        <v>6.0972899580900002</v>
      </c>
      <c r="F41" s="204"/>
      <c r="G41" s="204"/>
      <c r="H41" s="204"/>
    </row>
    <row r="42" spans="1:8" ht="12.75" hidden="1" outlineLevel="3" x14ac:dyDescent="0.2">
      <c r="A42" s="260" t="s">
        <v>8</v>
      </c>
      <c r="B42" s="164">
        <v>16.473740657730001</v>
      </c>
      <c r="C42" s="164">
        <v>16.430226878149998</v>
      </c>
      <c r="D42" s="164">
        <v>16.390625715719999</v>
      </c>
      <c r="E42" s="164">
        <v>16.343602819000001</v>
      </c>
      <c r="F42" s="204"/>
      <c r="G42" s="204"/>
      <c r="H42" s="204"/>
    </row>
    <row r="43" spans="1:8" ht="12.75" hidden="1" outlineLevel="3" x14ac:dyDescent="0.2">
      <c r="A43" s="260" t="s">
        <v>97</v>
      </c>
      <c r="B43" s="164">
        <v>0.20657140273999999</v>
      </c>
      <c r="C43" s="164">
        <v>0.20602576451999999</v>
      </c>
      <c r="D43" s="164">
        <v>0.20552918832</v>
      </c>
      <c r="E43" s="164">
        <v>0.20493954775000001</v>
      </c>
      <c r="F43" s="204"/>
      <c r="G43" s="204"/>
      <c r="H43" s="204"/>
    </row>
    <row r="44" spans="1:8" ht="12.75" hidden="1" outlineLevel="3" x14ac:dyDescent="0.2">
      <c r="A44" s="260" t="s">
        <v>102</v>
      </c>
      <c r="B44" s="164">
        <v>14.951525150349999</v>
      </c>
      <c r="C44" s="164">
        <v>15.19940780392</v>
      </c>
      <c r="D44" s="164">
        <v>15.4685914687</v>
      </c>
      <c r="E44" s="164">
        <v>15.46164570783</v>
      </c>
      <c r="F44" s="204"/>
      <c r="G44" s="204"/>
      <c r="H44" s="204"/>
    </row>
    <row r="45" spans="1:8" ht="25.5" outlineLevel="2" collapsed="1" x14ac:dyDescent="0.2">
      <c r="A45" s="261" t="s">
        <v>21</v>
      </c>
      <c r="B45" s="196">
        <f t="shared" ref="B45:D45" si="8">SUM(B$46:B$46)</f>
        <v>1.453225E-3</v>
      </c>
      <c r="C45" s="196">
        <f t="shared" si="8"/>
        <v>1.4739288000000001E-3</v>
      </c>
      <c r="D45" s="196">
        <f t="shared" si="8"/>
        <v>1.46442838E-3</v>
      </c>
      <c r="E45" s="196">
        <v>1.48091602E-3</v>
      </c>
      <c r="F45" s="204"/>
      <c r="G45" s="204"/>
      <c r="H45" s="204"/>
    </row>
    <row r="46" spans="1:8" ht="12.75" hidden="1" outlineLevel="3" x14ac:dyDescent="0.2">
      <c r="A46" s="260" t="s">
        <v>73</v>
      </c>
      <c r="B46" s="164">
        <v>1.453225E-3</v>
      </c>
      <c r="C46" s="164">
        <v>1.4739288000000001E-3</v>
      </c>
      <c r="D46" s="164">
        <v>1.46442838E-3</v>
      </c>
      <c r="E46" s="164">
        <v>1.48091602E-3</v>
      </c>
      <c r="F46" s="204"/>
      <c r="G46" s="204"/>
      <c r="H46" s="204"/>
    </row>
    <row r="47" spans="1:8" ht="25.5" outlineLevel="2" collapsed="1" x14ac:dyDescent="0.2">
      <c r="A47" s="261" t="s">
        <v>143</v>
      </c>
      <c r="B47" s="196">
        <f t="shared" ref="B47:D47" si="9">SUM(B$48:B$51)</f>
        <v>517.80448187716001</v>
      </c>
      <c r="C47" s="196">
        <f t="shared" si="9"/>
        <v>516.43675182988011</v>
      </c>
      <c r="D47" s="196">
        <f t="shared" si="9"/>
        <v>515.19200360774005</v>
      </c>
      <c r="E47" s="196">
        <v>513.71397459315995</v>
      </c>
      <c r="F47" s="204"/>
      <c r="G47" s="204"/>
      <c r="H47" s="204"/>
    </row>
    <row r="48" spans="1:8" ht="12.75" hidden="1" outlineLevel="3" x14ac:dyDescent="0.2">
      <c r="A48" s="260" t="s">
        <v>118</v>
      </c>
      <c r="B48" s="164">
        <v>81.572574000000003</v>
      </c>
      <c r="C48" s="164">
        <v>81.357107999999997</v>
      </c>
      <c r="D48" s="164">
        <v>81.161016000000004</v>
      </c>
      <c r="E48" s="164">
        <v>80.928173999999999</v>
      </c>
      <c r="F48" s="204"/>
      <c r="G48" s="204"/>
      <c r="H48" s="204"/>
    </row>
    <row r="49" spans="1:8" ht="12.75" hidden="1" outlineLevel="3" x14ac:dyDescent="0.2">
      <c r="A49" s="260" t="s">
        <v>120</v>
      </c>
      <c r="B49" s="164">
        <v>27.190857999999999</v>
      </c>
      <c r="C49" s="164">
        <v>27.119036000000001</v>
      </c>
      <c r="D49" s="164">
        <v>27.053671999999999</v>
      </c>
      <c r="E49" s="164">
        <v>26.976057999999998</v>
      </c>
      <c r="F49" s="204"/>
      <c r="G49" s="204"/>
      <c r="H49" s="204"/>
    </row>
    <row r="50" spans="1:8" ht="12.75" hidden="1" outlineLevel="3" x14ac:dyDescent="0.2">
      <c r="A50" s="260" t="s">
        <v>124</v>
      </c>
      <c r="B50" s="164">
        <v>381.85019187716</v>
      </c>
      <c r="C50" s="164">
        <v>380.84157182988002</v>
      </c>
      <c r="D50" s="164">
        <v>379.92364360774002</v>
      </c>
      <c r="E50" s="164">
        <v>378.83368459316</v>
      </c>
      <c r="F50" s="204"/>
      <c r="G50" s="204"/>
      <c r="H50" s="204"/>
    </row>
    <row r="51" spans="1:8" ht="12.75" hidden="1" outlineLevel="3" x14ac:dyDescent="0.2">
      <c r="A51" s="260" t="s">
        <v>179</v>
      </c>
      <c r="B51" s="164">
        <v>27.190857999999999</v>
      </c>
      <c r="C51" s="164">
        <v>27.119036000000001</v>
      </c>
      <c r="D51" s="164">
        <v>27.053671999999999</v>
      </c>
      <c r="E51" s="164">
        <v>26.976057999999998</v>
      </c>
      <c r="F51" s="204"/>
      <c r="G51" s="204"/>
      <c r="H51" s="204"/>
    </row>
    <row r="52" spans="1:8" ht="12.75" outlineLevel="2" collapsed="1" x14ac:dyDescent="0.2">
      <c r="A52" s="261" t="s">
        <v>5</v>
      </c>
      <c r="B52" s="196">
        <f t="shared" ref="B52:D52" si="10">SUM(B$53:B$53)</f>
        <v>44.887739752000002</v>
      </c>
      <c r="C52" s="196">
        <f t="shared" si="10"/>
        <v>45.251948587999998</v>
      </c>
      <c r="D52" s="196">
        <f t="shared" si="10"/>
        <v>44.978899104</v>
      </c>
      <c r="E52" s="196">
        <v>44.947774215999999</v>
      </c>
      <c r="F52" s="204"/>
      <c r="G52" s="204"/>
      <c r="H52" s="204"/>
    </row>
    <row r="53" spans="1:8" ht="12.75" hidden="1" outlineLevel="3" x14ac:dyDescent="0.2">
      <c r="A53" s="260" t="s">
        <v>92</v>
      </c>
      <c r="B53" s="164">
        <v>44.887739752000002</v>
      </c>
      <c r="C53" s="164">
        <v>45.251948587999998</v>
      </c>
      <c r="D53" s="164">
        <v>44.978899104</v>
      </c>
      <c r="E53" s="164">
        <v>44.947774215999999</v>
      </c>
      <c r="F53" s="204"/>
      <c r="G53" s="204"/>
      <c r="H53" s="204"/>
    </row>
    <row r="54" spans="1:8" ht="15" x14ac:dyDescent="0.25">
      <c r="A54" s="263" t="s">
        <v>112</v>
      </c>
      <c r="B54" s="172">
        <f t="shared" ref="B54:E54" si="11">B$55+B$69</f>
        <v>278.97554734952001</v>
      </c>
      <c r="C54" s="172">
        <f t="shared" si="11"/>
        <v>279.41008759553</v>
      </c>
      <c r="D54" s="172">
        <f t="shared" si="11"/>
        <v>275.53968131910995</v>
      </c>
      <c r="E54" s="172">
        <f t="shared" si="11"/>
        <v>275.71863429314999</v>
      </c>
      <c r="F54" s="204"/>
      <c r="G54" s="204"/>
      <c r="H54" s="204"/>
    </row>
    <row r="55" spans="1:8" ht="15" outlineLevel="1" x14ac:dyDescent="0.25">
      <c r="A55" s="262" t="s">
        <v>49</v>
      </c>
      <c r="B55" s="36">
        <f t="shared" ref="B55:E55" si="12">B$56+B$63+B$67</f>
        <v>19.084475248330001</v>
      </c>
      <c r="C55" s="36">
        <f t="shared" si="12"/>
        <v>19.051656241530001</v>
      </c>
      <c r="D55" s="36">
        <f t="shared" si="12"/>
        <v>19.10706475512</v>
      </c>
      <c r="E55" s="36">
        <f t="shared" si="12"/>
        <v>19.317833828000001</v>
      </c>
      <c r="F55" s="204"/>
      <c r="G55" s="204"/>
      <c r="H55" s="204"/>
    </row>
    <row r="56" spans="1:8" ht="25.5" outlineLevel="2" collapsed="1" x14ac:dyDescent="0.2">
      <c r="A56" s="261" t="s">
        <v>129</v>
      </c>
      <c r="B56" s="196">
        <f t="shared" ref="B56:D56" si="13">SUM(B$57:B$62)</f>
        <v>15.9500116</v>
      </c>
      <c r="C56" s="196">
        <f t="shared" si="13"/>
        <v>15.9500116</v>
      </c>
      <c r="D56" s="196">
        <f t="shared" si="13"/>
        <v>15.9500116</v>
      </c>
      <c r="E56" s="196">
        <v>15.9500116</v>
      </c>
      <c r="F56" s="204"/>
      <c r="G56" s="204"/>
      <c r="H56" s="204"/>
    </row>
    <row r="57" spans="1:8" ht="12.75" hidden="1" outlineLevel="3" x14ac:dyDescent="0.2">
      <c r="A57" s="260" t="s">
        <v>153</v>
      </c>
      <c r="B57" s="164">
        <v>1.1600000000000001E-5</v>
      </c>
      <c r="C57" s="164">
        <v>1.1600000000000001E-5</v>
      </c>
      <c r="D57" s="164">
        <v>1.1600000000000001E-5</v>
      </c>
      <c r="E57" s="164">
        <v>1.1600000000000001E-5</v>
      </c>
      <c r="F57" s="204"/>
      <c r="G57" s="204"/>
      <c r="H57" s="204"/>
    </row>
    <row r="58" spans="1:8" ht="12.75" hidden="1" outlineLevel="3" x14ac:dyDescent="0.2">
      <c r="A58" s="260" t="s">
        <v>45</v>
      </c>
      <c r="B58" s="164">
        <v>1</v>
      </c>
      <c r="C58" s="164">
        <v>1</v>
      </c>
      <c r="D58" s="164">
        <v>1</v>
      </c>
      <c r="E58" s="164">
        <v>1</v>
      </c>
      <c r="F58" s="204"/>
      <c r="G58" s="204"/>
      <c r="H58" s="204"/>
    </row>
    <row r="59" spans="1:8" ht="12.75" hidden="1" outlineLevel="3" x14ac:dyDescent="0.2">
      <c r="A59" s="260" t="s">
        <v>50</v>
      </c>
      <c r="B59" s="164">
        <v>3</v>
      </c>
      <c r="C59" s="164">
        <v>3</v>
      </c>
      <c r="D59" s="164">
        <v>3</v>
      </c>
      <c r="E59" s="164">
        <v>3</v>
      </c>
      <c r="F59" s="204"/>
      <c r="G59" s="204"/>
      <c r="H59" s="204"/>
    </row>
    <row r="60" spans="1:8" ht="12.75" hidden="1" outlineLevel="3" x14ac:dyDescent="0.2">
      <c r="A60" s="260" t="s">
        <v>180</v>
      </c>
      <c r="B60" s="164">
        <v>3</v>
      </c>
      <c r="C60" s="164">
        <v>3</v>
      </c>
      <c r="D60" s="164">
        <v>3</v>
      </c>
      <c r="E60" s="164">
        <v>3</v>
      </c>
      <c r="F60" s="204"/>
      <c r="G60" s="204"/>
      <c r="H60" s="204"/>
    </row>
    <row r="61" spans="1:8" ht="12.75" hidden="1" outlineLevel="3" x14ac:dyDescent="0.2">
      <c r="A61" s="260" t="s">
        <v>145</v>
      </c>
      <c r="B61" s="164">
        <v>4.8</v>
      </c>
      <c r="C61" s="164">
        <v>4.8</v>
      </c>
      <c r="D61" s="164">
        <v>4.8</v>
      </c>
      <c r="E61" s="164">
        <v>4.8</v>
      </c>
      <c r="F61" s="204"/>
      <c r="G61" s="204"/>
      <c r="H61" s="204"/>
    </row>
    <row r="62" spans="1:8" ht="12.75" hidden="1" outlineLevel="3" x14ac:dyDescent="0.2">
      <c r="A62" s="260" t="s">
        <v>176</v>
      </c>
      <c r="B62" s="164">
        <v>4.1500000000000004</v>
      </c>
      <c r="C62" s="164">
        <v>4.1500000000000004</v>
      </c>
      <c r="D62" s="164">
        <v>4.1500000000000004</v>
      </c>
      <c r="E62" s="164">
        <v>4.1500000000000004</v>
      </c>
      <c r="F62" s="204"/>
      <c r="G62" s="204"/>
      <c r="H62" s="204"/>
    </row>
    <row r="63" spans="1:8" ht="25.5" outlineLevel="2" collapsed="1" x14ac:dyDescent="0.2">
      <c r="A63" s="261" t="s">
        <v>7</v>
      </c>
      <c r="B63" s="196">
        <f t="shared" ref="B63:D63" si="14">SUM(B$64:B$66)</f>
        <v>3.13350899833</v>
      </c>
      <c r="C63" s="196">
        <f t="shared" si="14"/>
        <v>3.1006899915299999</v>
      </c>
      <c r="D63" s="196">
        <f t="shared" si="14"/>
        <v>3.1560985051199997</v>
      </c>
      <c r="E63" s="196">
        <v>3.3668675779999999</v>
      </c>
      <c r="F63" s="204"/>
      <c r="G63" s="204"/>
      <c r="H63" s="204"/>
    </row>
    <row r="64" spans="1:8" ht="12.75" hidden="1" outlineLevel="3" x14ac:dyDescent="0.2">
      <c r="A64" s="260" t="s">
        <v>9</v>
      </c>
      <c r="B64" s="164">
        <v>0</v>
      </c>
      <c r="C64" s="164">
        <v>0</v>
      </c>
      <c r="D64" s="164">
        <v>3.707292115E-2</v>
      </c>
      <c r="E64" s="164">
        <v>0.11387423633</v>
      </c>
      <c r="F64" s="204"/>
      <c r="G64" s="204"/>
      <c r="H64" s="204"/>
    </row>
    <row r="65" spans="1:8" ht="12.75" hidden="1" outlineLevel="3" x14ac:dyDescent="0.2">
      <c r="A65" s="260" t="s">
        <v>105</v>
      </c>
      <c r="B65" s="164">
        <v>3.0217123181500001</v>
      </c>
      <c r="C65" s="164">
        <v>2.9981007256300001</v>
      </c>
      <c r="D65" s="164">
        <v>3.0164363180699998</v>
      </c>
      <c r="E65" s="164">
        <v>3.15040407577</v>
      </c>
      <c r="F65" s="204"/>
      <c r="G65" s="204"/>
      <c r="H65" s="204"/>
    </row>
    <row r="66" spans="1:8" ht="12.75" hidden="1" outlineLevel="3" x14ac:dyDescent="0.2">
      <c r="A66" s="260" t="s">
        <v>29</v>
      </c>
      <c r="B66" s="164">
        <v>0.11179668018</v>
      </c>
      <c r="C66" s="164">
        <v>0.1025892659</v>
      </c>
      <c r="D66" s="164">
        <v>0.1025892659</v>
      </c>
      <c r="E66" s="164">
        <v>0.1025892659</v>
      </c>
      <c r="F66" s="204"/>
      <c r="G66" s="204"/>
      <c r="H66" s="204"/>
    </row>
    <row r="67" spans="1:8" ht="12.75" outlineLevel="2" collapsed="1" x14ac:dyDescent="0.2">
      <c r="A67" s="261" t="s">
        <v>132</v>
      </c>
      <c r="B67" s="196">
        <f t="shared" ref="B67:D67" si="15">SUM(B$68:B$68)</f>
        <v>9.5465000000000003E-4</v>
      </c>
      <c r="C67" s="196">
        <f t="shared" si="15"/>
        <v>9.5465000000000003E-4</v>
      </c>
      <c r="D67" s="196">
        <f t="shared" si="15"/>
        <v>9.5465000000000003E-4</v>
      </c>
      <c r="E67" s="196">
        <v>9.5465000000000003E-4</v>
      </c>
      <c r="F67" s="204"/>
      <c r="G67" s="204"/>
      <c r="H67" s="204"/>
    </row>
    <row r="68" spans="1:8" ht="12.75" hidden="1" outlineLevel="3" x14ac:dyDescent="0.2">
      <c r="A68" s="260" t="s">
        <v>174</v>
      </c>
      <c r="B68" s="164">
        <v>9.5465000000000003E-4</v>
      </c>
      <c r="C68" s="164">
        <v>9.5465000000000003E-4</v>
      </c>
      <c r="D68" s="164">
        <v>9.5465000000000003E-4</v>
      </c>
      <c r="E68" s="164">
        <v>9.5465000000000003E-4</v>
      </c>
      <c r="F68" s="204"/>
      <c r="G68" s="204"/>
      <c r="H68" s="204"/>
    </row>
    <row r="69" spans="1:8" ht="15" outlineLevel="1" x14ac:dyDescent="0.25">
      <c r="A69" s="262" t="s">
        <v>77</v>
      </c>
      <c r="B69" s="36">
        <f t="shared" ref="B69:E69" si="16">B$70+B$76+B$78+B$85+B$86</f>
        <v>259.89107210118999</v>
      </c>
      <c r="C69" s="36">
        <f t="shared" si="16"/>
        <v>260.358431354</v>
      </c>
      <c r="D69" s="36">
        <f t="shared" si="16"/>
        <v>256.43261656398994</v>
      </c>
      <c r="E69" s="36">
        <f t="shared" si="16"/>
        <v>256.40080046514998</v>
      </c>
      <c r="F69" s="204"/>
      <c r="G69" s="204"/>
      <c r="H69" s="204"/>
    </row>
    <row r="70" spans="1:8" ht="25.5" outlineLevel="2" collapsed="1" x14ac:dyDescent="0.2">
      <c r="A70" s="261" t="s">
        <v>142</v>
      </c>
      <c r="B70" s="196">
        <f t="shared" ref="B70:D70" si="17">SUM(B$71:B$75)</f>
        <v>190.9827471735</v>
      </c>
      <c r="C70" s="196">
        <f t="shared" si="17"/>
        <v>192.59149121606001</v>
      </c>
      <c r="D70" s="196">
        <f t="shared" si="17"/>
        <v>188.84543183886998</v>
      </c>
      <c r="E70" s="196">
        <v>189.10483648117</v>
      </c>
      <c r="F70" s="204"/>
      <c r="G70" s="204"/>
      <c r="H70" s="204"/>
    </row>
    <row r="71" spans="1:8" ht="12.75" hidden="1" outlineLevel="3" x14ac:dyDescent="0.2">
      <c r="A71" s="260" t="s">
        <v>10</v>
      </c>
      <c r="B71" s="164">
        <v>0.29585176270000002</v>
      </c>
      <c r="C71" s="164">
        <v>0.29787833735000002</v>
      </c>
      <c r="D71" s="164">
        <v>0.29647984142</v>
      </c>
      <c r="E71" s="164">
        <v>0.24151624078</v>
      </c>
      <c r="F71" s="204"/>
      <c r="G71" s="204"/>
      <c r="H71" s="204"/>
    </row>
    <row r="72" spans="1:8" ht="12.75" hidden="1" outlineLevel="3" x14ac:dyDescent="0.2">
      <c r="A72" s="260" t="s">
        <v>96</v>
      </c>
      <c r="B72" s="164">
        <v>10.56222871007</v>
      </c>
      <c r="C72" s="164">
        <v>10.781543538259999</v>
      </c>
      <c r="D72" s="164">
        <v>7.9735838833199999</v>
      </c>
      <c r="E72" s="164">
        <v>8.2972287541299998</v>
      </c>
      <c r="F72" s="204"/>
      <c r="G72" s="204"/>
      <c r="H72" s="204"/>
    </row>
    <row r="73" spans="1:8" ht="12.75" hidden="1" outlineLevel="3" x14ac:dyDescent="0.2">
      <c r="A73" s="260" t="s">
        <v>75</v>
      </c>
      <c r="B73" s="164">
        <v>0.99479114000000002</v>
      </c>
      <c r="C73" s="164">
        <v>1.0089637250000001</v>
      </c>
      <c r="D73" s="164">
        <v>1.0024603050000001</v>
      </c>
      <c r="E73" s="164">
        <v>1.0137467550000001</v>
      </c>
      <c r="F73" s="204"/>
      <c r="G73" s="204"/>
      <c r="H73" s="204"/>
    </row>
    <row r="74" spans="1:8" ht="12.75" hidden="1" outlineLevel="3" x14ac:dyDescent="0.2">
      <c r="A74" s="260" t="s">
        <v>64</v>
      </c>
      <c r="B74" s="164">
        <v>12.373018988069999</v>
      </c>
      <c r="C74" s="164">
        <v>12.39322211466</v>
      </c>
      <c r="D74" s="164">
        <v>12.47739647081</v>
      </c>
      <c r="E74" s="164">
        <v>12.57246159148</v>
      </c>
      <c r="F74" s="204"/>
      <c r="G74" s="204"/>
      <c r="H74" s="204"/>
    </row>
    <row r="75" spans="1:8" ht="12.75" hidden="1" outlineLevel="3" x14ac:dyDescent="0.2">
      <c r="A75" s="260" t="s">
        <v>92</v>
      </c>
      <c r="B75" s="164">
        <v>166.75685657266001</v>
      </c>
      <c r="C75" s="164">
        <v>168.10988350079</v>
      </c>
      <c r="D75" s="164">
        <v>167.09551133831999</v>
      </c>
      <c r="E75" s="164">
        <v>166.97988313977999</v>
      </c>
      <c r="F75" s="204"/>
      <c r="G75" s="204"/>
      <c r="H75" s="204"/>
    </row>
    <row r="76" spans="1:8" ht="25.5" outlineLevel="2" collapsed="1" x14ac:dyDescent="0.2">
      <c r="A76" s="261" t="s">
        <v>4</v>
      </c>
      <c r="B76" s="196">
        <f t="shared" ref="B76:D76" si="18">SUM(B$77:B$77)</f>
        <v>3.9757597011099999</v>
      </c>
      <c r="C76" s="196">
        <f t="shared" si="18"/>
        <v>3.3043817659200001</v>
      </c>
      <c r="D76" s="196">
        <f t="shared" si="18"/>
        <v>3.2964173379199999</v>
      </c>
      <c r="E76" s="196">
        <v>3.2869602802900002</v>
      </c>
      <c r="F76" s="204"/>
      <c r="G76" s="204"/>
      <c r="H76" s="204"/>
    </row>
    <row r="77" spans="1:8" ht="12.75" hidden="1" outlineLevel="3" x14ac:dyDescent="0.2">
      <c r="A77" s="260" t="s">
        <v>101</v>
      </c>
      <c r="B77" s="164">
        <v>3.9757597011099999</v>
      </c>
      <c r="C77" s="164">
        <v>3.3043817659200001</v>
      </c>
      <c r="D77" s="164">
        <v>3.2964173379199999</v>
      </c>
      <c r="E77" s="164">
        <v>3.2869602802900002</v>
      </c>
      <c r="F77" s="204"/>
      <c r="G77" s="204"/>
      <c r="H77" s="204"/>
    </row>
    <row r="78" spans="1:8" ht="25.5" outlineLevel="2" collapsed="1" x14ac:dyDescent="0.2">
      <c r="A78" s="261" t="s">
        <v>21</v>
      </c>
      <c r="B78" s="196">
        <f t="shared" ref="B78:D78" si="19">SUM(B$79:B$84)</f>
        <v>61.955520879730003</v>
      </c>
      <c r="C78" s="196">
        <f t="shared" si="19"/>
        <v>61.461358969419997</v>
      </c>
      <c r="D78" s="196">
        <f t="shared" si="19"/>
        <v>61.307677170469994</v>
      </c>
      <c r="E78" s="196">
        <v>61.027977751560002</v>
      </c>
      <c r="F78" s="204"/>
      <c r="G78" s="204"/>
      <c r="H78" s="204"/>
    </row>
    <row r="79" spans="1:8" ht="12.75" hidden="1" outlineLevel="3" x14ac:dyDescent="0.2">
      <c r="A79" s="260" t="s">
        <v>13</v>
      </c>
      <c r="B79" s="164">
        <v>0.38812792235999999</v>
      </c>
      <c r="C79" s="164">
        <v>0.39365750112999998</v>
      </c>
      <c r="D79" s="164">
        <v>0.39112012541000002</v>
      </c>
      <c r="E79" s="164">
        <v>0.39552364912999999</v>
      </c>
      <c r="F79" s="204"/>
      <c r="G79" s="204"/>
      <c r="H79" s="204"/>
    </row>
    <row r="80" spans="1:8" ht="12.75" hidden="1" outlineLevel="3" x14ac:dyDescent="0.2">
      <c r="A80" s="260" t="s">
        <v>121</v>
      </c>
      <c r="B80" s="164">
        <v>0.96636853003000001</v>
      </c>
      <c r="C80" s="164">
        <v>0.98013618395000002</v>
      </c>
      <c r="D80" s="164">
        <v>0.97381857598999999</v>
      </c>
      <c r="E80" s="164">
        <v>0.86168473624999997</v>
      </c>
      <c r="F80" s="204"/>
      <c r="G80" s="204"/>
      <c r="H80" s="204"/>
    </row>
    <row r="81" spans="1:8" ht="12.75" hidden="1" outlineLevel="3" x14ac:dyDescent="0.2">
      <c r="A81" s="260" t="s">
        <v>154</v>
      </c>
      <c r="B81" s="164">
        <v>13.595428999999999</v>
      </c>
      <c r="C81" s="164">
        <v>13.559518000000001</v>
      </c>
      <c r="D81" s="164">
        <v>13.526835999999999</v>
      </c>
      <c r="E81" s="164">
        <v>13.488028999999999</v>
      </c>
      <c r="F81" s="204"/>
      <c r="G81" s="204"/>
      <c r="H81" s="204"/>
    </row>
    <row r="82" spans="1:8" ht="12.75" hidden="1" outlineLevel="3" x14ac:dyDescent="0.2">
      <c r="A82" s="260" t="s">
        <v>68</v>
      </c>
      <c r="B82" s="164">
        <v>1.6086111592800001</v>
      </c>
      <c r="C82" s="164">
        <v>1.6043621697599999</v>
      </c>
      <c r="D82" s="164">
        <v>1.6004952355199999</v>
      </c>
      <c r="E82" s="164">
        <v>1.5959035912799999</v>
      </c>
      <c r="F82" s="204"/>
      <c r="G82" s="204"/>
      <c r="H82" s="204"/>
    </row>
    <row r="83" spans="1:8" ht="12.75" hidden="1" outlineLevel="3" x14ac:dyDescent="0.2">
      <c r="A83" s="260" t="s">
        <v>71</v>
      </c>
      <c r="B83" s="164">
        <v>41.849257070509999</v>
      </c>
      <c r="C83" s="164">
        <v>41.385328892479997</v>
      </c>
      <c r="D83" s="164">
        <v>41.285579379349997</v>
      </c>
      <c r="E83" s="164">
        <v>41.167135607349998</v>
      </c>
      <c r="F83" s="204"/>
      <c r="G83" s="204"/>
      <c r="H83" s="204"/>
    </row>
    <row r="84" spans="1:8" ht="12.75" hidden="1" outlineLevel="3" x14ac:dyDescent="0.2">
      <c r="A84" s="260" t="s">
        <v>159</v>
      </c>
      <c r="B84" s="164">
        <v>3.54772719755</v>
      </c>
      <c r="C84" s="164">
        <v>3.5383562221</v>
      </c>
      <c r="D84" s="164">
        <v>3.5298278542000001</v>
      </c>
      <c r="E84" s="164">
        <v>3.5197011675500001</v>
      </c>
      <c r="F84" s="204"/>
      <c r="G84" s="204"/>
      <c r="H84" s="204"/>
    </row>
    <row r="85" spans="1:8" ht="25.5" outlineLevel="2" x14ac:dyDescent="0.2">
      <c r="A85" s="261" t="s">
        <v>143</v>
      </c>
      <c r="B85" s="196"/>
      <c r="C85" s="196"/>
      <c r="D85" s="196"/>
      <c r="E85" s="196"/>
      <c r="F85" s="204"/>
      <c r="G85" s="204"/>
      <c r="H85" s="204"/>
    </row>
    <row r="86" spans="1:8" ht="12.75" outlineLevel="2" collapsed="1" x14ac:dyDescent="0.2">
      <c r="A86" s="261" t="s">
        <v>5</v>
      </c>
      <c r="B86" s="196">
        <f t="shared" ref="B86:D86" si="20">SUM(B$87:B$87)</f>
        <v>2.9770443468500001</v>
      </c>
      <c r="C86" s="196">
        <f t="shared" si="20"/>
        <v>3.0011994026000002</v>
      </c>
      <c r="D86" s="196">
        <f t="shared" si="20"/>
        <v>2.98309021673</v>
      </c>
      <c r="E86" s="196">
        <v>2.98102595213</v>
      </c>
      <c r="F86" s="204"/>
      <c r="G86" s="204"/>
      <c r="H86" s="204"/>
    </row>
    <row r="87" spans="1:8" ht="12.75" hidden="1" outlineLevel="3" x14ac:dyDescent="0.2">
      <c r="A87" s="26" t="s">
        <v>92</v>
      </c>
      <c r="B87" s="164">
        <v>2.9770443468500001</v>
      </c>
      <c r="C87" s="164">
        <v>3.0011994026000002</v>
      </c>
      <c r="D87" s="164">
        <v>2.98309021673</v>
      </c>
      <c r="E87" s="164">
        <v>2.98102595213</v>
      </c>
      <c r="F87" s="204"/>
      <c r="G87" s="204"/>
      <c r="H87" s="204"/>
    </row>
    <row r="88" spans="1:8" x14ac:dyDescent="0.2">
      <c r="B88" s="71"/>
      <c r="C88" s="71"/>
      <c r="D88" s="71"/>
      <c r="E88" s="71"/>
      <c r="F88" s="204"/>
      <c r="G88" s="204"/>
      <c r="H88" s="204"/>
    </row>
    <row r="89" spans="1:8" x14ac:dyDescent="0.2">
      <c r="B89" s="71"/>
      <c r="C89" s="71"/>
      <c r="D89" s="71"/>
      <c r="E89" s="71"/>
      <c r="F89" s="204"/>
      <c r="G89" s="204"/>
      <c r="H89" s="204"/>
    </row>
    <row r="90" spans="1:8" x14ac:dyDescent="0.2">
      <c r="B90" s="71"/>
      <c r="C90" s="71"/>
      <c r="D90" s="71"/>
      <c r="E90" s="71"/>
      <c r="F90" s="204"/>
      <c r="G90" s="204"/>
      <c r="H90" s="204"/>
    </row>
    <row r="91" spans="1:8" x14ac:dyDescent="0.2">
      <c r="B91" s="71"/>
      <c r="C91" s="71"/>
      <c r="D91" s="71"/>
      <c r="E91" s="71"/>
      <c r="F91" s="204"/>
      <c r="G91" s="204"/>
      <c r="H91" s="204"/>
    </row>
    <row r="92" spans="1:8" x14ac:dyDescent="0.2">
      <c r="B92" s="71"/>
      <c r="C92" s="71"/>
      <c r="D92" s="71"/>
      <c r="E92" s="71"/>
      <c r="F92" s="204"/>
      <c r="G92" s="204"/>
      <c r="H92" s="204"/>
    </row>
    <row r="93" spans="1:8" x14ac:dyDescent="0.2">
      <c r="B93" s="71"/>
      <c r="C93" s="71"/>
      <c r="D93" s="71"/>
      <c r="E93" s="71"/>
      <c r="F93" s="204"/>
      <c r="G93" s="204"/>
      <c r="H93" s="204"/>
    </row>
    <row r="94" spans="1:8" x14ac:dyDescent="0.2">
      <c r="B94" s="71"/>
      <c r="C94" s="71"/>
      <c r="D94" s="71"/>
      <c r="E94" s="71"/>
      <c r="F94" s="204"/>
      <c r="G94" s="204"/>
      <c r="H94" s="204"/>
    </row>
    <row r="95" spans="1:8" x14ac:dyDescent="0.2">
      <c r="B95" s="71"/>
      <c r="C95" s="71"/>
      <c r="D95" s="71"/>
      <c r="E95" s="71"/>
      <c r="F95" s="204"/>
      <c r="G95" s="204"/>
      <c r="H95" s="204"/>
    </row>
    <row r="96" spans="1:8" x14ac:dyDescent="0.2">
      <c r="B96" s="71"/>
      <c r="C96" s="71"/>
      <c r="D96" s="71"/>
      <c r="E96" s="71"/>
      <c r="F96" s="204"/>
      <c r="G96" s="204"/>
      <c r="H96" s="204"/>
    </row>
    <row r="97" spans="2:8" x14ac:dyDescent="0.2">
      <c r="B97" s="71"/>
      <c r="C97" s="71"/>
      <c r="D97" s="71"/>
      <c r="E97" s="71"/>
      <c r="F97" s="204"/>
      <c r="G97" s="204"/>
      <c r="H97" s="204"/>
    </row>
    <row r="98" spans="2:8" x14ac:dyDescent="0.2">
      <c r="B98" s="71"/>
      <c r="C98" s="71"/>
      <c r="D98" s="71"/>
      <c r="E98" s="71"/>
      <c r="F98" s="204"/>
      <c r="G98" s="204"/>
      <c r="H98" s="204"/>
    </row>
    <row r="99" spans="2:8" x14ac:dyDescent="0.2">
      <c r="B99" s="71"/>
      <c r="C99" s="71"/>
      <c r="D99" s="71"/>
      <c r="E99" s="71"/>
      <c r="F99" s="204"/>
      <c r="G99" s="204"/>
      <c r="H99" s="204"/>
    </row>
    <row r="100" spans="2:8" x14ac:dyDescent="0.2">
      <c r="B100" s="71"/>
      <c r="C100" s="71"/>
      <c r="D100" s="71"/>
      <c r="E100" s="71"/>
      <c r="F100" s="204"/>
      <c r="G100" s="204"/>
      <c r="H100" s="204"/>
    </row>
    <row r="101" spans="2:8" x14ac:dyDescent="0.2">
      <c r="B101" s="71"/>
      <c r="C101" s="71"/>
      <c r="D101" s="71"/>
      <c r="E101" s="71"/>
      <c r="F101" s="204"/>
      <c r="G101" s="204"/>
      <c r="H101" s="204"/>
    </row>
    <row r="102" spans="2:8" x14ac:dyDescent="0.2">
      <c r="B102" s="71"/>
      <c r="C102" s="71"/>
      <c r="D102" s="71"/>
      <c r="E102" s="71"/>
      <c r="F102" s="204"/>
      <c r="G102" s="204"/>
      <c r="H102" s="204"/>
    </row>
    <row r="103" spans="2:8" x14ac:dyDescent="0.2">
      <c r="B103" s="71"/>
      <c r="C103" s="71"/>
      <c r="D103" s="71"/>
      <c r="E103" s="71"/>
      <c r="F103" s="204"/>
      <c r="G103" s="204"/>
      <c r="H103" s="204"/>
    </row>
    <row r="104" spans="2:8" x14ac:dyDescent="0.2">
      <c r="B104" s="71"/>
      <c r="C104" s="71"/>
      <c r="D104" s="71"/>
      <c r="E104" s="71"/>
      <c r="F104" s="204"/>
      <c r="G104" s="204"/>
      <c r="H104" s="204"/>
    </row>
    <row r="105" spans="2:8" x14ac:dyDescent="0.2">
      <c r="B105" s="71"/>
      <c r="C105" s="71"/>
      <c r="D105" s="71"/>
      <c r="E105" s="71"/>
      <c r="F105" s="204"/>
      <c r="G105" s="204"/>
      <c r="H105" s="204"/>
    </row>
    <row r="106" spans="2:8" x14ac:dyDescent="0.2">
      <c r="B106" s="71"/>
      <c r="C106" s="71"/>
      <c r="D106" s="71"/>
      <c r="E106" s="71"/>
      <c r="F106" s="204"/>
      <c r="G106" s="204"/>
      <c r="H106" s="204"/>
    </row>
    <row r="107" spans="2:8" x14ac:dyDescent="0.2">
      <c r="B107" s="71"/>
      <c r="C107" s="71"/>
      <c r="D107" s="71"/>
      <c r="E107" s="71"/>
      <c r="F107" s="204"/>
      <c r="G107" s="204"/>
      <c r="H107" s="204"/>
    </row>
    <row r="108" spans="2:8" x14ac:dyDescent="0.2">
      <c r="B108" s="71"/>
      <c r="C108" s="71"/>
      <c r="D108" s="71"/>
      <c r="E108" s="71"/>
      <c r="F108" s="204"/>
      <c r="G108" s="204"/>
      <c r="H108" s="204"/>
    </row>
    <row r="109" spans="2:8" x14ac:dyDescent="0.2">
      <c r="B109" s="71"/>
      <c r="C109" s="71"/>
      <c r="D109" s="71"/>
      <c r="E109" s="71"/>
      <c r="F109" s="204"/>
      <c r="G109" s="204"/>
      <c r="H109" s="204"/>
    </row>
    <row r="110" spans="2:8" x14ac:dyDescent="0.2">
      <c r="B110" s="71"/>
      <c r="C110" s="71"/>
      <c r="D110" s="71"/>
      <c r="E110" s="71"/>
      <c r="F110" s="204"/>
      <c r="G110" s="204"/>
      <c r="H110" s="204"/>
    </row>
    <row r="111" spans="2:8" x14ac:dyDescent="0.2">
      <c r="B111" s="71"/>
      <c r="C111" s="71"/>
      <c r="D111" s="71"/>
      <c r="E111" s="71"/>
      <c r="F111" s="204"/>
      <c r="G111" s="204"/>
      <c r="H111" s="204"/>
    </row>
    <row r="112" spans="2:8" x14ac:dyDescent="0.2">
      <c r="B112" s="71"/>
      <c r="C112" s="71"/>
      <c r="D112" s="71"/>
      <c r="E112" s="71"/>
      <c r="F112" s="204"/>
      <c r="G112" s="204"/>
      <c r="H112" s="204"/>
    </row>
    <row r="113" spans="2:8" x14ac:dyDescent="0.2">
      <c r="B113" s="71"/>
      <c r="C113" s="71"/>
      <c r="D113" s="71"/>
      <c r="E113" s="71"/>
      <c r="F113" s="204"/>
      <c r="G113" s="204"/>
      <c r="H113" s="204"/>
    </row>
    <row r="114" spans="2:8" x14ac:dyDescent="0.2">
      <c r="B114" s="71"/>
      <c r="C114" s="71"/>
      <c r="D114" s="71"/>
      <c r="E114" s="71"/>
      <c r="F114" s="204"/>
      <c r="G114" s="204"/>
      <c r="H114" s="204"/>
    </row>
    <row r="115" spans="2:8" x14ac:dyDescent="0.2">
      <c r="B115" s="71"/>
      <c r="C115" s="71"/>
      <c r="D115" s="71"/>
      <c r="E115" s="71"/>
      <c r="F115" s="204"/>
      <c r="G115" s="204"/>
      <c r="H115" s="204"/>
    </row>
    <row r="116" spans="2:8" x14ac:dyDescent="0.2">
      <c r="B116" s="71"/>
      <c r="C116" s="71"/>
      <c r="D116" s="71"/>
      <c r="E116" s="71"/>
      <c r="F116" s="204"/>
      <c r="G116" s="204"/>
      <c r="H116" s="204"/>
    </row>
    <row r="117" spans="2:8" x14ac:dyDescent="0.2">
      <c r="B117" s="71"/>
      <c r="C117" s="71"/>
      <c r="D117" s="71"/>
      <c r="E117" s="71"/>
      <c r="F117" s="204"/>
      <c r="G117" s="204"/>
      <c r="H117" s="204"/>
    </row>
    <row r="118" spans="2:8" x14ac:dyDescent="0.2">
      <c r="B118" s="71"/>
      <c r="C118" s="71"/>
      <c r="D118" s="71"/>
      <c r="E118" s="71"/>
      <c r="F118" s="204"/>
      <c r="G118" s="204"/>
      <c r="H118" s="204"/>
    </row>
    <row r="119" spans="2:8" x14ac:dyDescent="0.2">
      <c r="B119" s="71"/>
      <c r="C119" s="71"/>
      <c r="D119" s="71"/>
      <c r="E119" s="71"/>
      <c r="F119" s="204"/>
      <c r="G119" s="204"/>
      <c r="H119" s="204"/>
    </row>
    <row r="120" spans="2:8" x14ac:dyDescent="0.2">
      <c r="B120" s="71"/>
      <c r="C120" s="71"/>
      <c r="D120" s="71"/>
      <c r="E120" s="71"/>
      <c r="F120" s="204"/>
      <c r="G120" s="204"/>
      <c r="H120" s="204"/>
    </row>
    <row r="121" spans="2:8" x14ac:dyDescent="0.2">
      <c r="B121" s="71"/>
      <c r="C121" s="71"/>
      <c r="D121" s="71"/>
      <c r="E121" s="71"/>
      <c r="F121" s="204"/>
      <c r="G121" s="204"/>
      <c r="H121" s="204"/>
    </row>
    <row r="122" spans="2:8" x14ac:dyDescent="0.2">
      <c r="B122" s="71"/>
      <c r="C122" s="71"/>
      <c r="D122" s="71"/>
      <c r="E122" s="71"/>
      <c r="F122" s="204"/>
      <c r="G122" s="204"/>
      <c r="H122" s="204"/>
    </row>
    <row r="123" spans="2:8" x14ac:dyDescent="0.2">
      <c r="B123" s="71"/>
      <c r="C123" s="71"/>
      <c r="D123" s="71"/>
      <c r="E123" s="71"/>
      <c r="F123" s="204"/>
      <c r="G123" s="204"/>
      <c r="H123" s="204"/>
    </row>
    <row r="124" spans="2:8" x14ac:dyDescent="0.2">
      <c r="B124" s="71"/>
      <c r="C124" s="71"/>
      <c r="D124" s="71"/>
      <c r="E124" s="71"/>
      <c r="F124" s="204"/>
      <c r="G124" s="204"/>
      <c r="H124" s="204"/>
    </row>
    <row r="125" spans="2:8" x14ac:dyDescent="0.2">
      <c r="B125" s="71"/>
      <c r="C125" s="71"/>
      <c r="D125" s="71"/>
      <c r="E125" s="71"/>
      <c r="F125" s="204"/>
      <c r="G125" s="204"/>
      <c r="H125" s="204"/>
    </row>
    <row r="126" spans="2:8" x14ac:dyDescent="0.2">
      <c r="B126" s="71"/>
      <c r="C126" s="71"/>
      <c r="D126" s="71"/>
      <c r="E126" s="71"/>
      <c r="F126" s="204"/>
      <c r="G126" s="204"/>
      <c r="H126" s="204"/>
    </row>
    <row r="127" spans="2:8" x14ac:dyDescent="0.2">
      <c r="B127" s="71"/>
      <c r="C127" s="71"/>
      <c r="D127" s="71"/>
      <c r="E127" s="71"/>
      <c r="F127" s="204"/>
      <c r="G127" s="204"/>
      <c r="H127" s="204"/>
    </row>
    <row r="128" spans="2:8" x14ac:dyDescent="0.2">
      <c r="B128" s="71"/>
      <c r="C128" s="71"/>
      <c r="D128" s="71"/>
      <c r="E128" s="71"/>
      <c r="F128" s="204"/>
      <c r="G128" s="204"/>
      <c r="H128" s="204"/>
    </row>
    <row r="129" spans="2:8" x14ac:dyDescent="0.2">
      <c r="B129" s="71"/>
      <c r="C129" s="71"/>
      <c r="D129" s="71"/>
      <c r="E129" s="71"/>
      <c r="F129" s="204"/>
      <c r="G129" s="204"/>
      <c r="H129" s="204"/>
    </row>
    <row r="130" spans="2:8" x14ac:dyDescent="0.2">
      <c r="B130" s="71"/>
      <c r="C130" s="71"/>
      <c r="D130" s="71"/>
      <c r="E130" s="71"/>
      <c r="F130" s="204"/>
      <c r="G130" s="204"/>
      <c r="H130" s="204"/>
    </row>
    <row r="131" spans="2:8" x14ac:dyDescent="0.2">
      <c r="B131" s="71"/>
      <c r="C131" s="71"/>
      <c r="D131" s="71"/>
      <c r="E131" s="71"/>
      <c r="F131" s="204"/>
      <c r="G131" s="204"/>
      <c r="H131" s="204"/>
    </row>
    <row r="132" spans="2:8" x14ac:dyDescent="0.2">
      <c r="B132" s="71"/>
      <c r="C132" s="71"/>
      <c r="D132" s="71"/>
      <c r="E132" s="71"/>
      <c r="F132" s="204"/>
      <c r="G132" s="204"/>
      <c r="H132" s="204"/>
    </row>
    <row r="133" spans="2:8" x14ac:dyDescent="0.2">
      <c r="B133" s="71"/>
      <c r="C133" s="71"/>
      <c r="D133" s="71"/>
      <c r="E133" s="71"/>
      <c r="F133" s="204"/>
      <c r="G133" s="204"/>
      <c r="H133" s="204"/>
    </row>
    <row r="134" spans="2:8" x14ac:dyDescent="0.2">
      <c r="B134" s="71"/>
      <c r="C134" s="71"/>
      <c r="D134" s="71"/>
      <c r="E134" s="71"/>
      <c r="F134" s="204"/>
      <c r="G134" s="204"/>
      <c r="H134" s="204"/>
    </row>
    <row r="135" spans="2:8" x14ac:dyDescent="0.2">
      <c r="B135" s="71"/>
      <c r="C135" s="71"/>
      <c r="D135" s="71"/>
      <c r="E135" s="71"/>
      <c r="F135" s="204"/>
      <c r="G135" s="204"/>
      <c r="H135" s="204"/>
    </row>
    <row r="136" spans="2:8" x14ac:dyDescent="0.2">
      <c r="B136" s="71"/>
      <c r="C136" s="71"/>
      <c r="D136" s="71"/>
      <c r="E136" s="71"/>
      <c r="F136" s="204"/>
      <c r="G136" s="204"/>
      <c r="H136" s="204"/>
    </row>
    <row r="137" spans="2:8" x14ac:dyDescent="0.2">
      <c r="B137" s="71"/>
      <c r="C137" s="71"/>
      <c r="D137" s="71"/>
      <c r="E137" s="71"/>
      <c r="F137" s="204"/>
      <c r="G137" s="204"/>
      <c r="H137" s="204"/>
    </row>
    <row r="138" spans="2:8" x14ac:dyDescent="0.2">
      <c r="B138" s="71"/>
      <c r="C138" s="71"/>
      <c r="D138" s="71"/>
      <c r="E138" s="71"/>
      <c r="F138" s="204"/>
      <c r="G138" s="204"/>
      <c r="H138" s="204"/>
    </row>
    <row r="139" spans="2:8" x14ac:dyDescent="0.2">
      <c r="B139" s="71"/>
      <c r="C139" s="71"/>
      <c r="D139" s="71"/>
      <c r="E139" s="71"/>
      <c r="F139" s="204"/>
      <c r="G139" s="204"/>
      <c r="H139" s="204"/>
    </row>
    <row r="140" spans="2:8" x14ac:dyDescent="0.2">
      <c r="B140" s="71"/>
      <c r="C140" s="71"/>
      <c r="D140" s="71"/>
      <c r="E140" s="71"/>
      <c r="F140" s="204"/>
      <c r="G140" s="204"/>
      <c r="H140" s="204"/>
    </row>
    <row r="141" spans="2:8" x14ac:dyDescent="0.2">
      <c r="B141" s="71"/>
      <c r="C141" s="71"/>
      <c r="D141" s="71"/>
      <c r="E141" s="71"/>
      <c r="F141" s="204"/>
      <c r="G141" s="204"/>
      <c r="H141" s="204"/>
    </row>
    <row r="142" spans="2:8" x14ac:dyDescent="0.2">
      <c r="B142" s="71"/>
      <c r="C142" s="71"/>
      <c r="D142" s="71"/>
      <c r="E142" s="71"/>
      <c r="F142" s="204"/>
      <c r="G142" s="204"/>
      <c r="H142" s="204"/>
    </row>
    <row r="143" spans="2:8" x14ac:dyDescent="0.2">
      <c r="B143" s="71"/>
      <c r="C143" s="71"/>
      <c r="D143" s="71"/>
      <c r="E143" s="71"/>
      <c r="F143" s="204"/>
      <c r="G143" s="204"/>
      <c r="H143" s="204"/>
    </row>
    <row r="144" spans="2:8" x14ac:dyDescent="0.2">
      <c r="B144" s="71"/>
      <c r="C144" s="71"/>
      <c r="D144" s="71"/>
      <c r="E144" s="71"/>
      <c r="F144" s="204"/>
      <c r="G144" s="204"/>
      <c r="H144" s="204"/>
    </row>
    <row r="145" spans="2:8" x14ac:dyDescent="0.2">
      <c r="B145" s="71"/>
      <c r="C145" s="71"/>
      <c r="D145" s="71"/>
      <c r="E145" s="71"/>
      <c r="F145" s="204"/>
      <c r="G145" s="204"/>
      <c r="H145" s="204"/>
    </row>
    <row r="146" spans="2:8" x14ac:dyDescent="0.2">
      <c r="B146" s="71"/>
      <c r="C146" s="71"/>
      <c r="D146" s="71"/>
      <c r="E146" s="71"/>
      <c r="F146" s="204"/>
      <c r="G146" s="204"/>
      <c r="H146" s="204"/>
    </row>
    <row r="147" spans="2:8" x14ac:dyDescent="0.2">
      <c r="B147" s="71"/>
      <c r="C147" s="71"/>
      <c r="D147" s="71"/>
      <c r="E147" s="71"/>
      <c r="F147" s="204"/>
      <c r="G147" s="204"/>
      <c r="H147" s="204"/>
    </row>
    <row r="148" spans="2:8" x14ac:dyDescent="0.2">
      <c r="B148" s="71"/>
      <c r="C148" s="71"/>
      <c r="D148" s="71"/>
      <c r="E148" s="71"/>
      <c r="F148" s="204"/>
      <c r="G148" s="204"/>
      <c r="H148" s="204"/>
    </row>
    <row r="149" spans="2:8" x14ac:dyDescent="0.2">
      <c r="B149" s="71"/>
      <c r="C149" s="71"/>
      <c r="D149" s="71"/>
      <c r="E149" s="71"/>
      <c r="F149" s="204"/>
      <c r="G149" s="204"/>
      <c r="H149" s="204"/>
    </row>
    <row r="150" spans="2:8" x14ac:dyDescent="0.2">
      <c r="B150" s="71"/>
      <c r="C150" s="71"/>
      <c r="D150" s="71"/>
      <c r="E150" s="71"/>
      <c r="F150" s="204"/>
      <c r="G150" s="204"/>
      <c r="H150" s="204"/>
    </row>
    <row r="151" spans="2:8" x14ac:dyDescent="0.2">
      <c r="B151" s="71"/>
      <c r="C151" s="71"/>
      <c r="D151" s="71"/>
      <c r="E151" s="71"/>
      <c r="F151" s="204"/>
      <c r="G151" s="204"/>
      <c r="H151" s="204"/>
    </row>
    <row r="152" spans="2:8" x14ac:dyDescent="0.2">
      <c r="B152" s="71"/>
      <c r="C152" s="71"/>
      <c r="D152" s="71"/>
      <c r="E152" s="71"/>
      <c r="F152" s="204"/>
      <c r="G152" s="204"/>
      <c r="H152" s="204"/>
    </row>
    <row r="153" spans="2:8" x14ac:dyDescent="0.2">
      <c r="B153" s="71"/>
      <c r="C153" s="71"/>
      <c r="D153" s="71"/>
      <c r="E153" s="71"/>
      <c r="F153" s="204"/>
      <c r="G153" s="204"/>
      <c r="H153" s="204"/>
    </row>
    <row r="154" spans="2:8" x14ac:dyDescent="0.2">
      <c r="B154" s="71"/>
      <c r="C154" s="71"/>
      <c r="D154" s="71"/>
      <c r="E154" s="71"/>
      <c r="F154" s="204"/>
      <c r="G154" s="204"/>
      <c r="H154" s="204"/>
    </row>
    <row r="155" spans="2:8" x14ac:dyDescent="0.2">
      <c r="B155" s="71"/>
      <c r="C155" s="71"/>
      <c r="D155" s="71"/>
      <c r="E155" s="71"/>
      <c r="F155" s="204"/>
      <c r="G155" s="204"/>
      <c r="H155" s="204"/>
    </row>
    <row r="156" spans="2:8" x14ac:dyDescent="0.2">
      <c r="B156" s="71"/>
      <c r="C156" s="71"/>
      <c r="D156" s="71"/>
      <c r="E156" s="71"/>
      <c r="F156" s="204"/>
      <c r="G156" s="204"/>
      <c r="H156" s="204"/>
    </row>
    <row r="157" spans="2:8" x14ac:dyDescent="0.2">
      <c r="B157" s="71"/>
      <c r="C157" s="71"/>
      <c r="D157" s="71"/>
      <c r="E157" s="71"/>
      <c r="F157" s="204"/>
      <c r="G157" s="204"/>
      <c r="H157" s="204"/>
    </row>
    <row r="158" spans="2:8" x14ac:dyDescent="0.2">
      <c r="B158" s="71"/>
      <c r="C158" s="71"/>
      <c r="D158" s="71"/>
      <c r="E158" s="71"/>
      <c r="F158" s="204"/>
      <c r="G158" s="204"/>
      <c r="H158" s="204"/>
    </row>
    <row r="159" spans="2:8" x14ac:dyDescent="0.2">
      <c r="B159" s="71"/>
      <c r="C159" s="71"/>
      <c r="D159" s="71"/>
      <c r="E159" s="71"/>
      <c r="F159" s="204"/>
      <c r="G159" s="204"/>
      <c r="H159" s="204"/>
    </row>
    <row r="160" spans="2:8" x14ac:dyDescent="0.2">
      <c r="B160" s="71"/>
      <c r="C160" s="71"/>
      <c r="D160" s="71"/>
      <c r="E160" s="71"/>
      <c r="F160" s="204"/>
      <c r="G160" s="204"/>
      <c r="H160" s="204"/>
    </row>
    <row r="161" spans="2:8" x14ac:dyDescent="0.2">
      <c r="B161" s="71"/>
      <c r="C161" s="71"/>
      <c r="D161" s="71"/>
      <c r="E161" s="71"/>
      <c r="F161" s="204"/>
      <c r="G161" s="204"/>
      <c r="H161" s="204"/>
    </row>
    <row r="162" spans="2:8" x14ac:dyDescent="0.2">
      <c r="B162" s="71"/>
      <c r="C162" s="71"/>
      <c r="D162" s="71"/>
      <c r="E162" s="71"/>
      <c r="F162" s="204"/>
      <c r="G162" s="204"/>
      <c r="H162" s="204"/>
    </row>
    <row r="163" spans="2:8" x14ac:dyDescent="0.2">
      <c r="B163" s="71"/>
      <c r="C163" s="71"/>
      <c r="D163" s="71"/>
      <c r="E163" s="71"/>
      <c r="F163" s="204"/>
      <c r="G163" s="204"/>
      <c r="H163" s="204"/>
    </row>
    <row r="164" spans="2:8" x14ac:dyDescent="0.2">
      <c r="B164" s="71"/>
      <c r="C164" s="71"/>
      <c r="D164" s="71"/>
      <c r="E164" s="71"/>
      <c r="F164" s="204"/>
      <c r="G164" s="204"/>
      <c r="H164" s="204"/>
    </row>
    <row r="165" spans="2:8" x14ac:dyDescent="0.2">
      <c r="B165" s="71"/>
      <c r="C165" s="71"/>
      <c r="D165" s="71"/>
      <c r="E165" s="71"/>
      <c r="F165" s="204"/>
      <c r="G165" s="204"/>
      <c r="H165" s="204"/>
    </row>
    <row r="166" spans="2:8" x14ac:dyDescent="0.2">
      <c r="B166" s="71"/>
      <c r="C166" s="71"/>
      <c r="D166" s="71"/>
      <c r="E166" s="71"/>
      <c r="F166" s="204"/>
      <c r="G166" s="204"/>
      <c r="H166" s="204"/>
    </row>
    <row r="167" spans="2:8" x14ac:dyDescent="0.2">
      <c r="B167" s="71"/>
      <c r="C167" s="71"/>
      <c r="D167" s="71"/>
      <c r="E167" s="71"/>
      <c r="F167" s="204"/>
      <c r="G167" s="204"/>
      <c r="H167" s="204"/>
    </row>
    <row r="168" spans="2:8" x14ac:dyDescent="0.2">
      <c r="B168" s="71"/>
      <c r="C168" s="71"/>
      <c r="D168" s="71"/>
      <c r="E168" s="71"/>
      <c r="F168" s="204"/>
      <c r="G168" s="204"/>
      <c r="H168" s="204"/>
    </row>
    <row r="169" spans="2:8" x14ac:dyDescent="0.2">
      <c r="B169" s="71"/>
      <c r="C169" s="71"/>
      <c r="D169" s="71"/>
      <c r="E169" s="71"/>
      <c r="F169" s="204"/>
      <c r="G169" s="204"/>
      <c r="H169" s="204"/>
    </row>
    <row r="170" spans="2:8" x14ac:dyDescent="0.2">
      <c r="B170" s="71"/>
      <c r="C170" s="71"/>
      <c r="D170" s="71"/>
      <c r="E170" s="71"/>
      <c r="F170" s="204"/>
      <c r="G170" s="204"/>
      <c r="H170" s="204"/>
    </row>
    <row r="171" spans="2:8" x14ac:dyDescent="0.2">
      <c r="B171" s="71"/>
      <c r="C171" s="71"/>
      <c r="D171" s="71"/>
      <c r="E171" s="71"/>
      <c r="F171" s="204"/>
      <c r="G171" s="204"/>
      <c r="H171" s="204"/>
    </row>
    <row r="172" spans="2:8" x14ac:dyDescent="0.2">
      <c r="B172" s="71"/>
      <c r="C172" s="71"/>
      <c r="D172" s="71"/>
      <c r="E172" s="71"/>
      <c r="F172" s="204"/>
      <c r="G172" s="204"/>
      <c r="H172" s="204"/>
    </row>
    <row r="173" spans="2:8" x14ac:dyDescent="0.2">
      <c r="B173" s="71"/>
      <c r="C173" s="71"/>
      <c r="D173" s="71"/>
      <c r="E173" s="71"/>
      <c r="F173" s="204"/>
      <c r="G173" s="204"/>
      <c r="H173" s="204"/>
    </row>
    <row r="174" spans="2:8" x14ac:dyDescent="0.2">
      <c r="B174" s="71"/>
      <c r="C174" s="71"/>
      <c r="D174" s="71"/>
      <c r="E174" s="71"/>
      <c r="F174" s="204"/>
      <c r="G174" s="204"/>
      <c r="H174" s="204"/>
    </row>
    <row r="175" spans="2:8" x14ac:dyDescent="0.2">
      <c r="B175" s="71"/>
      <c r="C175" s="71"/>
      <c r="D175" s="71"/>
      <c r="E175" s="71"/>
      <c r="F175" s="204"/>
      <c r="G175" s="204"/>
      <c r="H175" s="204"/>
    </row>
    <row r="176" spans="2:8" x14ac:dyDescent="0.2">
      <c r="B176" s="71"/>
      <c r="C176" s="71"/>
      <c r="D176" s="71"/>
      <c r="E176" s="71"/>
      <c r="F176" s="204"/>
      <c r="G176" s="204"/>
      <c r="H176" s="204"/>
    </row>
    <row r="177" spans="2:8" x14ac:dyDescent="0.2">
      <c r="B177" s="71"/>
      <c r="C177" s="71"/>
      <c r="D177" s="71"/>
      <c r="E177" s="71"/>
      <c r="F177" s="204"/>
      <c r="G177" s="204"/>
      <c r="H177" s="204"/>
    </row>
    <row r="178" spans="2:8" x14ac:dyDescent="0.2">
      <c r="B178" s="71"/>
      <c r="C178" s="71"/>
      <c r="D178" s="71"/>
      <c r="E178" s="71"/>
      <c r="F178" s="204"/>
      <c r="G178" s="204"/>
      <c r="H178" s="204"/>
    </row>
    <row r="179" spans="2:8" x14ac:dyDescent="0.2">
      <c r="B179" s="71"/>
      <c r="C179" s="71"/>
      <c r="D179" s="71"/>
      <c r="E179" s="71"/>
      <c r="F179" s="204"/>
      <c r="G179" s="204"/>
      <c r="H179" s="204"/>
    </row>
    <row r="180" spans="2:8" x14ac:dyDescent="0.2">
      <c r="B180" s="71"/>
      <c r="C180" s="71"/>
      <c r="D180" s="71"/>
      <c r="E180" s="71"/>
      <c r="F180" s="204"/>
      <c r="G180" s="204"/>
      <c r="H180" s="204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J180"/>
  <sheetViews>
    <sheetView workbookViewId="0">
      <selection activeCell="I32" sqref="I32"/>
    </sheetView>
  </sheetViews>
  <sheetFormatPr defaultRowHeight="11.25" outlineLevelRow="3" x14ac:dyDescent="0.2"/>
  <cols>
    <col min="1" max="1" width="66" style="189" customWidth="1"/>
    <col min="2" max="5" width="15.140625" style="48" customWidth="1"/>
    <col min="6" max="16384" width="9.140625" style="189"/>
  </cols>
  <sheetData>
    <row r="1" spans="1:10" s="61" customFormat="1" ht="12.75" x14ac:dyDescent="0.2">
      <c r="B1" s="175"/>
      <c r="C1" s="175"/>
      <c r="D1" s="175"/>
      <c r="E1" s="175"/>
    </row>
    <row r="2" spans="1:10" s="61" customFormat="1" ht="18.75" x14ac:dyDescent="0.2">
      <c r="A2" s="5" t="s">
        <v>185</v>
      </c>
      <c r="B2" s="5"/>
      <c r="C2" s="5"/>
      <c r="D2" s="5"/>
      <c r="E2" s="5"/>
      <c r="F2" s="121"/>
      <c r="G2" s="121"/>
      <c r="H2" s="121"/>
      <c r="I2" s="121"/>
      <c r="J2" s="121"/>
    </row>
    <row r="3" spans="1:10" s="61" customFormat="1" ht="12.75" x14ac:dyDescent="0.2">
      <c r="A3" s="97"/>
      <c r="B3" s="175"/>
      <c r="C3" s="175"/>
      <c r="D3" s="175"/>
      <c r="E3" s="175"/>
    </row>
    <row r="4" spans="1:10" s="217" customFormat="1" ht="12.75" x14ac:dyDescent="0.2">
      <c r="B4" s="88"/>
      <c r="C4" s="88"/>
      <c r="D4" s="88"/>
      <c r="E4" s="88" t="str">
        <f>VALUSD</f>
        <v>млрд. дол. США</v>
      </c>
    </row>
    <row r="5" spans="1:10" s="39" customFormat="1" ht="12.75" x14ac:dyDescent="0.2">
      <c r="A5" s="11"/>
      <c r="B5" s="114">
        <v>42735</v>
      </c>
      <c r="C5" s="114">
        <v>42766</v>
      </c>
      <c r="D5" s="114">
        <v>42794</v>
      </c>
      <c r="E5" s="114">
        <v>42825</v>
      </c>
    </row>
    <row r="6" spans="1:10" s="207" customFormat="1" ht="31.5" x14ac:dyDescent="0.2">
      <c r="A6" s="120" t="s">
        <v>171</v>
      </c>
      <c r="B6" s="131">
        <f t="shared" ref="B6:D6" si="0">B$7+B$54</f>
        <v>70.972708268409988</v>
      </c>
      <c r="C6" s="131">
        <f t="shared" si="0"/>
        <v>71.208288244109994</v>
      </c>
      <c r="D6" s="131">
        <f t="shared" si="0"/>
        <v>71.76383457771</v>
      </c>
      <c r="E6" s="131">
        <v>72.354757233179996</v>
      </c>
    </row>
    <row r="7" spans="1:10" s="32" customFormat="1" ht="15" x14ac:dyDescent="0.2">
      <c r="A7" s="209" t="s">
        <v>72</v>
      </c>
      <c r="B7" s="10">
        <f t="shared" ref="B7:E7" si="1">B$8+B$31</f>
        <v>60.712805938389991</v>
      </c>
      <c r="C7" s="10">
        <f t="shared" si="1"/>
        <v>60.90519016959</v>
      </c>
      <c r="D7" s="10">
        <f t="shared" si="1"/>
        <v>61.578907321999992</v>
      </c>
      <c r="E7" s="10">
        <f t="shared" si="1"/>
        <v>62.133892706049998</v>
      </c>
    </row>
    <row r="8" spans="1:10" s="174" customFormat="1" ht="15" outlineLevel="1" x14ac:dyDescent="0.2">
      <c r="A8" s="157" t="s">
        <v>49</v>
      </c>
      <c r="B8" s="242">
        <f t="shared" ref="B8:E8" si="2">B$9+B$29</f>
        <v>24.664375450929999</v>
      </c>
      <c r="C8" s="242">
        <f t="shared" si="2"/>
        <v>24.729493004969999</v>
      </c>
      <c r="D8" s="242">
        <f t="shared" si="2"/>
        <v>25.441895157029997</v>
      </c>
      <c r="E8" s="242">
        <f t="shared" si="2"/>
        <v>25.93411755316</v>
      </c>
    </row>
    <row r="9" spans="1:10" s="247" customFormat="1" ht="25.5" outlineLevel="2" collapsed="1" x14ac:dyDescent="0.2">
      <c r="A9" s="258" t="s">
        <v>129</v>
      </c>
      <c r="B9" s="67">
        <f t="shared" ref="B9:D9" si="3">SUM(B$10:B$28)</f>
        <v>24.57196211378</v>
      </c>
      <c r="C9" s="67">
        <f t="shared" si="3"/>
        <v>24.636834920529999</v>
      </c>
      <c r="D9" s="67">
        <f t="shared" si="3"/>
        <v>25.349013202679998</v>
      </c>
      <c r="E9" s="67">
        <v>25.842194011290001</v>
      </c>
    </row>
    <row r="10" spans="1:10" s="54" customFormat="1" ht="12.75" hidden="1" outlineLevel="3" x14ac:dyDescent="0.2">
      <c r="A10" s="259" t="s">
        <v>160</v>
      </c>
      <c r="B10" s="208">
        <v>2.7521376118899998</v>
      </c>
      <c r="C10" s="208">
        <v>2.7594263675100001</v>
      </c>
      <c r="D10" s="208">
        <v>3.0058730659099999</v>
      </c>
      <c r="E10" s="208">
        <v>3.0145213952700001</v>
      </c>
    </row>
    <row r="11" spans="1:10" ht="12.75" hidden="1" outlineLevel="3" x14ac:dyDescent="0.2">
      <c r="A11" s="260" t="s">
        <v>43</v>
      </c>
      <c r="B11" s="164">
        <v>0.63929505277999998</v>
      </c>
      <c r="C11" s="164">
        <v>0.64098816051999996</v>
      </c>
      <c r="D11" s="164">
        <v>0.64253684306000003</v>
      </c>
      <c r="E11" s="164">
        <v>0.64438551400999999</v>
      </c>
      <c r="F11" s="204"/>
      <c r="G11" s="204"/>
      <c r="H11" s="204"/>
    </row>
    <row r="12" spans="1:10" ht="12.75" hidden="1" outlineLevel="3" x14ac:dyDescent="0.2">
      <c r="A12" s="260" t="s">
        <v>70</v>
      </c>
      <c r="B12" s="164">
        <v>0.12789482406</v>
      </c>
      <c r="C12" s="164">
        <v>0.12749605114000001</v>
      </c>
      <c r="D12" s="164">
        <v>0.14755741846000001</v>
      </c>
      <c r="E12" s="164">
        <v>0.14592050475000001</v>
      </c>
      <c r="F12" s="204"/>
      <c r="G12" s="204"/>
      <c r="H12" s="204"/>
    </row>
    <row r="13" spans="1:10" ht="12.75" hidden="1" outlineLevel="3" x14ac:dyDescent="0.2">
      <c r="A13" s="260" t="s">
        <v>119</v>
      </c>
      <c r="B13" s="164">
        <v>1.04814640274</v>
      </c>
      <c r="C13" s="164">
        <v>1.0509223115599999</v>
      </c>
      <c r="D13" s="164">
        <v>1.0534614302900001</v>
      </c>
      <c r="E13" s="164">
        <v>1.0564923904000001</v>
      </c>
      <c r="F13" s="204"/>
      <c r="G13" s="204"/>
      <c r="H13" s="204"/>
    </row>
    <row r="14" spans="1:10" ht="12.75" hidden="1" outlineLevel="3" x14ac:dyDescent="0.2">
      <c r="A14" s="260" t="s">
        <v>177</v>
      </c>
      <c r="B14" s="164">
        <v>1.36507755659</v>
      </c>
      <c r="C14" s="164">
        <v>1.3686928252299999</v>
      </c>
      <c r="D14" s="164">
        <v>1.3719997048599999</v>
      </c>
      <c r="E14" s="164">
        <v>1.5501757521399999</v>
      </c>
      <c r="F14" s="204"/>
      <c r="G14" s="204"/>
      <c r="H14" s="204"/>
    </row>
    <row r="15" spans="1:10" ht="12.75" hidden="1" outlineLevel="3" x14ac:dyDescent="0.2">
      <c r="A15" s="260" t="s">
        <v>74</v>
      </c>
      <c r="B15" s="164">
        <v>1.8848246715800001</v>
      </c>
      <c r="C15" s="164">
        <v>1.8898164374599999</v>
      </c>
      <c r="D15" s="164">
        <v>2.0755038354600002</v>
      </c>
      <c r="E15" s="164">
        <v>2.0814753586200001</v>
      </c>
      <c r="F15" s="204"/>
      <c r="G15" s="204"/>
      <c r="H15" s="204"/>
    </row>
    <row r="16" spans="1:10" ht="12.75" hidden="1" outlineLevel="3" x14ac:dyDescent="0.2">
      <c r="A16" s="260" t="s">
        <v>141</v>
      </c>
      <c r="B16" s="164">
        <v>1.57368472887</v>
      </c>
      <c r="C16" s="164">
        <v>1.57785247233</v>
      </c>
      <c r="D16" s="164">
        <v>1.7627861386100001</v>
      </c>
      <c r="E16" s="164">
        <v>1.9680710206100001</v>
      </c>
      <c r="F16" s="204"/>
      <c r="G16" s="204"/>
      <c r="H16" s="204"/>
    </row>
    <row r="17" spans="1:8" ht="12.75" hidden="1" outlineLevel="3" x14ac:dyDescent="0.2">
      <c r="A17" s="260" t="s">
        <v>139</v>
      </c>
      <c r="B17" s="164">
        <v>1.076022</v>
      </c>
      <c r="C17" s="164">
        <v>1.076022</v>
      </c>
      <c r="D17" s="164">
        <v>1.076022</v>
      </c>
      <c r="E17" s="164">
        <v>1.076022</v>
      </c>
      <c r="F17" s="204"/>
      <c r="G17" s="204"/>
      <c r="H17" s="204"/>
    </row>
    <row r="18" spans="1:8" ht="12.75" hidden="1" outlineLevel="3" x14ac:dyDescent="0.2">
      <c r="A18" s="260" t="s">
        <v>131</v>
      </c>
      <c r="B18" s="164">
        <v>2.3667307419600001</v>
      </c>
      <c r="C18" s="164">
        <v>2.37222979526</v>
      </c>
      <c r="D18" s="164">
        <v>2.3837121901399998</v>
      </c>
      <c r="E18" s="164">
        <v>2.4991614714299999</v>
      </c>
      <c r="F18" s="204"/>
      <c r="G18" s="204"/>
      <c r="H18" s="204"/>
    </row>
    <row r="19" spans="1:8" ht="12.75" hidden="1" outlineLevel="3" x14ac:dyDescent="0.2">
      <c r="A19" s="260" t="s">
        <v>135</v>
      </c>
      <c r="B19" s="164">
        <v>3.6777066999999999E-4</v>
      </c>
      <c r="C19" s="164">
        <v>3.6874466999999998E-4</v>
      </c>
      <c r="D19" s="164">
        <v>3.6963559000000002E-4</v>
      </c>
      <c r="E19" s="164">
        <v>0</v>
      </c>
      <c r="F19" s="204"/>
      <c r="G19" s="204"/>
      <c r="H19" s="204"/>
    </row>
    <row r="20" spans="1:8" ht="12.75" hidden="1" outlineLevel="3" x14ac:dyDescent="0.2">
      <c r="A20" s="260" t="s">
        <v>0</v>
      </c>
      <c r="B20" s="164">
        <v>0.67899236573999999</v>
      </c>
      <c r="C20" s="164">
        <v>0.71570777810999997</v>
      </c>
      <c r="D20" s="164">
        <v>0.76766861812999998</v>
      </c>
      <c r="E20" s="164">
        <v>0.76446028548</v>
      </c>
      <c r="F20" s="204"/>
      <c r="G20" s="204"/>
      <c r="H20" s="204"/>
    </row>
    <row r="21" spans="1:8" ht="12.75" hidden="1" outlineLevel="3" x14ac:dyDescent="0.2">
      <c r="A21" s="260" t="s">
        <v>83</v>
      </c>
      <c r="B21" s="164">
        <v>0.57319034508</v>
      </c>
      <c r="C21" s="164">
        <v>0.57428463757000003</v>
      </c>
      <c r="D21" s="164">
        <v>0.57528558488000003</v>
      </c>
      <c r="E21" s="164">
        <v>0.57648042127999999</v>
      </c>
      <c r="F21" s="204"/>
      <c r="G21" s="204"/>
      <c r="H21" s="204"/>
    </row>
    <row r="22" spans="1:8" ht="12.75" hidden="1" outlineLevel="3" x14ac:dyDescent="0.2">
      <c r="A22" s="260" t="s">
        <v>151</v>
      </c>
      <c r="B22" s="164">
        <v>5.5742871886499996</v>
      </c>
      <c r="C22" s="164">
        <v>5.5663190904200004</v>
      </c>
      <c r="D22" s="164">
        <v>5.5748373531600004</v>
      </c>
      <c r="E22" s="164">
        <v>5.5465780629600001</v>
      </c>
      <c r="F22" s="204"/>
      <c r="G22" s="204"/>
      <c r="H22" s="204"/>
    </row>
    <row r="23" spans="1:8" ht="12.75" hidden="1" outlineLevel="3" x14ac:dyDescent="0.2">
      <c r="A23" s="260" t="s">
        <v>37</v>
      </c>
      <c r="B23" s="164">
        <v>7.93652779E-3</v>
      </c>
      <c r="C23" s="164">
        <v>3.6874466999999998E-4</v>
      </c>
      <c r="D23" s="164">
        <v>3.6963559000000002E-4</v>
      </c>
      <c r="E23" s="164">
        <v>3.7069908E-4</v>
      </c>
      <c r="F23" s="204"/>
      <c r="G23" s="204"/>
      <c r="H23" s="204"/>
    </row>
    <row r="24" spans="1:8" ht="12.75" hidden="1" outlineLevel="3" x14ac:dyDescent="0.2">
      <c r="A24" s="260" t="s">
        <v>27</v>
      </c>
      <c r="B24" s="164">
        <v>0.88632730900000001</v>
      </c>
      <c r="C24" s="164">
        <v>0.88867465642999999</v>
      </c>
      <c r="D24" s="164">
        <v>0.84461732216999996</v>
      </c>
      <c r="E24" s="164">
        <v>0.84704740774999998</v>
      </c>
      <c r="F24" s="204"/>
      <c r="G24" s="204"/>
      <c r="H24" s="204"/>
    </row>
    <row r="25" spans="1:8" ht="12.75" hidden="1" outlineLevel="3" x14ac:dyDescent="0.2">
      <c r="A25" s="260" t="s">
        <v>107</v>
      </c>
      <c r="B25" s="164">
        <v>1.64539828055</v>
      </c>
      <c r="C25" s="164">
        <v>1.6497559500100001</v>
      </c>
      <c r="D25" s="164">
        <v>1.65374190242</v>
      </c>
      <c r="E25" s="164">
        <v>1.65849995578</v>
      </c>
      <c r="F25" s="204"/>
      <c r="G25" s="204"/>
      <c r="H25" s="204"/>
    </row>
    <row r="26" spans="1:8" ht="12.75" hidden="1" outlineLevel="3" x14ac:dyDescent="0.2">
      <c r="A26" s="260" t="s">
        <v>168</v>
      </c>
      <c r="B26" s="164">
        <v>1.00828734425</v>
      </c>
      <c r="C26" s="164">
        <v>1.0109576903799999</v>
      </c>
      <c r="D26" s="164">
        <v>1.01340025115</v>
      </c>
      <c r="E26" s="164">
        <v>1.01631594951</v>
      </c>
      <c r="F26" s="204"/>
      <c r="G26" s="204"/>
      <c r="H26" s="204"/>
    </row>
    <row r="27" spans="1:8" ht="12.75" hidden="1" outlineLevel="3" x14ac:dyDescent="0.2">
      <c r="A27" s="260" t="s">
        <v>2</v>
      </c>
      <c r="B27" s="164">
        <v>7.2291576899999998E-3</v>
      </c>
      <c r="C27" s="164">
        <v>7.2273955499999997E-3</v>
      </c>
      <c r="D27" s="164">
        <v>3.6261251340000002E-2</v>
      </c>
      <c r="E27" s="164">
        <v>2.928522766E-2</v>
      </c>
      <c r="F27" s="204"/>
      <c r="G27" s="204"/>
      <c r="H27" s="204"/>
    </row>
    <row r="28" spans="1:8" ht="12.75" hidden="1" outlineLevel="3" x14ac:dyDescent="0.2">
      <c r="A28" s="260" t="s">
        <v>55</v>
      </c>
      <c r="B28" s="164">
        <v>1.3561322338899999</v>
      </c>
      <c r="C28" s="164">
        <v>1.3597238117099999</v>
      </c>
      <c r="D28" s="164">
        <v>1.3630090214599999</v>
      </c>
      <c r="E28" s="164">
        <v>1.3669305945600001</v>
      </c>
      <c r="F28" s="204"/>
      <c r="G28" s="204"/>
      <c r="H28" s="204"/>
    </row>
    <row r="29" spans="1:8" ht="25.5" outlineLevel="2" collapsed="1" x14ac:dyDescent="0.2">
      <c r="A29" s="261" t="s">
        <v>7</v>
      </c>
      <c r="B29" s="196">
        <f t="shared" ref="B29:D29" si="4">SUM(B$30:B$30)</f>
        <v>9.2413337149999997E-2</v>
      </c>
      <c r="C29" s="196">
        <f t="shared" si="4"/>
        <v>9.2658084439999996E-2</v>
      </c>
      <c r="D29" s="196">
        <f t="shared" si="4"/>
        <v>9.2881954350000004E-2</v>
      </c>
      <c r="E29" s="196">
        <v>9.192354187E-2</v>
      </c>
      <c r="F29" s="204"/>
      <c r="G29" s="204"/>
      <c r="H29" s="204"/>
    </row>
    <row r="30" spans="1:8" ht="12.75" hidden="1" outlineLevel="3" x14ac:dyDescent="0.2">
      <c r="A30" s="260" t="s">
        <v>95</v>
      </c>
      <c r="B30" s="164">
        <v>9.2413337149999997E-2</v>
      </c>
      <c r="C30" s="164">
        <v>9.2658084439999996E-2</v>
      </c>
      <c r="D30" s="164">
        <v>9.2881954350000004E-2</v>
      </c>
      <c r="E30" s="164">
        <v>9.192354187E-2</v>
      </c>
      <c r="F30" s="204"/>
      <c r="G30" s="204"/>
      <c r="H30" s="204"/>
    </row>
    <row r="31" spans="1:8" ht="15" outlineLevel="1" x14ac:dyDescent="0.25">
      <c r="A31" s="262" t="s">
        <v>77</v>
      </c>
      <c r="B31" s="36">
        <f t="shared" ref="B31:E31" si="5">B$32+B$39+B$45+B$47+B$52</f>
        <v>36.048430487459996</v>
      </c>
      <c r="C31" s="36">
        <f t="shared" si="5"/>
        <v>36.175697164619997</v>
      </c>
      <c r="D31" s="36">
        <f t="shared" si="5"/>
        <v>36.137012164969995</v>
      </c>
      <c r="E31" s="36">
        <f t="shared" si="5"/>
        <v>36.199775152889998</v>
      </c>
      <c r="F31" s="204"/>
      <c r="G31" s="204"/>
      <c r="H31" s="204"/>
    </row>
    <row r="32" spans="1:8" ht="25.5" outlineLevel="2" collapsed="1" x14ac:dyDescent="0.2">
      <c r="A32" s="261" t="s">
        <v>142</v>
      </c>
      <c r="B32" s="196">
        <f t="shared" ref="B32:D32" si="6">SUM(B$33:B$38)</f>
        <v>13.67542633227</v>
      </c>
      <c r="C32" s="196">
        <f t="shared" si="6"/>
        <v>13.761891279410001</v>
      </c>
      <c r="D32" s="196">
        <f t="shared" si="6"/>
        <v>13.71804922746</v>
      </c>
      <c r="E32" s="196">
        <v>13.77762345979</v>
      </c>
      <c r="F32" s="204"/>
      <c r="G32" s="204"/>
      <c r="H32" s="204"/>
    </row>
    <row r="33" spans="1:8" ht="12.75" hidden="1" outlineLevel="3" x14ac:dyDescent="0.2">
      <c r="A33" s="260" t="s">
        <v>28</v>
      </c>
      <c r="B33" s="164">
        <v>2.3101130107799999</v>
      </c>
      <c r="C33" s="164">
        <v>2.3492299781599999</v>
      </c>
      <c r="D33" s="164">
        <v>2.3397270370599998</v>
      </c>
      <c r="E33" s="164">
        <v>2.3728769611199998</v>
      </c>
      <c r="F33" s="204"/>
      <c r="G33" s="204"/>
      <c r="H33" s="204"/>
    </row>
    <row r="34" spans="1:8" ht="12.75" hidden="1" outlineLevel="3" x14ac:dyDescent="0.2">
      <c r="A34" s="260" t="s">
        <v>96</v>
      </c>
      <c r="B34" s="164">
        <v>0.59109236997000003</v>
      </c>
      <c r="C34" s="164">
        <v>0.60962401070000005</v>
      </c>
      <c r="D34" s="164">
        <v>0.59979524885000002</v>
      </c>
      <c r="E34" s="164">
        <v>0.60791799544000003</v>
      </c>
      <c r="F34" s="204"/>
      <c r="G34" s="204"/>
      <c r="H34" s="204"/>
    </row>
    <row r="35" spans="1:8" ht="12.75" hidden="1" outlineLevel="3" x14ac:dyDescent="0.2">
      <c r="A35" s="260" t="s">
        <v>75</v>
      </c>
      <c r="B35" s="164">
        <v>0.53409045630999996</v>
      </c>
      <c r="C35" s="164">
        <v>0.54313416927000002</v>
      </c>
      <c r="D35" s="164">
        <v>0.55606770857999999</v>
      </c>
      <c r="E35" s="164">
        <v>0.56394623546</v>
      </c>
      <c r="F35" s="204"/>
      <c r="G35" s="204"/>
      <c r="H35" s="204"/>
    </row>
    <row r="36" spans="1:8" ht="12.75" hidden="1" outlineLevel="3" x14ac:dyDescent="0.2">
      <c r="A36" s="260" t="s">
        <v>64</v>
      </c>
      <c r="B36" s="164">
        <v>5.0553942253799997</v>
      </c>
      <c r="C36" s="164">
        <v>5.0192832316900002</v>
      </c>
      <c r="D36" s="164">
        <v>5.0008667390400001</v>
      </c>
      <c r="E36" s="164">
        <v>4.9998196053299999</v>
      </c>
      <c r="F36" s="204"/>
      <c r="G36" s="204"/>
      <c r="H36" s="204"/>
    </row>
    <row r="37" spans="1:8" ht="12.75" hidden="1" outlineLevel="3" x14ac:dyDescent="0.2">
      <c r="A37" s="260" t="s">
        <v>92</v>
      </c>
      <c r="B37" s="164">
        <v>5.1822510595800004</v>
      </c>
      <c r="C37" s="164">
        <v>5.2381346793399999</v>
      </c>
      <c r="D37" s="164">
        <v>5.2191072836799997</v>
      </c>
      <c r="E37" s="164">
        <v>5.2305014521900004</v>
      </c>
      <c r="F37" s="204"/>
      <c r="G37" s="204"/>
      <c r="H37" s="204"/>
    </row>
    <row r="38" spans="1:8" ht="12.75" hidden="1" outlineLevel="3" x14ac:dyDescent="0.2">
      <c r="A38" s="260" t="s">
        <v>22</v>
      </c>
      <c r="B38" s="164">
        <v>2.4852102500000002E-3</v>
      </c>
      <c r="C38" s="164">
        <v>2.4852102500000002E-3</v>
      </c>
      <c r="D38" s="164">
        <v>2.4852102500000002E-3</v>
      </c>
      <c r="E38" s="164">
        <v>2.5612102499999998E-3</v>
      </c>
      <c r="F38" s="204"/>
      <c r="G38" s="204"/>
      <c r="H38" s="204"/>
    </row>
    <row r="39" spans="1:8" ht="25.5" outlineLevel="2" collapsed="1" x14ac:dyDescent="0.2">
      <c r="A39" s="261" t="s">
        <v>4</v>
      </c>
      <c r="B39" s="196">
        <f t="shared" ref="B39:D39" si="7">SUM(B$40:B$44)</f>
        <v>1.67878130816</v>
      </c>
      <c r="C39" s="196">
        <f t="shared" si="7"/>
        <v>1.7017800467299997</v>
      </c>
      <c r="D39" s="196">
        <f t="shared" si="7"/>
        <v>1.7129986181399999</v>
      </c>
      <c r="E39" s="196">
        <v>1.71255692113</v>
      </c>
      <c r="F39" s="204"/>
      <c r="G39" s="204"/>
      <c r="H39" s="204"/>
    </row>
    <row r="40" spans="1:8" ht="12.75" hidden="1" outlineLevel="3" x14ac:dyDescent="0.2">
      <c r="A40" s="260" t="s">
        <v>101</v>
      </c>
      <c r="B40" s="164">
        <v>0.29540765501999999</v>
      </c>
      <c r="C40" s="164">
        <v>0.30408352274</v>
      </c>
      <c r="D40" s="164">
        <v>0.30490315695999998</v>
      </c>
      <c r="E40" s="164">
        <v>0.29991619976</v>
      </c>
      <c r="F40" s="204"/>
      <c r="G40" s="204"/>
      <c r="H40" s="204"/>
    </row>
    <row r="41" spans="1:8" ht="12.75" hidden="1" outlineLevel="3" x14ac:dyDescent="0.2">
      <c r="A41" s="260" t="s">
        <v>35</v>
      </c>
      <c r="B41" s="164">
        <v>0.22004746421999999</v>
      </c>
      <c r="C41" s="164">
        <v>0.22377351113999999</v>
      </c>
      <c r="D41" s="164">
        <v>0.22286831816</v>
      </c>
      <c r="E41" s="164">
        <v>0.22602598045</v>
      </c>
      <c r="F41" s="204"/>
      <c r="G41" s="204"/>
      <c r="H41" s="204"/>
    </row>
    <row r="42" spans="1:8" ht="12.75" hidden="1" outlineLevel="3" x14ac:dyDescent="0.2">
      <c r="A42" s="260" t="s">
        <v>8</v>
      </c>
      <c r="B42" s="164">
        <v>0.60585586000000002</v>
      </c>
      <c r="C42" s="164">
        <v>0.60585586000000002</v>
      </c>
      <c r="D42" s="164">
        <v>0.60585586000000002</v>
      </c>
      <c r="E42" s="164">
        <v>0.60585586000000002</v>
      </c>
      <c r="F42" s="204"/>
      <c r="G42" s="204"/>
      <c r="H42" s="204"/>
    </row>
    <row r="43" spans="1:8" ht="12.75" hidden="1" outlineLevel="3" x14ac:dyDescent="0.2">
      <c r="A43" s="260" t="s">
        <v>97</v>
      </c>
      <c r="B43" s="164">
        <v>7.5970902699999997E-3</v>
      </c>
      <c r="C43" s="164">
        <v>7.5970902699999997E-3</v>
      </c>
      <c r="D43" s="164">
        <v>7.5970902699999997E-3</v>
      </c>
      <c r="E43" s="164">
        <v>7.5970902699999997E-3</v>
      </c>
      <c r="F43" s="204"/>
      <c r="G43" s="204"/>
      <c r="H43" s="204"/>
    </row>
    <row r="44" spans="1:8" ht="12.75" hidden="1" outlineLevel="3" x14ac:dyDescent="0.2">
      <c r="A44" s="260" t="s">
        <v>102</v>
      </c>
      <c r="B44" s="164">
        <v>0.54987323865000004</v>
      </c>
      <c r="C44" s="164">
        <v>0.56047006257999998</v>
      </c>
      <c r="D44" s="164">
        <v>0.57177419274999997</v>
      </c>
      <c r="E44" s="164">
        <v>0.57316179064999995</v>
      </c>
      <c r="F44" s="204"/>
      <c r="G44" s="204"/>
      <c r="H44" s="204"/>
    </row>
    <row r="45" spans="1:8" ht="25.5" outlineLevel="2" collapsed="1" x14ac:dyDescent="0.2">
      <c r="A45" s="261" t="s">
        <v>21</v>
      </c>
      <c r="B45" s="196">
        <f t="shared" ref="B45:D45" si="8">SUM(B$46:B$46)</f>
        <v>5.3445349999999998E-5</v>
      </c>
      <c r="C45" s="196">
        <f t="shared" si="8"/>
        <v>5.4350340000000003E-5</v>
      </c>
      <c r="D45" s="196">
        <f t="shared" si="8"/>
        <v>5.4130479999999998E-5</v>
      </c>
      <c r="E45" s="196">
        <v>5.4897420000000002E-5</v>
      </c>
      <c r="F45" s="204"/>
      <c r="G45" s="204"/>
      <c r="H45" s="204"/>
    </row>
    <row r="46" spans="1:8" ht="12.75" hidden="1" outlineLevel="3" x14ac:dyDescent="0.2">
      <c r="A46" s="260" t="s">
        <v>73</v>
      </c>
      <c r="B46" s="164">
        <v>5.3445349999999998E-5</v>
      </c>
      <c r="C46" s="164">
        <v>5.4350340000000003E-5</v>
      </c>
      <c r="D46" s="164">
        <v>5.4130479999999998E-5</v>
      </c>
      <c r="E46" s="164">
        <v>5.4897420000000002E-5</v>
      </c>
      <c r="F46" s="204"/>
      <c r="G46" s="204"/>
      <c r="H46" s="204"/>
    </row>
    <row r="47" spans="1:8" ht="25.5" outlineLevel="2" collapsed="1" x14ac:dyDescent="0.2">
      <c r="A47" s="261" t="s">
        <v>143</v>
      </c>
      <c r="B47" s="196">
        <f t="shared" ref="B47:D47" si="9">SUM(B$48:B$51)</f>
        <v>19.043329999999997</v>
      </c>
      <c r="C47" s="196">
        <f t="shared" si="9"/>
        <v>19.043329999999997</v>
      </c>
      <c r="D47" s="196">
        <f t="shared" si="9"/>
        <v>19.043329999999997</v>
      </c>
      <c r="E47" s="196">
        <v>19.043330000000001</v>
      </c>
      <c r="F47" s="204"/>
      <c r="G47" s="204"/>
      <c r="H47" s="204"/>
    </row>
    <row r="48" spans="1:8" ht="12.75" hidden="1" outlineLevel="3" x14ac:dyDescent="0.2">
      <c r="A48" s="260" t="s">
        <v>118</v>
      </c>
      <c r="B48" s="164">
        <v>3</v>
      </c>
      <c r="C48" s="164">
        <v>3</v>
      </c>
      <c r="D48" s="164">
        <v>3</v>
      </c>
      <c r="E48" s="164">
        <v>3</v>
      </c>
      <c r="F48" s="204"/>
      <c r="G48" s="204"/>
      <c r="H48" s="204"/>
    </row>
    <row r="49" spans="1:8" ht="12.75" hidden="1" outlineLevel="3" x14ac:dyDescent="0.2">
      <c r="A49" s="260" t="s">
        <v>120</v>
      </c>
      <c r="B49" s="164">
        <v>1</v>
      </c>
      <c r="C49" s="164">
        <v>1</v>
      </c>
      <c r="D49" s="164">
        <v>1</v>
      </c>
      <c r="E49" s="164">
        <v>1</v>
      </c>
      <c r="F49" s="204"/>
      <c r="G49" s="204"/>
      <c r="H49" s="204"/>
    </row>
    <row r="50" spans="1:8" ht="12.75" hidden="1" outlineLevel="3" x14ac:dyDescent="0.2">
      <c r="A50" s="260" t="s">
        <v>124</v>
      </c>
      <c r="B50" s="164">
        <v>14.043329999999999</v>
      </c>
      <c r="C50" s="164">
        <v>14.043329999999999</v>
      </c>
      <c r="D50" s="164">
        <v>14.043329999999999</v>
      </c>
      <c r="E50" s="164">
        <v>14.043329999999999</v>
      </c>
      <c r="F50" s="204"/>
      <c r="G50" s="204"/>
      <c r="H50" s="204"/>
    </row>
    <row r="51" spans="1:8" ht="12.75" hidden="1" outlineLevel="3" x14ac:dyDescent="0.2">
      <c r="A51" s="260" t="s">
        <v>179</v>
      </c>
      <c r="B51" s="164">
        <v>1</v>
      </c>
      <c r="C51" s="164">
        <v>1</v>
      </c>
      <c r="D51" s="164">
        <v>1</v>
      </c>
      <c r="E51" s="164">
        <v>1</v>
      </c>
      <c r="F51" s="204"/>
      <c r="G51" s="204"/>
      <c r="H51" s="204"/>
    </row>
    <row r="52" spans="1:8" ht="12.75" outlineLevel="2" collapsed="1" x14ac:dyDescent="0.2">
      <c r="A52" s="261" t="s">
        <v>5</v>
      </c>
      <c r="B52" s="196">
        <f t="shared" ref="B52:D52" si="10">SUM(B$53:B$53)</f>
        <v>1.6508394016800001</v>
      </c>
      <c r="C52" s="196">
        <f t="shared" si="10"/>
        <v>1.66864148814</v>
      </c>
      <c r="D52" s="196">
        <f t="shared" si="10"/>
        <v>1.66258018889</v>
      </c>
      <c r="E52" s="196">
        <v>1.66620987455</v>
      </c>
      <c r="F52" s="204"/>
      <c r="G52" s="204"/>
      <c r="H52" s="204"/>
    </row>
    <row r="53" spans="1:8" ht="12.75" hidden="1" outlineLevel="3" x14ac:dyDescent="0.2">
      <c r="A53" s="260" t="s">
        <v>92</v>
      </c>
      <c r="B53" s="164">
        <v>1.6508394016800001</v>
      </c>
      <c r="C53" s="164">
        <v>1.66864148814</v>
      </c>
      <c r="D53" s="164">
        <v>1.66258018889</v>
      </c>
      <c r="E53" s="164">
        <v>1.66620987455</v>
      </c>
      <c r="F53" s="204"/>
      <c r="G53" s="204"/>
      <c r="H53" s="204"/>
    </row>
    <row r="54" spans="1:8" ht="15" x14ac:dyDescent="0.25">
      <c r="A54" s="263" t="s">
        <v>112</v>
      </c>
      <c r="B54" s="172">
        <f t="shared" ref="B54:E54" si="11">B$55+B$69</f>
        <v>10.259902330019999</v>
      </c>
      <c r="C54" s="172">
        <f t="shared" si="11"/>
        <v>10.303098074519999</v>
      </c>
      <c r="D54" s="172">
        <f t="shared" si="11"/>
        <v>10.184927255710003</v>
      </c>
      <c r="E54" s="172">
        <f t="shared" si="11"/>
        <v>10.220864527129999</v>
      </c>
      <c r="F54" s="204"/>
      <c r="G54" s="204"/>
      <c r="H54" s="204"/>
    </row>
    <row r="55" spans="1:8" ht="15" outlineLevel="1" x14ac:dyDescent="0.25">
      <c r="A55" s="262" t="s">
        <v>49</v>
      </c>
      <c r="B55" s="36">
        <f t="shared" ref="B55:E55" si="12">B$56+B$63+B$67</f>
        <v>0.70187102033000004</v>
      </c>
      <c r="C55" s="36">
        <f t="shared" si="12"/>
        <v>0.70251967069999999</v>
      </c>
      <c r="D55" s="36">
        <f t="shared" si="12"/>
        <v>0.70626511459999997</v>
      </c>
      <c r="E55" s="36">
        <f t="shared" si="12"/>
        <v>0.71611033120000001</v>
      </c>
      <c r="F55" s="204"/>
      <c r="G55" s="204"/>
      <c r="H55" s="204"/>
    </row>
    <row r="56" spans="1:8" ht="25.5" outlineLevel="2" collapsed="1" x14ac:dyDescent="0.2">
      <c r="A56" s="261" t="s">
        <v>129</v>
      </c>
      <c r="B56" s="196">
        <f t="shared" ref="B56:D56" si="13">SUM(B$57:B$62)</f>
        <v>0.58659464145999995</v>
      </c>
      <c r="C56" s="196">
        <f t="shared" si="13"/>
        <v>0.58814817751000004</v>
      </c>
      <c r="D56" s="196">
        <f t="shared" si="13"/>
        <v>0.58956919416999998</v>
      </c>
      <c r="E56" s="196">
        <v>0.59126546959000004</v>
      </c>
      <c r="F56" s="204"/>
      <c r="G56" s="204"/>
      <c r="H56" s="204"/>
    </row>
    <row r="57" spans="1:8" ht="12.75" hidden="1" outlineLevel="3" x14ac:dyDescent="0.2">
      <c r="A57" s="260" t="s">
        <v>153</v>
      </c>
      <c r="B57" s="164">
        <v>4.2660999999999998E-7</v>
      </c>
      <c r="C57" s="164">
        <v>4.2773999999999999E-7</v>
      </c>
      <c r="D57" s="164">
        <v>4.2878000000000001E-7</v>
      </c>
      <c r="E57" s="164">
        <v>4.3001000000000002E-7</v>
      </c>
      <c r="F57" s="204"/>
      <c r="G57" s="204"/>
      <c r="H57" s="204"/>
    </row>
    <row r="58" spans="1:8" ht="12.75" hidden="1" outlineLevel="3" x14ac:dyDescent="0.2">
      <c r="A58" s="260" t="s">
        <v>45</v>
      </c>
      <c r="B58" s="164">
        <v>3.6777066759999998E-2</v>
      </c>
      <c r="C58" s="164">
        <v>3.687446707E-2</v>
      </c>
      <c r="D58" s="164">
        <v>3.6963558959999997E-2</v>
      </c>
      <c r="E58" s="164">
        <v>3.706990844E-2</v>
      </c>
      <c r="F58" s="204"/>
      <c r="G58" s="204"/>
      <c r="H58" s="204"/>
    </row>
    <row r="59" spans="1:8" ht="12.75" hidden="1" outlineLevel="3" x14ac:dyDescent="0.2">
      <c r="A59" s="260" t="s">
        <v>50</v>
      </c>
      <c r="B59" s="164">
        <v>0.11033120028</v>
      </c>
      <c r="C59" s="164">
        <v>0.11062340121</v>
      </c>
      <c r="D59" s="164">
        <v>0.11089067688</v>
      </c>
      <c r="E59" s="164">
        <v>0.11120972531999999</v>
      </c>
      <c r="F59" s="204"/>
      <c r="G59" s="204"/>
      <c r="H59" s="204"/>
    </row>
    <row r="60" spans="1:8" ht="12.75" hidden="1" outlineLevel="3" x14ac:dyDescent="0.2">
      <c r="A60" s="260" t="s">
        <v>180</v>
      </c>
      <c r="B60" s="164">
        <v>0.11033120028</v>
      </c>
      <c r="C60" s="164">
        <v>0.11062340121</v>
      </c>
      <c r="D60" s="164">
        <v>0.11089067688</v>
      </c>
      <c r="E60" s="164">
        <v>0.11120972531999999</v>
      </c>
      <c r="F60" s="204"/>
      <c r="G60" s="204"/>
      <c r="H60" s="204"/>
    </row>
    <row r="61" spans="1:8" ht="12.75" hidden="1" outlineLevel="3" x14ac:dyDescent="0.2">
      <c r="A61" s="260" t="s">
        <v>145</v>
      </c>
      <c r="B61" s="164">
        <v>0.17652992045999999</v>
      </c>
      <c r="C61" s="164">
        <v>0.17699744193</v>
      </c>
      <c r="D61" s="164">
        <v>0.17742508299000001</v>
      </c>
      <c r="E61" s="164">
        <v>0.17793556050000001</v>
      </c>
      <c r="F61" s="204"/>
      <c r="G61" s="204"/>
      <c r="H61" s="204"/>
    </row>
    <row r="62" spans="1:8" ht="12.75" hidden="1" outlineLevel="3" x14ac:dyDescent="0.2">
      <c r="A62" s="260" t="s">
        <v>176</v>
      </c>
      <c r="B62" s="164">
        <v>0.15262482707</v>
      </c>
      <c r="C62" s="164">
        <v>0.15302903835000001</v>
      </c>
      <c r="D62" s="164">
        <v>0.15339876967999999</v>
      </c>
      <c r="E62" s="164">
        <v>0.15384012</v>
      </c>
      <c r="F62" s="204"/>
      <c r="G62" s="204"/>
      <c r="H62" s="204"/>
    </row>
    <row r="63" spans="1:8" ht="25.5" outlineLevel="2" collapsed="1" x14ac:dyDescent="0.2">
      <c r="A63" s="261" t="s">
        <v>7</v>
      </c>
      <c r="B63" s="196">
        <f t="shared" ref="B63:D63" si="14">SUM(B$64:B$66)</f>
        <v>0.11524126964</v>
      </c>
      <c r="C63" s="196">
        <f t="shared" si="14"/>
        <v>0.11433629098</v>
      </c>
      <c r="D63" s="196">
        <f t="shared" si="14"/>
        <v>0.11666063317</v>
      </c>
      <c r="E63" s="196">
        <v>0.12480947282</v>
      </c>
      <c r="F63" s="204"/>
      <c r="G63" s="204"/>
      <c r="H63" s="204"/>
    </row>
    <row r="64" spans="1:8" ht="12.75" hidden="1" outlineLevel="3" x14ac:dyDescent="0.2">
      <c r="A64" s="260" t="s">
        <v>9</v>
      </c>
      <c r="B64" s="164">
        <v>0</v>
      </c>
      <c r="C64" s="164">
        <v>0</v>
      </c>
      <c r="D64" s="164">
        <v>1.3703471000000001E-3</v>
      </c>
      <c r="E64" s="164">
        <v>4.2213075100000002E-3</v>
      </c>
      <c r="F64" s="204"/>
      <c r="G64" s="204"/>
      <c r="H64" s="204"/>
    </row>
    <row r="65" spans="1:8" ht="12.75" hidden="1" outlineLevel="3" x14ac:dyDescent="0.2">
      <c r="A65" s="260" t="s">
        <v>105</v>
      </c>
      <c r="B65" s="164">
        <v>0.11112971566</v>
      </c>
      <c r="C65" s="164">
        <v>0.11055336648</v>
      </c>
      <c r="D65" s="164">
        <v>0.11149822169</v>
      </c>
      <c r="E65" s="164">
        <v>0.11678519062000001</v>
      </c>
      <c r="F65" s="204"/>
      <c r="G65" s="204"/>
      <c r="H65" s="204"/>
    </row>
    <row r="66" spans="1:8" ht="12.75" hidden="1" outlineLevel="3" x14ac:dyDescent="0.2">
      <c r="A66" s="260" t="s">
        <v>29</v>
      </c>
      <c r="B66" s="164">
        <v>4.11155398E-3</v>
      </c>
      <c r="C66" s="164">
        <v>3.7829245000000002E-3</v>
      </c>
      <c r="D66" s="164">
        <v>3.7920643800000002E-3</v>
      </c>
      <c r="E66" s="164">
        <v>3.80297469E-3</v>
      </c>
      <c r="F66" s="204"/>
      <c r="G66" s="204"/>
      <c r="H66" s="204"/>
    </row>
    <row r="67" spans="1:8" ht="12.75" outlineLevel="2" collapsed="1" x14ac:dyDescent="0.2">
      <c r="A67" s="261" t="s">
        <v>132</v>
      </c>
      <c r="B67" s="196">
        <f t="shared" ref="B67:D67" si="15">SUM(B$68:B$68)</f>
        <v>3.5109230000000001E-5</v>
      </c>
      <c r="C67" s="196">
        <f t="shared" si="15"/>
        <v>3.5202210000000001E-5</v>
      </c>
      <c r="D67" s="196">
        <f t="shared" si="15"/>
        <v>3.5287260000000001E-5</v>
      </c>
      <c r="E67" s="196">
        <v>3.5388790000000002E-5</v>
      </c>
      <c r="F67" s="204"/>
      <c r="G67" s="204"/>
      <c r="H67" s="204"/>
    </row>
    <row r="68" spans="1:8" ht="12.75" hidden="1" outlineLevel="3" x14ac:dyDescent="0.2">
      <c r="A68" s="260" t="s">
        <v>174</v>
      </c>
      <c r="B68" s="164">
        <v>3.5109230000000001E-5</v>
      </c>
      <c r="C68" s="164">
        <v>3.5202210000000001E-5</v>
      </c>
      <c r="D68" s="164">
        <v>3.5287260000000001E-5</v>
      </c>
      <c r="E68" s="164">
        <v>3.5388790000000002E-5</v>
      </c>
      <c r="F68" s="204"/>
      <c r="G68" s="204"/>
      <c r="H68" s="204"/>
    </row>
    <row r="69" spans="1:8" ht="15" outlineLevel="1" x14ac:dyDescent="0.25">
      <c r="A69" s="262" t="s">
        <v>77</v>
      </c>
      <c r="B69" s="36">
        <f t="shared" ref="B69:E69" si="16">B$70+B$76+B$78+B$85+B$86</f>
        <v>9.5580313096899996</v>
      </c>
      <c r="C69" s="36">
        <f t="shared" si="16"/>
        <v>9.6005784038200002</v>
      </c>
      <c r="D69" s="36">
        <f t="shared" si="16"/>
        <v>9.4786621411100018</v>
      </c>
      <c r="E69" s="36">
        <f t="shared" si="16"/>
        <v>9.5047541959299995</v>
      </c>
      <c r="F69" s="204"/>
      <c r="G69" s="204"/>
      <c r="H69" s="204"/>
    </row>
    <row r="70" spans="1:8" ht="25.5" outlineLevel="2" collapsed="1" x14ac:dyDescent="0.2">
      <c r="A70" s="261" t="s">
        <v>142</v>
      </c>
      <c r="B70" s="196">
        <f t="shared" ref="B70:D70" si="17">SUM(B$71:B$75)</f>
        <v>7.0237852433200008</v>
      </c>
      <c r="C70" s="196">
        <f t="shared" si="17"/>
        <v>7.1017086011499995</v>
      </c>
      <c r="D70" s="196">
        <f t="shared" si="17"/>
        <v>6.9803992537199999</v>
      </c>
      <c r="E70" s="196">
        <v>7.0100989729899998</v>
      </c>
      <c r="F70" s="204"/>
      <c r="G70" s="204"/>
      <c r="H70" s="204"/>
    </row>
    <row r="71" spans="1:8" ht="12.75" hidden="1" outlineLevel="3" x14ac:dyDescent="0.2">
      <c r="A71" s="260" t="s">
        <v>10</v>
      </c>
      <c r="B71" s="164">
        <v>1.088056003E-2</v>
      </c>
      <c r="C71" s="164">
        <v>1.0984104939999999E-2</v>
      </c>
      <c r="D71" s="164">
        <v>1.09589501E-2</v>
      </c>
      <c r="E71" s="164">
        <v>8.9529849299999995E-3</v>
      </c>
      <c r="F71" s="204"/>
      <c r="G71" s="204"/>
      <c r="H71" s="204"/>
    </row>
    <row r="72" spans="1:8" ht="12.75" hidden="1" outlineLevel="3" x14ac:dyDescent="0.2">
      <c r="A72" s="260" t="s">
        <v>96</v>
      </c>
      <c r="B72" s="164">
        <v>0.38844779044</v>
      </c>
      <c r="C72" s="164">
        <v>0.39756367218999999</v>
      </c>
      <c r="D72" s="164">
        <v>0.29473203797999997</v>
      </c>
      <c r="E72" s="164">
        <v>0.30757751018000001</v>
      </c>
      <c r="F72" s="204"/>
      <c r="G72" s="204"/>
      <c r="H72" s="204"/>
    </row>
    <row r="73" spans="1:8" ht="12.75" hidden="1" outlineLevel="3" x14ac:dyDescent="0.2">
      <c r="A73" s="260" t="s">
        <v>75</v>
      </c>
      <c r="B73" s="164">
        <v>3.658550017E-2</v>
      </c>
      <c r="C73" s="164">
        <v>3.7204999650000001E-2</v>
      </c>
      <c r="D73" s="164">
        <v>3.7054500589999997E-2</v>
      </c>
      <c r="E73" s="164">
        <v>3.7579499379999999E-2</v>
      </c>
      <c r="F73" s="204"/>
      <c r="G73" s="204"/>
      <c r="H73" s="204"/>
    </row>
    <row r="74" spans="1:8" ht="12.75" hidden="1" outlineLevel="3" x14ac:dyDescent="0.2">
      <c r="A74" s="260" t="s">
        <v>64</v>
      </c>
      <c r="B74" s="164">
        <v>0.45504334538000002</v>
      </c>
      <c r="C74" s="164">
        <v>0.45699346078000003</v>
      </c>
      <c r="D74" s="164">
        <v>0.46120898009</v>
      </c>
      <c r="E74" s="164">
        <v>0.46605999999999997</v>
      </c>
      <c r="F74" s="204"/>
      <c r="G74" s="204"/>
      <c r="H74" s="204"/>
    </row>
    <row r="75" spans="1:8" ht="12.75" hidden="1" outlineLevel="3" x14ac:dyDescent="0.2">
      <c r="A75" s="260" t="s">
        <v>92</v>
      </c>
      <c r="B75" s="164">
        <v>6.1328280473000003</v>
      </c>
      <c r="C75" s="164">
        <v>6.1989623635899997</v>
      </c>
      <c r="D75" s="164">
        <v>6.1764447849600002</v>
      </c>
      <c r="E75" s="164">
        <v>6.1899289785000002</v>
      </c>
      <c r="F75" s="204"/>
      <c r="G75" s="204"/>
      <c r="H75" s="204"/>
    </row>
    <row r="76" spans="1:8" ht="25.5" outlineLevel="2" collapsed="1" x14ac:dyDescent="0.2">
      <c r="A76" s="261" t="s">
        <v>4</v>
      </c>
      <c r="B76" s="196">
        <f t="shared" ref="B76:D76" si="18">SUM(B$77:B$77)</f>
        <v>0.14621677995999999</v>
      </c>
      <c r="C76" s="196">
        <f t="shared" si="18"/>
        <v>0.12184731662000001</v>
      </c>
      <c r="D76" s="196">
        <f t="shared" si="18"/>
        <v>0.12184731662000001</v>
      </c>
      <c r="E76" s="196">
        <v>0.12184731662000001</v>
      </c>
      <c r="F76" s="204"/>
      <c r="G76" s="204"/>
      <c r="H76" s="204"/>
    </row>
    <row r="77" spans="1:8" ht="12.75" hidden="1" outlineLevel="3" x14ac:dyDescent="0.2">
      <c r="A77" s="260" t="s">
        <v>101</v>
      </c>
      <c r="B77" s="164">
        <v>0.14621677995999999</v>
      </c>
      <c r="C77" s="164">
        <v>0.12184731662000001</v>
      </c>
      <c r="D77" s="164">
        <v>0.12184731662000001</v>
      </c>
      <c r="E77" s="164">
        <v>0.12184731662000001</v>
      </c>
      <c r="F77" s="204"/>
      <c r="G77" s="204"/>
      <c r="H77" s="204"/>
    </row>
    <row r="78" spans="1:8" ht="25.5" outlineLevel="2" collapsed="1" x14ac:dyDescent="0.2">
      <c r="A78" s="261" t="s">
        <v>21</v>
      </c>
      <c r="B78" s="196">
        <f t="shared" ref="B78:D78" si="19">SUM(B$79:B$84)</f>
        <v>2.2785423277099999</v>
      </c>
      <c r="C78" s="196">
        <f t="shared" si="19"/>
        <v>2.2663548575000001</v>
      </c>
      <c r="D78" s="196">
        <f t="shared" si="19"/>
        <v>2.26614993967</v>
      </c>
      <c r="E78" s="196">
        <v>2.2623015472299999</v>
      </c>
      <c r="F78" s="204"/>
      <c r="G78" s="204"/>
      <c r="H78" s="204"/>
    </row>
    <row r="79" spans="1:8" ht="12.75" hidden="1" outlineLevel="3" x14ac:dyDescent="0.2">
      <c r="A79" s="260" t="s">
        <v>13</v>
      </c>
      <c r="B79" s="164">
        <v>1.427420651E-2</v>
      </c>
      <c r="C79" s="164">
        <v>1.4515910559999999E-2</v>
      </c>
      <c r="D79" s="164">
        <v>1.445719182E-2</v>
      </c>
      <c r="E79" s="164">
        <v>1.466202546E-2</v>
      </c>
      <c r="F79" s="204"/>
      <c r="G79" s="204"/>
      <c r="H79" s="204"/>
    </row>
    <row r="80" spans="1:8" ht="12.75" hidden="1" outlineLevel="3" x14ac:dyDescent="0.2">
      <c r="A80" s="260" t="s">
        <v>121</v>
      </c>
      <c r="B80" s="164">
        <v>3.5540199949999997E-2</v>
      </c>
      <c r="C80" s="164">
        <v>3.6141999440000003E-2</v>
      </c>
      <c r="D80" s="164">
        <v>3.5995800350000003E-2</v>
      </c>
      <c r="E80" s="164">
        <v>3.1942574270000003E-2</v>
      </c>
      <c r="F80" s="204"/>
      <c r="G80" s="204"/>
      <c r="H80" s="204"/>
    </row>
    <row r="81" spans="1:8" ht="12.75" hidden="1" outlineLevel="3" x14ac:dyDescent="0.2">
      <c r="A81" s="260" t="s">
        <v>154</v>
      </c>
      <c r="B81" s="164">
        <v>0.5</v>
      </c>
      <c r="C81" s="164">
        <v>0.5</v>
      </c>
      <c r="D81" s="164">
        <v>0.5</v>
      </c>
      <c r="E81" s="164">
        <v>0.5</v>
      </c>
      <c r="F81" s="204"/>
      <c r="G81" s="204"/>
      <c r="H81" s="204"/>
    </row>
    <row r="82" spans="1:8" ht="12.75" hidden="1" outlineLevel="3" x14ac:dyDescent="0.2">
      <c r="A82" s="260" t="s">
        <v>68</v>
      </c>
      <c r="B82" s="164">
        <v>5.9159999999999997E-2</v>
      </c>
      <c r="C82" s="164">
        <v>5.9159999999999997E-2</v>
      </c>
      <c r="D82" s="164">
        <v>5.9159999999999997E-2</v>
      </c>
      <c r="E82" s="164">
        <v>5.9159999999999997E-2</v>
      </c>
      <c r="F82" s="204"/>
      <c r="G82" s="204"/>
      <c r="H82" s="204"/>
    </row>
    <row r="83" spans="1:8" ht="12.75" hidden="1" outlineLevel="3" x14ac:dyDescent="0.2">
      <c r="A83" s="260" t="s">
        <v>71</v>
      </c>
      <c r="B83" s="164">
        <v>1.53909292125</v>
      </c>
      <c r="C83" s="164">
        <v>1.5260619474999999</v>
      </c>
      <c r="D83" s="164">
        <v>1.5260619474999999</v>
      </c>
      <c r="E83" s="164">
        <v>1.5260619474999999</v>
      </c>
      <c r="F83" s="204"/>
      <c r="G83" s="204"/>
      <c r="H83" s="204"/>
    </row>
    <row r="84" spans="1:8" ht="12.75" hidden="1" outlineLevel="3" x14ac:dyDescent="0.2">
      <c r="A84" s="260" t="s">
        <v>159</v>
      </c>
      <c r="B84" s="164">
        <v>0.13047500000000001</v>
      </c>
      <c r="C84" s="164">
        <v>0.13047500000000001</v>
      </c>
      <c r="D84" s="164">
        <v>0.13047500000000001</v>
      </c>
      <c r="E84" s="164">
        <v>0.13047500000000001</v>
      </c>
      <c r="F84" s="204"/>
      <c r="G84" s="204"/>
      <c r="H84" s="204"/>
    </row>
    <row r="85" spans="1:8" ht="25.5" outlineLevel="2" x14ac:dyDescent="0.2">
      <c r="A85" s="261" t="s">
        <v>143</v>
      </c>
      <c r="B85" s="196"/>
      <c r="C85" s="196"/>
      <c r="D85" s="196"/>
      <c r="E85" s="196"/>
      <c r="F85" s="204"/>
      <c r="G85" s="204"/>
      <c r="H85" s="204"/>
    </row>
    <row r="86" spans="1:8" ht="12.75" outlineLevel="2" collapsed="1" x14ac:dyDescent="0.2">
      <c r="A86" s="261" t="s">
        <v>5</v>
      </c>
      <c r="B86" s="196">
        <f t="shared" ref="B86:D86" si="20">SUM(B$87:B$87)</f>
        <v>0.1094869587</v>
      </c>
      <c r="C86" s="196">
        <f t="shared" si="20"/>
        <v>0.11066762854999999</v>
      </c>
      <c r="D86" s="196">
        <f t="shared" si="20"/>
        <v>0.1102656311</v>
      </c>
      <c r="E86" s="196">
        <v>0.11050635909000001</v>
      </c>
      <c r="F86" s="204"/>
      <c r="G86" s="204"/>
      <c r="H86" s="204"/>
    </row>
    <row r="87" spans="1:8" ht="12.75" hidden="1" outlineLevel="3" x14ac:dyDescent="0.2">
      <c r="A87" s="26" t="s">
        <v>92</v>
      </c>
      <c r="B87" s="164">
        <v>0.1094869587</v>
      </c>
      <c r="C87" s="164">
        <v>0.11066762854999999</v>
      </c>
      <c r="D87" s="164">
        <v>0.1102656311</v>
      </c>
      <c r="E87" s="164">
        <v>0.11050635909000001</v>
      </c>
      <c r="F87" s="204"/>
      <c r="G87" s="204"/>
      <c r="H87" s="204"/>
    </row>
    <row r="88" spans="1:8" x14ac:dyDescent="0.2">
      <c r="B88" s="71"/>
      <c r="C88" s="71"/>
      <c r="D88" s="71"/>
      <c r="E88" s="71"/>
      <c r="F88" s="204"/>
      <c r="G88" s="204"/>
      <c r="H88" s="204"/>
    </row>
    <row r="89" spans="1:8" x14ac:dyDescent="0.2">
      <c r="B89" s="71"/>
      <c r="C89" s="71"/>
      <c r="D89" s="71"/>
      <c r="E89" s="71"/>
      <c r="F89" s="204"/>
      <c r="G89" s="204"/>
      <c r="H89" s="204"/>
    </row>
    <row r="90" spans="1:8" x14ac:dyDescent="0.2">
      <c r="B90" s="71"/>
      <c r="C90" s="71"/>
      <c r="D90" s="71"/>
      <c r="E90" s="71"/>
      <c r="F90" s="204"/>
      <c r="G90" s="204"/>
      <c r="H90" s="204"/>
    </row>
    <row r="91" spans="1:8" x14ac:dyDescent="0.2">
      <c r="B91" s="71"/>
      <c r="C91" s="71"/>
      <c r="D91" s="71"/>
      <c r="E91" s="71"/>
      <c r="F91" s="204"/>
      <c r="G91" s="204"/>
      <c r="H91" s="204"/>
    </row>
    <row r="92" spans="1:8" x14ac:dyDescent="0.2">
      <c r="B92" s="71"/>
      <c r="C92" s="71"/>
      <c r="D92" s="71"/>
      <c r="E92" s="71"/>
      <c r="F92" s="204"/>
      <c r="G92" s="204"/>
      <c r="H92" s="204"/>
    </row>
    <row r="93" spans="1:8" x14ac:dyDescent="0.2">
      <c r="B93" s="71"/>
      <c r="C93" s="71"/>
      <c r="D93" s="71"/>
      <c r="E93" s="71"/>
      <c r="F93" s="204"/>
      <c r="G93" s="204"/>
      <c r="H93" s="204"/>
    </row>
    <row r="94" spans="1:8" x14ac:dyDescent="0.2">
      <c r="B94" s="71"/>
      <c r="C94" s="71"/>
      <c r="D94" s="71"/>
      <c r="E94" s="71"/>
      <c r="F94" s="204"/>
      <c r="G94" s="204"/>
      <c r="H94" s="204"/>
    </row>
    <row r="95" spans="1:8" x14ac:dyDescent="0.2">
      <c r="B95" s="71"/>
      <c r="C95" s="71"/>
      <c r="D95" s="71"/>
      <c r="E95" s="71"/>
      <c r="F95" s="204"/>
      <c r="G95" s="204"/>
      <c r="H95" s="204"/>
    </row>
    <row r="96" spans="1:8" x14ac:dyDescent="0.2">
      <c r="B96" s="71"/>
      <c r="C96" s="71"/>
      <c r="D96" s="71"/>
      <c r="E96" s="71"/>
      <c r="F96" s="204"/>
      <c r="G96" s="204"/>
      <c r="H96" s="204"/>
    </row>
    <row r="97" spans="2:8" x14ac:dyDescent="0.2">
      <c r="B97" s="71"/>
      <c r="C97" s="71"/>
      <c r="D97" s="71"/>
      <c r="E97" s="71"/>
      <c r="F97" s="204"/>
      <c r="G97" s="204"/>
      <c r="H97" s="204"/>
    </row>
    <row r="98" spans="2:8" x14ac:dyDescent="0.2">
      <c r="B98" s="71"/>
      <c r="C98" s="71"/>
      <c r="D98" s="71"/>
      <c r="E98" s="71"/>
      <c r="F98" s="204"/>
      <c r="G98" s="204"/>
      <c r="H98" s="204"/>
    </row>
    <row r="99" spans="2:8" x14ac:dyDescent="0.2">
      <c r="B99" s="71"/>
      <c r="C99" s="71"/>
      <c r="D99" s="71"/>
      <c r="E99" s="71"/>
      <c r="F99" s="204"/>
      <c r="G99" s="204"/>
      <c r="H99" s="204"/>
    </row>
    <row r="100" spans="2:8" x14ac:dyDescent="0.2">
      <c r="B100" s="71"/>
      <c r="C100" s="71"/>
      <c r="D100" s="71"/>
      <c r="E100" s="71"/>
      <c r="F100" s="204"/>
      <c r="G100" s="204"/>
      <c r="H100" s="204"/>
    </row>
    <row r="101" spans="2:8" x14ac:dyDescent="0.2">
      <c r="B101" s="71"/>
      <c r="C101" s="71"/>
      <c r="D101" s="71"/>
      <c r="E101" s="71"/>
      <c r="F101" s="204"/>
      <c r="G101" s="204"/>
      <c r="H101" s="204"/>
    </row>
    <row r="102" spans="2:8" x14ac:dyDescent="0.2">
      <c r="B102" s="71"/>
      <c r="C102" s="71"/>
      <c r="D102" s="71"/>
      <c r="E102" s="71"/>
      <c r="F102" s="204"/>
      <c r="G102" s="204"/>
      <c r="H102" s="204"/>
    </row>
    <row r="103" spans="2:8" x14ac:dyDescent="0.2">
      <c r="B103" s="71"/>
      <c r="C103" s="71"/>
      <c r="D103" s="71"/>
      <c r="E103" s="71"/>
      <c r="F103" s="204"/>
      <c r="G103" s="204"/>
      <c r="H103" s="204"/>
    </row>
    <row r="104" spans="2:8" x14ac:dyDescent="0.2">
      <c r="B104" s="71"/>
      <c r="C104" s="71"/>
      <c r="D104" s="71"/>
      <c r="E104" s="71"/>
      <c r="F104" s="204"/>
      <c r="G104" s="204"/>
      <c r="H104" s="204"/>
    </row>
    <row r="105" spans="2:8" x14ac:dyDescent="0.2">
      <c r="B105" s="71"/>
      <c r="C105" s="71"/>
      <c r="D105" s="71"/>
      <c r="E105" s="71"/>
      <c r="F105" s="204"/>
      <c r="G105" s="204"/>
      <c r="H105" s="204"/>
    </row>
    <row r="106" spans="2:8" x14ac:dyDescent="0.2">
      <c r="B106" s="71"/>
      <c r="C106" s="71"/>
      <c r="D106" s="71"/>
      <c r="E106" s="71"/>
      <c r="F106" s="204"/>
      <c r="G106" s="204"/>
      <c r="H106" s="204"/>
    </row>
    <row r="107" spans="2:8" x14ac:dyDescent="0.2">
      <c r="B107" s="71"/>
      <c r="C107" s="71"/>
      <c r="D107" s="71"/>
      <c r="E107" s="71"/>
      <c r="F107" s="204"/>
      <c r="G107" s="204"/>
      <c r="H107" s="204"/>
    </row>
    <row r="108" spans="2:8" x14ac:dyDescent="0.2">
      <c r="B108" s="71"/>
      <c r="C108" s="71"/>
      <c r="D108" s="71"/>
      <c r="E108" s="71"/>
      <c r="F108" s="204"/>
      <c r="G108" s="204"/>
      <c r="H108" s="204"/>
    </row>
    <row r="109" spans="2:8" x14ac:dyDescent="0.2">
      <c r="B109" s="71"/>
      <c r="C109" s="71"/>
      <c r="D109" s="71"/>
      <c r="E109" s="71"/>
      <c r="F109" s="204"/>
      <c r="G109" s="204"/>
      <c r="H109" s="204"/>
    </row>
    <row r="110" spans="2:8" x14ac:dyDescent="0.2">
      <c r="B110" s="71"/>
      <c r="C110" s="71"/>
      <c r="D110" s="71"/>
      <c r="E110" s="71"/>
      <c r="F110" s="204"/>
      <c r="G110" s="204"/>
      <c r="H110" s="204"/>
    </row>
    <row r="111" spans="2:8" x14ac:dyDescent="0.2">
      <c r="B111" s="71"/>
      <c r="C111" s="71"/>
      <c r="D111" s="71"/>
      <c r="E111" s="71"/>
      <c r="F111" s="204"/>
      <c r="G111" s="204"/>
      <c r="H111" s="204"/>
    </row>
    <row r="112" spans="2:8" x14ac:dyDescent="0.2">
      <c r="B112" s="71"/>
      <c r="C112" s="71"/>
      <c r="D112" s="71"/>
      <c r="E112" s="71"/>
      <c r="F112" s="204"/>
      <c r="G112" s="204"/>
      <c r="H112" s="204"/>
    </row>
    <row r="113" spans="2:8" x14ac:dyDescent="0.2">
      <c r="B113" s="71"/>
      <c r="C113" s="71"/>
      <c r="D113" s="71"/>
      <c r="E113" s="71"/>
      <c r="F113" s="204"/>
      <c r="G113" s="204"/>
      <c r="H113" s="204"/>
    </row>
    <row r="114" spans="2:8" x14ac:dyDescent="0.2">
      <c r="B114" s="71"/>
      <c r="C114" s="71"/>
      <c r="D114" s="71"/>
      <c r="E114" s="71"/>
      <c r="F114" s="204"/>
      <c r="G114" s="204"/>
      <c r="H114" s="204"/>
    </row>
    <row r="115" spans="2:8" x14ac:dyDescent="0.2">
      <c r="B115" s="71"/>
      <c r="C115" s="71"/>
      <c r="D115" s="71"/>
      <c r="E115" s="71"/>
      <c r="F115" s="204"/>
      <c r="G115" s="204"/>
      <c r="H115" s="204"/>
    </row>
    <row r="116" spans="2:8" x14ac:dyDescent="0.2">
      <c r="B116" s="71"/>
      <c r="C116" s="71"/>
      <c r="D116" s="71"/>
      <c r="E116" s="71"/>
      <c r="F116" s="204"/>
      <c r="G116" s="204"/>
      <c r="H116" s="204"/>
    </row>
    <row r="117" spans="2:8" x14ac:dyDescent="0.2">
      <c r="B117" s="71"/>
      <c r="C117" s="71"/>
      <c r="D117" s="71"/>
      <c r="E117" s="71"/>
      <c r="F117" s="204"/>
      <c r="G117" s="204"/>
      <c r="H117" s="204"/>
    </row>
    <row r="118" spans="2:8" x14ac:dyDescent="0.2">
      <c r="B118" s="71"/>
      <c r="C118" s="71"/>
      <c r="D118" s="71"/>
      <c r="E118" s="71"/>
      <c r="F118" s="204"/>
      <c r="G118" s="204"/>
      <c r="H118" s="204"/>
    </row>
    <row r="119" spans="2:8" x14ac:dyDescent="0.2">
      <c r="B119" s="71"/>
      <c r="C119" s="71"/>
      <c r="D119" s="71"/>
      <c r="E119" s="71"/>
      <c r="F119" s="204"/>
      <c r="G119" s="204"/>
      <c r="H119" s="204"/>
    </row>
    <row r="120" spans="2:8" x14ac:dyDescent="0.2">
      <c r="B120" s="71"/>
      <c r="C120" s="71"/>
      <c r="D120" s="71"/>
      <c r="E120" s="71"/>
      <c r="F120" s="204"/>
      <c r="G120" s="204"/>
      <c r="H120" s="204"/>
    </row>
    <row r="121" spans="2:8" x14ac:dyDescent="0.2">
      <c r="B121" s="71"/>
      <c r="C121" s="71"/>
      <c r="D121" s="71"/>
      <c r="E121" s="71"/>
      <c r="F121" s="204"/>
      <c r="G121" s="204"/>
      <c r="H121" s="204"/>
    </row>
    <row r="122" spans="2:8" x14ac:dyDescent="0.2">
      <c r="B122" s="71"/>
      <c r="C122" s="71"/>
      <c r="D122" s="71"/>
      <c r="E122" s="71"/>
      <c r="F122" s="204"/>
      <c r="G122" s="204"/>
      <c r="H122" s="204"/>
    </row>
    <row r="123" spans="2:8" x14ac:dyDescent="0.2">
      <c r="B123" s="71"/>
      <c r="C123" s="71"/>
      <c r="D123" s="71"/>
      <c r="E123" s="71"/>
      <c r="F123" s="204"/>
      <c r="G123" s="204"/>
      <c r="H123" s="204"/>
    </row>
    <row r="124" spans="2:8" x14ac:dyDescent="0.2">
      <c r="B124" s="71"/>
      <c r="C124" s="71"/>
      <c r="D124" s="71"/>
      <c r="E124" s="71"/>
      <c r="F124" s="204"/>
      <c r="G124" s="204"/>
      <c r="H124" s="204"/>
    </row>
    <row r="125" spans="2:8" x14ac:dyDescent="0.2">
      <c r="B125" s="71"/>
      <c r="C125" s="71"/>
      <c r="D125" s="71"/>
      <c r="E125" s="71"/>
      <c r="F125" s="204"/>
      <c r="G125" s="204"/>
      <c r="H125" s="204"/>
    </row>
    <row r="126" spans="2:8" x14ac:dyDescent="0.2">
      <c r="B126" s="71"/>
      <c r="C126" s="71"/>
      <c r="D126" s="71"/>
      <c r="E126" s="71"/>
      <c r="F126" s="204"/>
      <c r="G126" s="204"/>
      <c r="H126" s="204"/>
    </row>
    <row r="127" spans="2:8" x14ac:dyDescent="0.2">
      <c r="B127" s="71"/>
      <c r="C127" s="71"/>
      <c r="D127" s="71"/>
      <c r="E127" s="71"/>
      <c r="F127" s="204"/>
      <c r="G127" s="204"/>
      <c r="H127" s="204"/>
    </row>
    <row r="128" spans="2:8" x14ac:dyDescent="0.2">
      <c r="B128" s="71"/>
      <c r="C128" s="71"/>
      <c r="D128" s="71"/>
      <c r="E128" s="71"/>
      <c r="F128" s="204"/>
      <c r="G128" s="204"/>
      <c r="H128" s="204"/>
    </row>
    <row r="129" spans="2:8" x14ac:dyDescent="0.2">
      <c r="B129" s="71"/>
      <c r="C129" s="71"/>
      <c r="D129" s="71"/>
      <c r="E129" s="71"/>
      <c r="F129" s="204"/>
      <c r="G129" s="204"/>
      <c r="H129" s="204"/>
    </row>
    <row r="130" spans="2:8" x14ac:dyDescent="0.2">
      <c r="B130" s="71"/>
      <c r="C130" s="71"/>
      <c r="D130" s="71"/>
      <c r="E130" s="71"/>
      <c r="F130" s="204"/>
      <c r="G130" s="204"/>
      <c r="H130" s="204"/>
    </row>
    <row r="131" spans="2:8" x14ac:dyDescent="0.2">
      <c r="B131" s="71"/>
      <c r="C131" s="71"/>
      <c r="D131" s="71"/>
      <c r="E131" s="71"/>
      <c r="F131" s="204"/>
      <c r="G131" s="204"/>
      <c r="H131" s="204"/>
    </row>
    <row r="132" spans="2:8" x14ac:dyDescent="0.2">
      <c r="B132" s="71"/>
      <c r="C132" s="71"/>
      <c r="D132" s="71"/>
      <c r="E132" s="71"/>
      <c r="F132" s="204"/>
      <c r="G132" s="204"/>
      <c r="H132" s="204"/>
    </row>
    <row r="133" spans="2:8" x14ac:dyDescent="0.2">
      <c r="B133" s="71"/>
      <c r="C133" s="71"/>
      <c r="D133" s="71"/>
      <c r="E133" s="71"/>
      <c r="F133" s="204"/>
      <c r="G133" s="204"/>
      <c r="H133" s="204"/>
    </row>
    <row r="134" spans="2:8" x14ac:dyDescent="0.2">
      <c r="B134" s="71"/>
      <c r="C134" s="71"/>
      <c r="D134" s="71"/>
      <c r="E134" s="71"/>
      <c r="F134" s="204"/>
      <c r="G134" s="204"/>
      <c r="H134" s="204"/>
    </row>
    <row r="135" spans="2:8" x14ac:dyDescent="0.2">
      <c r="B135" s="71"/>
      <c r="C135" s="71"/>
      <c r="D135" s="71"/>
      <c r="E135" s="71"/>
      <c r="F135" s="204"/>
      <c r="G135" s="204"/>
      <c r="H135" s="204"/>
    </row>
    <row r="136" spans="2:8" x14ac:dyDescent="0.2">
      <c r="B136" s="71"/>
      <c r="C136" s="71"/>
      <c r="D136" s="71"/>
      <c r="E136" s="71"/>
      <c r="F136" s="204"/>
      <c r="G136" s="204"/>
      <c r="H136" s="204"/>
    </row>
    <row r="137" spans="2:8" x14ac:dyDescent="0.2">
      <c r="B137" s="71"/>
      <c r="C137" s="71"/>
      <c r="D137" s="71"/>
      <c r="E137" s="71"/>
      <c r="F137" s="204"/>
      <c r="G137" s="204"/>
      <c r="H137" s="204"/>
    </row>
    <row r="138" spans="2:8" x14ac:dyDescent="0.2">
      <c r="B138" s="71"/>
      <c r="C138" s="71"/>
      <c r="D138" s="71"/>
      <c r="E138" s="71"/>
      <c r="F138" s="204"/>
      <c r="G138" s="204"/>
      <c r="H138" s="204"/>
    </row>
    <row r="139" spans="2:8" x14ac:dyDescent="0.2">
      <c r="B139" s="71"/>
      <c r="C139" s="71"/>
      <c r="D139" s="71"/>
      <c r="E139" s="71"/>
      <c r="F139" s="204"/>
      <c r="G139" s="204"/>
      <c r="H139" s="204"/>
    </row>
    <row r="140" spans="2:8" x14ac:dyDescent="0.2">
      <c r="B140" s="71"/>
      <c r="C140" s="71"/>
      <c r="D140" s="71"/>
      <c r="E140" s="71"/>
      <c r="F140" s="204"/>
      <c r="G140" s="204"/>
      <c r="H140" s="204"/>
    </row>
    <row r="141" spans="2:8" x14ac:dyDescent="0.2">
      <c r="B141" s="71"/>
      <c r="C141" s="71"/>
      <c r="D141" s="71"/>
      <c r="E141" s="71"/>
      <c r="F141" s="204"/>
      <c r="G141" s="204"/>
      <c r="H141" s="204"/>
    </row>
    <row r="142" spans="2:8" x14ac:dyDescent="0.2">
      <c r="B142" s="71"/>
      <c r="C142" s="71"/>
      <c r="D142" s="71"/>
      <c r="E142" s="71"/>
      <c r="F142" s="204"/>
      <c r="G142" s="204"/>
      <c r="H142" s="204"/>
    </row>
    <row r="143" spans="2:8" x14ac:dyDescent="0.2">
      <c r="B143" s="71"/>
      <c r="C143" s="71"/>
      <c r="D143" s="71"/>
      <c r="E143" s="71"/>
      <c r="F143" s="204"/>
      <c r="G143" s="204"/>
      <c r="H143" s="204"/>
    </row>
    <row r="144" spans="2:8" x14ac:dyDescent="0.2">
      <c r="B144" s="71"/>
      <c r="C144" s="71"/>
      <c r="D144" s="71"/>
      <c r="E144" s="71"/>
      <c r="F144" s="204"/>
      <c r="G144" s="204"/>
      <c r="H144" s="204"/>
    </row>
    <row r="145" spans="2:8" x14ac:dyDescent="0.2">
      <c r="B145" s="71"/>
      <c r="C145" s="71"/>
      <c r="D145" s="71"/>
      <c r="E145" s="71"/>
      <c r="F145" s="204"/>
      <c r="G145" s="204"/>
      <c r="H145" s="204"/>
    </row>
    <row r="146" spans="2:8" x14ac:dyDescent="0.2">
      <c r="B146" s="71"/>
      <c r="C146" s="71"/>
      <c r="D146" s="71"/>
      <c r="E146" s="71"/>
      <c r="F146" s="204"/>
      <c r="G146" s="204"/>
      <c r="H146" s="204"/>
    </row>
    <row r="147" spans="2:8" x14ac:dyDescent="0.2">
      <c r="B147" s="71"/>
      <c r="C147" s="71"/>
      <c r="D147" s="71"/>
      <c r="E147" s="71"/>
      <c r="F147" s="204"/>
      <c r="G147" s="204"/>
      <c r="H147" s="204"/>
    </row>
    <row r="148" spans="2:8" x14ac:dyDescent="0.2">
      <c r="B148" s="71"/>
      <c r="C148" s="71"/>
      <c r="D148" s="71"/>
      <c r="E148" s="71"/>
      <c r="F148" s="204"/>
      <c r="G148" s="204"/>
      <c r="H148" s="204"/>
    </row>
    <row r="149" spans="2:8" x14ac:dyDescent="0.2">
      <c r="B149" s="71"/>
      <c r="C149" s="71"/>
      <c r="D149" s="71"/>
      <c r="E149" s="71"/>
      <c r="F149" s="204"/>
      <c r="G149" s="204"/>
      <c r="H149" s="204"/>
    </row>
    <row r="150" spans="2:8" x14ac:dyDescent="0.2">
      <c r="B150" s="71"/>
      <c r="C150" s="71"/>
      <c r="D150" s="71"/>
      <c r="E150" s="71"/>
      <c r="F150" s="204"/>
      <c r="G150" s="204"/>
      <c r="H150" s="204"/>
    </row>
    <row r="151" spans="2:8" x14ac:dyDescent="0.2">
      <c r="B151" s="71"/>
      <c r="C151" s="71"/>
      <c r="D151" s="71"/>
      <c r="E151" s="71"/>
      <c r="F151" s="204"/>
      <c r="G151" s="204"/>
      <c r="H151" s="204"/>
    </row>
    <row r="152" spans="2:8" x14ac:dyDescent="0.2">
      <c r="B152" s="71"/>
      <c r="C152" s="71"/>
      <c r="D152" s="71"/>
      <c r="E152" s="71"/>
      <c r="F152" s="204"/>
      <c r="G152" s="204"/>
      <c r="H152" s="204"/>
    </row>
    <row r="153" spans="2:8" x14ac:dyDescent="0.2">
      <c r="B153" s="71"/>
      <c r="C153" s="71"/>
      <c r="D153" s="71"/>
      <c r="E153" s="71"/>
      <c r="F153" s="204"/>
      <c r="G153" s="204"/>
      <c r="H153" s="204"/>
    </row>
    <row r="154" spans="2:8" x14ac:dyDescent="0.2">
      <c r="B154" s="71"/>
      <c r="C154" s="71"/>
      <c r="D154" s="71"/>
      <c r="E154" s="71"/>
      <c r="F154" s="204"/>
      <c r="G154" s="204"/>
      <c r="H154" s="204"/>
    </row>
    <row r="155" spans="2:8" x14ac:dyDescent="0.2">
      <c r="B155" s="71"/>
      <c r="C155" s="71"/>
      <c r="D155" s="71"/>
      <c r="E155" s="71"/>
      <c r="F155" s="204"/>
      <c r="G155" s="204"/>
      <c r="H155" s="204"/>
    </row>
    <row r="156" spans="2:8" x14ac:dyDescent="0.2">
      <c r="B156" s="71"/>
      <c r="C156" s="71"/>
      <c r="D156" s="71"/>
      <c r="E156" s="71"/>
      <c r="F156" s="204"/>
      <c r="G156" s="204"/>
      <c r="H156" s="204"/>
    </row>
    <row r="157" spans="2:8" x14ac:dyDescent="0.2">
      <c r="B157" s="71"/>
      <c r="C157" s="71"/>
      <c r="D157" s="71"/>
      <c r="E157" s="71"/>
      <c r="F157" s="204"/>
      <c r="G157" s="204"/>
      <c r="H157" s="204"/>
    </row>
    <row r="158" spans="2:8" x14ac:dyDescent="0.2">
      <c r="B158" s="71"/>
      <c r="C158" s="71"/>
      <c r="D158" s="71"/>
      <c r="E158" s="71"/>
      <c r="F158" s="204"/>
      <c r="G158" s="204"/>
      <c r="H158" s="204"/>
    </row>
    <row r="159" spans="2:8" x14ac:dyDescent="0.2">
      <c r="B159" s="71"/>
      <c r="C159" s="71"/>
      <c r="D159" s="71"/>
      <c r="E159" s="71"/>
      <c r="F159" s="204"/>
      <c r="G159" s="204"/>
      <c r="H159" s="204"/>
    </row>
    <row r="160" spans="2:8" x14ac:dyDescent="0.2">
      <c r="B160" s="71"/>
      <c r="C160" s="71"/>
      <c r="D160" s="71"/>
      <c r="E160" s="71"/>
      <c r="F160" s="204"/>
      <c r="G160" s="204"/>
      <c r="H160" s="204"/>
    </row>
    <row r="161" spans="2:8" x14ac:dyDescent="0.2">
      <c r="B161" s="71"/>
      <c r="C161" s="71"/>
      <c r="D161" s="71"/>
      <c r="E161" s="71"/>
      <c r="F161" s="204"/>
      <c r="G161" s="204"/>
      <c r="H161" s="204"/>
    </row>
    <row r="162" spans="2:8" x14ac:dyDescent="0.2">
      <c r="B162" s="71"/>
      <c r="C162" s="71"/>
      <c r="D162" s="71"/>
      <c r="E162" s="71"/>
      <c r="F162" s="204"/>
      <c r="G162" s="204"/>
      <c r="H162" s="204"/>
    </row>
    <row r="163" spans="2:8" x14ac:dyDescent="0.2">
      <c r="B163" s="71"/>
      <c r="C163" s="71"/>
      <c r="D163" s="71"/>
      <c r="E163" s="71"/>
      <c r="F163" s="204"/>
      <c r="G163" s="204"/>
      <c r="H163" s="204"/>
    </row>
    <row r="164" spans="2:8" x14ac:dyDescent="0.2">
      <c r="B164" s="71"/>
      <c r="C164" s="71"/>
      <c r="D164" s="71"/>
      <c r="E164" s="71"/>
      <c r="F164" s="204"/>
      <c r="G164" s="204"/>
      <c r="H164" s="204"/>
    </row>
    <row r="165" spans="2:8" x14ac:dyDescent="0.2">
      <c r="B165" s="71"/>
      <c r="C165" s="71"/>
      <c r="D165" s="71"/>
      <c r="E165" s="71"/>
      <c r="F165" s="204"/>
      <c r="G165" s="204"/>
      <c r="H165" s="204"/>
    </row>
    <row r="166" spans="2:8" x14ac:dyDescent="0.2">
      <c r="B166" s="71"/>
      <c r="C166" s="71"/>
      <c r="D166" s="71"/>
      <c r="E166" s="71"/>
      <c r="F166" s="204"/>
      <c r="G166" s="204"/>
      <c r="H166" s="204"/>
    </row>
    <row r="167" spans="2:8" x14ac:dyDescent="0.2">
      <c r="B167" s="71"/>
      <c r="C167" s="71"/>
      <c r="D167" s="71"/>
      <c r="E167" s="71"/>
      <c r="F167" s="204"/>
      <c r="G167" s="204"/>
      <c r="H167" s="204"/>
    </row>
    <row r="168" spans="2:8" x14ac:dyDescent="0.2">
      <c r="B168" s="71"/>
      <c r="C168" s="71"/>
      <c r="D168" s="71"/>
      <c r="E168" s="71"/>
      <c r="F168" s="204"/>
      <c r="G168" s="204"/>
      <c r="H168" s="204"/>
    </row>
    <row r="169" spans="2:8" x14ac:dyDescent="0.2">
      <c r="B169" s="71"/>
      <c r="C169" s="71"/>
      <c r="D169" s="71"/>
      <c r="E169" s="71"/>
      <c r="F169" s="204"/>
      <c r="G169" s="204"/>
      <c r="H169" s="204"/>
    </row>
    <row r="170" spans="2:8" x14ac:dyDescent="0.2">
      <c r="B170" s="71"/>
      <c r="C170" s="71"/>
      <c r="D170" s="71"/>
      <c r="E170" s="71"/>
      <c r="F170" s="204"/>
      <c r="G170" s="204"/>
      <c r="H170" s="204"/>
    </row>
    <row r="171" spans="2:8" x14ac:dyDescent="0.2">
      <c r="B171" s="71"/>
      <c r="C171" s="71"/>
      <c r="D171" s="71"/>
      <c r="E171" s="71"/>
      <c r="F171" s="204"/>
      <c r="G171" s="204"/>
      <c r="H171" s="204"/>
    </row>
    <row r="172" spans="2:8" x14ac:dyDescent="0.2">
      <c r="B172" s="71"/>
      <c r="C172" s="71"/>
      <c r="D172" s="71"/>
      <c r="E172" s="71"/>
      <c r="F172" s="204"/>
      <c r="G172" s="204"/>
      <c r="H172" s="204"/>
    </row>
    <row r="173" spans="2:8" x14ac:dyDescent="0.2">
      <c r="B173" s="71"/>
      <c r="C173" s="71"/>
      <c r="D173" s="71"/>
      <c r="E173" s="71"/>
      <c r="F173" s="204"/>
      <c r="G173" s="204"/>
      <c r="H173" s="204"/>
    </row>
    <row r="174" spans="2:8" x14ac:dyDescent="0.2">
      <c r="B174" s="71"/>
      <c r="C174" s="71"/>
      <c r="D174" s="71"/>
      <c r="E174" s="71"/>
      <c r="F174" s="204"/>
      <c r="G174" s="204"/>
      <c r="H174" s="204"/>
    </row>
    <row r="175" spans="2:8" x14ac:dyDescent="0.2">
      <c r="B175" s="71"/>
      <c r="C175" s="71"/>
      <c r="D175" s="71"/>
      <c r="E175" s="71"/>
      <c r="F175" s="204"/>
      <c r="G175" s="204"/>
      <c r="H175" s="204"/>
    </row>
    <row r="176" spans="2:8" x14ac:dyDescent="0.2">
      <c r="B176" s="71"/>
      <c r="C176" s="71"/>
      <c r="D176" s="71"/>
      <c r="E176" s="71"/>
      <c r="F176" s="204"/>
      <c r="G176" s="204"/>
      <c r="H176" s="204"/>
    </row>
    <row r="177" spans="2:8" x14ac:dyDescent="0.2">
      <c r="B177" s="71"/>
      <c r="C177" s="71"/>
      <c r="D177" s="71"/>
      <c r="E177" s="71"/>
      <c r="F177" s="204"/>
      <c r="G177" s="204"/>
      <c r="H177" s="204"/>
    </row>
    <row r="178" spans="2:8" x14ac:dyDescent="0.2">
      <c r="B178" s="71"/>
      <c r="C178" s="71"/>
      <c r="D178" s="71"/>
      <c r="E178" s="71"/>
      <c r="F178" s="204"/>
      <c r="G178" s="204"/>
      <c r="H178" s="204"/>
    </row>
    <row r="179" spans="2:8" x14ac:dyDescent="0.2">
      <c r="B179" s="71"/>
      <c r="C179" s="71"/>
      <c r="D179" s="71"/>
      <c r="E179" s="71"/>
      <c r="F179" s="204"/>
      <c r="G179" s="204"/>
      <c r="H179" s="204"/>
    </row>
    <row r="180" spans="2:8" x14ac:dyDescent="0.2">
      <c r="B180" s="71"/>
      <c r="C180" s="71"/>
      <c r="D180" s="71"/>
      <c r="E180" s="71"/>
      <c r="F180" s="204"/>
      <c r="G180" s="204"/>
      <c r="H180" s="204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H247"/>
  <sheetViews>
    <sheetView workbookViewId="0">
      <selection activeCell="B25" sqref="B25"/>
    </sheetView>
  </sheetViews>
  <sheetFormatPr defaultRowHeight="12.75" x14ac:dyDescent="0.2"/>
  <cols>
    <col min="1" max="1" width="52.7109375" style="61" bestFit="1" customWidth="1"/>
    <col min="2" max="5" width="15.140625" style="61" customWidth="1"/>
    <col min="6" max="16384" width="9.140625" style="61"/>
  </cols>
  <sheetData>
    <row r="2" spans="1:8" ht="18.75" x14ac:dyDescent="0.2">
      <c r="A2" s="5" t="s">
        <v>185</v>
      </c>
      <c r="B2" s="5"/>
      <c r="C2" s="5"/>
      <c r="D2" s="5"/>
      <c r="E2" s="5"/>
      <c r="F2" s="78"/>
      <c r="G2" s="78"/>
      <c r="H2" s="78"/>
    </row>
    <row r="3" spans="1:8" x14ac:dyDescent="0.2">
      <c r="A3" s="97"/>
    </row>
    <row r="4" spans="1:8" s="217" customFormat="1" x14ac:dyDescent="0.2">
      <c r="A4" s="124" t="str">
        <f>$A$2 &amp; " (" &amp;E4 &amp; ")"</f>
        <v>Державний та гарантований державою борг України за поточний рік (млрд. грн)</v>
      </c>
      <c r="E4" s="217" t="str">
        <f>VALUAH</f>
        <v>млрд. грн</v>
      </c>
    </row>
    <row r="5" spans="1:8" s="39" customFormat="1" x14ac:dyDescent="0.2">
      <c r="A5" s="11"/>
      <c r="B5" s="114">
        <v>42735</v>
      </c>
      <c r="C5" s="114">
        <v>42766</v>
      </c>
      <c r="D5" s="114">
        <v>42794</v>
      </c>
      <c r="E5" s="68">
        <v>42825</v>
      </c>
    </row>
    <row r="6" spans="1:8" s="207" customFormat="1" x14ac:dyDescent="0.2">
      <c r="A6" s="105" t="s">
        <v>171</v>
      </c>
      <c r="B6" s="248">
        <f t="shared" ref="B6:E6" si="0">SUM(B7:B8)</f>
        <v>1929.8088323996401</v>
      </c>
      <c r="C6" s="248">
        <f t="shared" si="0"/>
        <v>1931.10013238793</v>
      </c>
      <c r="D6" s="248">
        <f t="shared" si="0"/>
        <v>1941.4752421297298</v>
      </c>
      <c r="E6" s="248">
        <f t="shared" si="0"/>
        <v>1951.8461276947301</v>
      </c>
    </row>
    <row r="7" spans="1:8" s="185" customFormat="1" x14ac:dyDescent="0.2">
      <c r="A7" s="161" t="s">
        <v>49</v>
      </c>
      <c r="B7" s="132">
        <v>689.73000579020004</v>
      </c>
      <c r="C7" s="132">
        <v>689.69166730182997</v>
      </c>
      <c r="D7" s="132">
        <v>707.40375139487003</v>
      </c>
      <c r="E7" s="164">
        <v>718.91809311833003</v>
      </c>
    </row>
    <row r="8" spans="1:8" s="185" customFormat="1" x14ac:dyDescent="0.2">
      <c r="A8" s="161" t="s">
        <v>77</v>
      </c>
      <c r="B8" s="132">
        <v>1240.0788266094401</v>
      </c>
      <c r="C8" s="132">
        <v>1241.4084650861</v>
      </c>
      <c r="D8" s="132">
        <v>1234.0714907348599</v>
      </c>
      <c r="E8" s="164">
        <v>1232.9280345764</v>
      </c>
    </row>
    <row r="9" spans="1:8" x14ac:dyDescent="0.2">
      <c r="B9" s="78"/>
      <c r="C9" s="78"/>
      <c r="D9" s="78"/>
      <c r="E9" s="78"/>
      <c r="F9" s="78"/>
    </row>
    <row r="10" spans="1:8" x14ac:dyDescent="0.2">
      <c r="A10" s="124" t="str">
        <f>$A$2 &amp; " (" &amp;E10 &amp; ")"</f>
        <v>Державний та гарантований державою борг України за поточний рік (млрд. дол. США)</v>
      </c>
      <c r="B10" s="78"/>
      <c r="C10" s="78"/>
      <c r="D10" s="78"/>
      <c r="E10" s="217" t="str">
        <f>VALUSD</f>
        <v>млрд. дол. США</v>
      </c>
      <c r="F10" s="78"/>
    </row>
    <row r="11" spans="1:8" s="102" customFormat="1" x14ac:dyDescent="0.2">
      <c r="A11" s="11"/>
      <c r="B11" s="114">
        <v>42735</v>
      </c>
      <c r="C11" s="114">
        <v>42766</v>
      </c>
      <c r="D11" s="114">
        <v>42794</v>
      </c>
      <c r="E11" s="68">
        <v>42825</v>
      </c>
      <c r="F11" s="39"/>
      <c r="G11" s="39"/>
      <c r="H11" s="39"/>
    </row>
    <row r="12" spans="1:8" s="70" customFormat="1" x14ac:dyDescent="0.2">
      <c r="A12" s="105" t="s">
        <v>171</v>
      </c>
      <c r="B12" s="248">
        <f t="shared" ref="B12:E12" si="1">SUM(B13:B14)</f>
        <v>70.972708268410003</v>
      </c>
      <c r="C12" s="248">
        <f t="shared" si="1"/>
        <v>71.208288244109994</v>
      </c>
      <c r="D12" s="248">
        <f t="shared" si="1"/>
        <v>71.76383457771</v>
      </c>
      <c r="E12" s="248">
        <f t="shared" si="1"/>
        <v>72.35475723318001</v>
      </c>
      <c r="F12" s="85"/>
    </row>
    <row r="13" spans="1:8" s="232" customFormat="1" x14ac:dyDescent="0.2">
      <c r="A13" s="38" t="s">
        <v>49</v>
      </c>
      <c r="B13" s="132">
        <v>25.366246471259998</v>
      </c>
      <c r="C13" s="132">
        <v>25.432012675669998</v>
      </c>
      <c r="D13" s="132">
        <v>26.148160271630001</v>
      </c>
      <c r="E13" s="164">
        <v>26.65022788436</v>
      </c>
      <c r="F13" s="254"/>
    </row>
    <row r="14" spans="1:8" s="232" customFormat="1" x14ac:dyDescent="0.2">
      <c r="A14" s="38" t="s">
        <v>77</v>
      </c>
      <c r="B14" s="132">
        <v>45.606461797149997</v>
      </c>
      <c r="C14" s="132">
        <v>45.776275568439999</v>
      </c>
      <c r="D14" s="132">
        <v>45.615674306080003</v>
      </c>
      <c r="E14" s="164">
        <v>45.704529348820003</v>
      </c>
      <c r="F14" s="254"/>
    </row>
    <row r="15" spans="1:8" x14ac:dyDescent="0.2">
      <c r="B15" s="78"/>
      <c r="C15" s="78"/>
      <c r="D15" s="78"/>
      <c r="E15" s="78"/>
      <c r="F15" s="78"/>
    </row>
    <row r="16" spans="1:8" s="33" customFormat="1" x14ac:dyDescent="0.2">
      <c r="B16" s="52"/>
      <c r="C16" s="52"/>
      <c r="D16" s="52"/>
      <c r="E16" s="122" t="s">
        <v>16</v>
      </c>
      <c r="F16" s="52"/>
    </row>
    <row r="17" spans="1:8" s="102" customFormat="1" x14ac:dyDescent="0.2">
      <c r="A17" s="30"/>
      <c r="B17" s="114">
        <v>42735</v>
      </c>
      <c r="C17" s="114">
        <v>42766</v>
      </c>
      <c r="D17" s="114">
        <v>42794</v>
      </c>
      <c r="E17" s="114">
        <v>42825</v>
      </c>
      <c r="F17" s="39"/>
      <c r="G17" s="39"/>
      <c r="H17" s="39"/>
    </row>
    <row r="18" spans="1:8" s="70" customFormat="1" x14ac:dyDescent="0.2">
      <c r="A18" s="235" t="s">
        <v>171</v>
      </c>
      <c r="B18" s="248">
        <f t="shared" ref="B18:E18" si="2">SUM(B19:B20)</f>
        <v>1</v>
      </c>
      <c r="C18" s="248">
        <f t="shared" si="2"/>
        <v>1</v>
      </c>
      <c r="D18" s="248">
        <f t="shared" si="2"/>
        <v>1</v>
      </c>
      <c r="E18" s="248">
        <f t="shared" si="2"/>
        <v>1</v>
      </c>
      <c r="F18" s="85"/>
    </row>
    <row r="19" spans="1:8" s="232" customFormat="1" x14ac:dyDescent="0.2">
      <c r="A19" s="38" t="s">
        <v>49</v>
      </c>
      <c r="B19" s="115">
        <v>0.357408</v>
      </c>
      <c r="C19" s="115">
        <v>0.35715000000000002</v>
      </c>
      <c r="D19" s="115">
        <v>0.36436400000000002</v>
      </c>
      <c r="E19" s="148">
        <v>0.36832700000000002</v>
      </c>
      <c r="F19" s="254"/>
    </row>
    <row r="20" spans="1:8" s="232" customFormat="1" x14ac:dyDescent="0.2">
      <c r="A20" s="38" t="s">
        <v>77</v>
      </c>
      <c r="B20" s="115">
        <v>0.64259200000000005</v>
      </c>
      <c r="C20" s="115">
        <v>0.64285000000000003</v>
      </c>
      <c r="D20" s="115">
        <v>0.63563599999999998</v>
      </c>
      <c r="E20" s="148">
        <v>0.63167300000000004</v>
      </c>
      <c r="F20" s="254"/>
    </row>
    <row r="21" spans="1:8" x14ac:dyDescent="0.2">
      <c r="B21" s="78"/>
      <c r="C21" s="78"/>
      <c r="D21" s="78"/>
      <c r="E21" s="78"/>
      <c r="F21" s="78"/>
    </row>
    <row r="22" spans="1:8" x14ac:dyDescent="0.2">
      <c r="B22" s="78"/>
      <c r="C22" s="78"/>
      <c r="D22" s="78"/>
      <c r="E22" s="78"/>
      <c r="F22" s="78"/>
    </row>
    <row r="23" spans="1:8" x14ac:dyDescent="0.2">
      <c r="B23" s="78"/>
      <c r="C23" s="78"/>
      <c r="D23" s="78"/>
      <c r="E23" s="78"/>
      <c r="F23" s="78"/>
    </row>
    <row r="24" spans="1:8" x14ac:dyDescent="0.2">
      <c r="B24" s="78"/>
      <c r="C24" s="78"/>
      <c r="D24" s="78"/>
      <c r="E24" s="78"/>
      <c r="F24" s="78"/>
    </row>
    <row r="25" spans="1:8" s="33" customFormat="1" x14ac:dyDescent="0.2">
      <c r="B25" s="52"/>
      <c r="C25" s="52"/>
      <c r="D25" s="52"/>
      <c r="E25" s="52"/>
      <c r="F25" s="52"/>
    </row>
    <row r="26" spans="1:8" x14ac:dyDescent="0.2">
      <c r="B26" s="78"/>
      <c r="C26" s="78"/>
      <c r="D26" s="78"/>
      <c r="E26" s="78"/>
      <c r="F26" s="78"/>
    </row>
    <row r="27" spans="1:8" x14ac:dyDescent="0.2">
      <c r="B27" s="78"/>
      <c r="C27" s="78"/>
      <c r="D27" s="78"/>
      <c r="E27" s="78"/>
      <c r="F27" s="78"/>
    </row>
    <row r="28" spans="1:8" x14ac:dyDescent="0.2">
      <c r="B28" s="78"/>
      <c r="C28" s="78"/>
      <c r="D28" s="78"/>
      <c r="E28" s="78"/>
      <c r="F28" s="78"/>
    </row>
    <row r="29" spans="1:8" x14ac:dyDescent="0.2">
      <c r="B29" s="78"/>
      <c r="C29" s="78"/>
      <c r="D29" s="78"/>
      <c r="E29" s="78"/>
      <c r="F29" s="78"/>
    </row>
    <row r="30" spans="1:8" x14ac:dyDescent="0.2">
      <c r="B30" s="78"/>
      <c r="C30" s="78"/>
      <c r="D30" s="78"/>
      <c r="E30" s="78"/>
      <c r="F30" s="78"/>
    </row>
    <row r="31" spans="1:8" x14ac:dyDescent="0.2">
      <c r="B31" s="78"/>
      <c r="C31" s="78"/>
      <c r="D31" s="78"/>
      <c r="E31" s="78"/>
      <c r="F31" s="78"/>
    </row>
    <row r="32" spans="1:8" x14ac:dyDescent="0.2">
      <c r="B32" s="78"/>
      <c r="C32" s="78"/>
      <c r="D32" s="78"/>
      <c r="E32" s="78"/>
      <c r="F32" s="78"/>
    </row>
    <row r="33" spans="2:6" x14ac:dyDescent="0.2">
      <c r="B33" s="78"/>
      <c r="C33" s="78"/>
      <c r="D33" s="78"/>
      <c r="E33" s="78"/>
      <c r="F33" s="78"/>
    </row>
    <row r="34" spans="2:6" x14ac:dyDescent="0.2">
      <c r="B34" s="78"/>
      <c r="C34" s="78"/>
      <c r="D34" s="78"/>
      <c r="E34" s="78"/>
      <c r="F34" s="78"/>
    </row>
    <row r="35" spans="2:6" x14ac:dyDescent="0.2">
      <c r="B35" s="78"/>
      <c r="C35" s="78"/>
      <c r="D35" s="78"/>
      <c r="E35" s="78"/>
      <c r="F35" s="78"/>
    </row>
    <row r="36" spans="2:6" x14ac:dyDescent="0.2">
      <c r="B36" s="78"/>
      <c r="C36" s="78"/>
      <c r="D36" s="78"/>
      <c r="E36" s="78"/>
      <c r="F36" s="78"/>
    </row>
    <row r="37" spans="2:6" x14ac:dyDescent="0.2">
      <c r="B37" s="78"/>
      <c r="C37" s="78"/>
      <c r="D37" s="78"/>
      <c r="E37" s="78"/>
      <c r="F37" s="78"/>
    </row>
    <row r="38" spans="2:6" x14ac:dyDescent="0.2">
      <c r="B38" s="78"/>
      <c r="C38" s="78"/>
      <c r="D38" s="78"/>
      <c r="E38" s="78"/>
      <c r="F38" s="78"/>
    </row>
    <row r="39" spans="2:6" x14ac:dyDescent="0.2">
      <c r="B39" s="78"/>
      <c r="C39" s="78"/>
      <c r="D39" s="78"/>
      <c r="E39" s="78"/>
      <c r="F39" s="78"/>
    </row>
    <row r="40" spans="2:6" x14ac:dyDescent="0.2">
      <c r="B40" s="78"/>
      <c r="C40" s="78"/>
      <c r="D40" s="78"/>
      <c r="E40" s="78"/>
      <c r="F40" s="78"/>
    </row>
    <row r="41" spans="2:6" x14ac:dyDescent="0.2">
      <c r="B41" s="78"/>
      <c r="C41" s="78"/>
      <c r="D41" s="78"/>
      <c r="E41" s="78"/>
      <c r="F41" s="78"/>
    </row>
    <row r="42" spans="2:6" x14ac:dyDescent="0.2">
      <c r="B42" s="78"/>
      <c r="C42" s="78"/>
      <c r="D42" s="78"/>
      <c r="E42" s="78"/>
      <c r="F42" s="78"/>
    </row>
    <row r="43" spans="2:6" x14ac:dyDescent="0.2">
      <c r="B43" s="78"/>
      <c r="C43" s="78"/>
      <c r="D43" s="78"/>
      <c r="E43" s="78"/>
      <c r="F43" s="78"/>
    </row>
    <row r="44" spans="2:6" x14ac:dyDescent="0.2">
      <c r="B44" s="78"/>
      <c r="C44" s="78"/>
      <c r="D44" s="78"/>
      <c r="E44" s="78"/>
      <c r="F44" s="78"/>
    </row>
    <row r="45" spans="2:6" x14ac:dyDescent="0.2">
      <c r="B45" s="78"/>
      <c r="C45" s="78"/>
      <c r="D45" s="78"/>
      <c r="E45" s="78"/>
      <c r="F45" s="78"/>
    </row>
    <row r="46" spans="2:6" x14ac:dyDescent="0.2">
      <c r="B46" s="78"/>
      <c r="C46" s="78"/>
      <c r="D46" s="78"/>
      <c r="E46" s="78"/>
      <c r="F46" s="78"/>
    </row>
    <row r="47" spans="2:6" x14ac:dyDescent="0.2">
      <c r="B47" s="78"/>
      <c r="C47" s="78"/>
      <c r="D47" s="78"/>
      <c r="E47" s="78"/>
      <c r="F47" s="78"/>
    </row>
    <row r="48" spans="2:6" x14ac:dyDescent="0.2">
      <c r="B48" s="78"/>
      <c r="C48" s="78"/>
      <c r="D48" s="78"/>
      <c r="E48" s="78"/>
      <c r="F48" s="78"/>
    </row>
    <row r="49" spans="2:6" x14ac:dyDescent="0.2">
      <c r="B49" s="78"/>
      <c r="C49" s="78"/>
      <c r="D49" s="78"/>
      <c r="E49" s="78"/>
      <c r="F49" s="78"/>
    </row>
    <row r="50" spans="2:6" x14ac:dyDescent="0.2">
      <c r="B50" s="78"/>
      <c r="C50" s="78"/>
      <c r="D50" s="78"/>
      <c r="E50" s="78"/>
      <c r="F50" s="78"/>
    </row>
    <row r="51" spans="2:6" x14ac:dyDescent="0.2">
      <c r="B51" s="78"/>
      <c r="C51" s="78"/>
      <c r="D51" s="78"/>
      <c r="E51" s="78"/>
      <c r="F51" s="78"/>
    </row>
    <row r="52" spans="2:6" x14ac:dyDescent="0.2">
      <c r="B52" s="78"/>
      <c r="C52" s="78"/>
      <c r="D52" s="78"/>
      <c r="E52" s="78"/>
      <c r="F52" s="78"/>
    </row>
    <row r="53" spans="2:6" x14ac:dyDescent="0.2">
      <c r="B53" s="78"/>
      <c r="C53" s="78"/>
      <c r="D53" s="78"/>
      <c r="E53" s="78"/>
      <c r="F53" s="78"/>
    </row>
    <row r="54" spans="2:6" x14ac:dyDescent="0.2">
      <c r="B54" s="78"/>
      <c r="C54" s="78"/>
      <c r="D54" s="78"/>
      <c r="E54" s="78"/>
      <c r="F54" s="78"/>
    </row>
    <row r="55" spans="2:6" x14ac:dyDescent="0.2">
      <c r="B55" s="78"/>
      <c r="C55" s="78"/>
      <c r="D55" s="78"/>
      <c r="E55" s="78"/>
      <c r="F55" s="78"/>
    </row>
    <row r="56" spans="2:6" x14ac:dyDescent="0.2">
      <c r="B56" s="78"/>
      <c r="C56" s="78"/>
      <c r="D56" s="78"/>
      <c r="E56" s="78"/>
      <c r="F56" s="78"/>
    </row>
    <row r="57" spans="2:6" x14ac:dyDescent="0.2">
      <c r="B57" s="78"/>
      <c r="C57" s="78"/>
      <c r="D57" s="78"/>
      <c r="E57" s="78"/>
      <c r="F57" s="78"/>
    </row>
    <row r="58" spans="2:6" x14ac:dyDescent="0.2">
      <c r="B58" s="78"/>
      <c r="C58" s="78"/>
      <c r="D58" s="78"/>
      <c r="E58" s="78"/>
      <c r="F58" s="78"/>
    </row>
    <row r="59" spans="2:6" x14ac:dyDescent="0.2">
      <c r="B59" s="78"/>
      <c r="C59" s="78"/>
      <c r="D59" s="78"/>
      <c r="E59" s="78"/>
      <c r="F59" s="78"/>
    </row>
    <row r="60" spans="2:6" x14ac:dyDescent="0.2">
      <c r="B60" s="78"/>
      <c r="C60" s="78"/>
      <c r="D60" s="78"/>
      <c r="E60" s="78"/>
      <c r="F60" s="78"/>
    </row>
    <row r="61" spans="2:6" x14ac:dyDescent="0.2">
      <c r="B61" s="78"/>
      <c r="C61" s="78"/>
      <c r="D61" s="78"/>
      <c r="E61" s="78"/>
      <c r="F61" s="78"/>
    </row>
    <row r="62" spans="2:6" x14ac:dyDescent="0.2">
      <c r="B62" s="78"/>
      <c r="C62" s="78"/>
      <c r="D62" s="78"/>
      <c r="E62" s="78"/>
      <c r="F62" s="78"/>
    </row>
    <row r="63" spans="2:6" x14ac:dyDescent="0.2">
      <c r="B63" s="78"/>
      <c r="C63" s="78"/>
      <c r="D63" s="78"/>
      <c r="E63" s="78"/>
      <c r="F63" s="78"/>
    </row>
    <row r="64" spans="2:6" x14ac:dyDescent="0.2">
      <c r="B64" s="78"/>
      <c r="C64" s="78"/>
      <c r="D64" s="78"/>
      <c r="E64" s="78"/>
      <c r="F64" s="78"/>
    </row>
    <row r="65" spans="2:6" x14ac:dyDescent="0.2">
      <c r="B65" s="78"/>
      <c r="C65" s="78"/>
      <c r="D65" s="78"/>
      <c r="E65" s="78"/>
      <c r="F65" s="78"/>
    </row>
    <row r="66" spans="2:6" x14ac:dyDescent="0.2">
      <c r="B66" s="78"/>
      <c r="C66" s="78"/>
      <c r="D66" s="78"/>
      <c r="E66" s="78"/>
      <c r="F66" s="78"/>
    </row>
    <row r="67" spans="2:6" x14ac:dyDescent="0.2">
      <c r="B67" s="78"/>
      <c r="C67" s="78"/>
      <c r="D67" s="78"/>
      <c r="E67" s="78"/>
      <c r="F67" s="78"/>
    </row>
    <row r="68" spans="2:6" x14ac:dyDescent="0.2">
      <c r="B68" s="78"/>
      <c r="C68" s="78"/>
      <c r="D68" s="78"/>
      <c r="E68" s="78"/>
      <c r="F68" s="78"/>
    </row>
    <row r="69" spans="2:6" x14ac:dyDescent="0.2">
      <c r="B69" s="78"/>
      <c r="C69" s="78"/>
      <c r="D69" s="78"/>
      <c r="E69" s="78"/>
      <c r="F69" s="78"/>
    </row>
    <row r="70" spans="2:6" x14ac:dyDescent="0.2">
      <c r="B70" s="78"/>
      <c r="C70" s="78"/>
      <c r="D70" s="78"/>
      <c r="E70" s="78"/>
      <c r="F70" s="78"/>
    </row>
    <row r="71" spans="2:6" x14ac:dyDescent="0.2">
      <c r="B71" s="78"/>
      <c r="C71" s="78"/>
      <c r="D71" s="78"/>
      <c r="E71" s="78"/>
      <c r="F71" s="78"/>
    </row>
    <row r="72" spans="2:6" x14ac:dyDescent="0.2">
      <c r="B72" s="78"/>
      <c r="C72" s="78"/>
      <c r="D72" s="78"/>
      <c r="E72" s="78"/>
      <c r="F72" s="78"/>
    </row>
    <row r="73" spans="2:6" x14ac:dyDescent="0.2">
      <c r="B73" s="78"/>
      <c r="C73" s="78"/>
      <c r="D73" s="78"/>
      <c r="E73" s="78"/>
      <c r="F73" s="78"/>
    </row>
    <row r="74" spans="2:6" x14ac:dyDescent="0.2">
      <c r="B74" s="78"/>
      <c r="C74" s="78"/>
      <c r="D74" s="78"/>
      <c r="E74" s="78"/>
      <c r="F74" s="78"/>
    </row>
    <row r="75" spans="2:6" x14ac:dyDescent="0.2">
      <c r="B75" s="78"/>
      <c r="C75" s="78"/>
      <c r="D75" s="78"/>
      <c r="E75" s="78"/>
      <c r="F75" s="78"/>
    </row>
    <row r="76" spans="2:6" x14ac:dyDescent="0.2">
      <c r="B76" s="78"/>
      <c r="C76" s="78"/>
      <c r="D76" s="78"/>
      <c r="E76" s="78"/>
      <c r="F76" s="78"/>
    </row>
    <row r="77" spans="2:6" x14ac:dyDescent="0.2">
      <c r="B77" s="78"/>
      <c r="C77" s="78"/>
      <c r="D77" s="78"/>
      <c r="E77" s="78"/>
      <c r="F77" s="78"/>
    </row>
    <row r="78" spans="2:6" x14ac:dyDescent="0.2">
      <c r="B78" s="78"/>
      <c r="C78" s="78"/>
      <c r="D78" s="78"/>
      <c r="E78" s="78"/>
      <c r="F78" s="78"/>
    </row>
    <row r="79" spans="2:6" x14ac:dyDescent="0.2">
      <c r="B79" s="78"/>
      <c r="C79" s="78"/>
      <c r="D79" s="78"/>
      <c r="E79" s="78"/>
      <c r="F79" s="78"/>
    </row>
    <row r="80" spans="2:6" x14ac:dyDescent="0.2">
      <c r="B80" s="78"/>
      <c r="C80" s="78"/>
      <c r="D80" s="78"/>
      <c r="E80" s="78"/>
      <c r="F80" s="78"/>
    </row>
    <row r="81" spans="2:6" x14ac:dyDescent="0.2">
      <c r="B81" s="78"/>
      <c r="C81" s="78"/>
      <c r="D81" s="78"/>
      <c r="E81" s="78"/>
      <c r="F81" s="78"/>
    </row>
    <row r="82" spans="2:6" x14ac:dyDescent="0.2">
      <c r="B82" s="78"/>
      <c r="C82" s="78"/>
      <c r="D82" s="78"/>
      <c r="E82" s="78"/>
      <c r="F82" s="78"/>
    </row>
    <row r="83" spans="2:6" x14ac:dyDescent="0.2">
      <c r="B83" s="78"/>
      <c r="C83" s="78"/>
      <c r="D83" s="78"/>
      <c r="E83" s="78"/>
      <c r="F83" s="78"/>
    </row>
    <row r="84" spans="2:6" x14ac:dyDescent="0.2">
      <c r="B84" s="78"/>
      <c r="C84" s="78"/>
      <c r="D84" s="78"/>
      <c r="E84" s="78"/>
      <c r="F84" s="78"/>
    </row>
    <row r="85" spans="2:6" x14ac:dyDescent="0.2">
      <c r="B85" s="78"/>
      <c r="C85" s="78"/>
      <c r="D85" s="78"/>
      <c r="E85" s="78"/>
      <c r="F85" s="78"/>
    </row>
    <row r="86" spans="2:6" x14ac:dyDescent="0.2">
      <c r="B86" s="78"/>
      <c r="C86" s="78"/>
      <c r="D86" s="78"/>
      <c r="E86" s="78"/>
      <c r="F86" s="78"/>
    </row>
    <row r="87" spans="2:6" x14ac:dyDescent="0.2">
      <c r="B87" s="78"/>
      <c r="C87" s="78"/>
      <c r="D87" s="78"/>
      <c r="E87" s="78"/>
      <c r="F87" s="78"/>
    </row>
    <row r="88" spans="2:6" x14ac:dyDescent="0.2">
      <c r="B88" s="78"/>
      <c r="C88" s="78"/>
      <c r="D88" s="78"/>
      <c r="E88" s="78"/>
      <c r="F88" s="78"/>
    </row>
    <row r="89" spans="2:6" x14ac:dyDescent="0.2">
      <c r="B89" s="78"/>
      <c r="C89" s="78"/>
      <c r="D89" s="78"/>
      <c r="E89" s="78"/>
      <c r="F89" s="78"/>
    </row>
    <row r="90" spans="2:6" x14ac:dyDescent="0.2">
      <c r="B90" s="78"/>
      <c r="C90" s="78"/>
      <c r="D90" s="78"/>
      <c r="E90" s="78"/>
      <c r="F90" s="78"/>
    </row>
    <row r="91" spans="2:6" x14ac:dyDescent="0.2">
      <c r="B91" s="78"/>
      <c r="C91" s="78"/>
      <c r="D91" s="78"/>
      <c r="E91" s="78"/>
      <c r="F91" s="78"/>
    </row>
    <row r="92" spans="2:6" x14ac:dyDescent="0.2">
      <c r="B92" s="78"/>
      <c r="C92" s="78"/>
      <c r="D92" s="78"/>
      <c r="E92" s="78"/>
      <c r="F92" s="78"/>
    </row>
    <row r="93" spans="2:6" x14ac:dyDescent="0.2">
      <c r="B93" s="78"/>
      <c r="C93" s="78"/>
      <c r="D93" s="78"/>
      <c r="E93" s="78"/>
      <c r="F93" s="78"/>
    </row>
    <row r="94" spans="2:6" x14ac:dyDescent="0.2">
      <c r="B94" s="78"/>
      <c r="C94" s="78"/>
      <c r="D94" s="78"/>
      <c r="E94" s="78"/>
      <c r="F94" s="78"/>
    </row>
    <row r="95" spans="2:6" x14ac:dyDescent="0.2">
      <c r="B95" s="78"/>
      <c r="C95" s="78"/>
      <c r="D95" s="78"/>
      <c r="E95" s="78"/>
      <c r="F95" s="78"/>
    </row>
    <row r="96" spans="2:6" x14ac:dyDescent="0.2">
      <c r="B96" s="78"/>
      <c r="C96" s="78"/>
      <c r="D96" s="78"/>
      <c r="E96" s="78"/>
      <c r="F96" s="78"/>
    </row>
    <row r="97" spans="2:6" x14ac:dyDescent="0.2">
      <c r="B97" s="78"/>
      <c r="C97" s="78"/>
      <c r="D97" s="78"/>
      <c r="E97" s="78"/>
      <c r="F97" s="78"/>
    </row>
    <row r="98" spans="2:6" x14ac:dyDescent="0.2">
      <c r="B98" s="78"/>
      <c r="C98" s="78"/>
      <c r="D98" s="78"/>
      <c r="E98" s="78"/>
      <c r="F98" s="78"/>
    </row>
    <row r="99" spans="2:6" x14ac:dyDescent="0.2">
      <c r="B99" s="78"/>
      <c r="C99" s="78"/>
      <c r="D99" s="78"/>
      <c r="E99" s="78"/>
      <c r="F99" s="78"/>
    </row>
    <row r="100" spans="2:6" x14ac:dyDescent="0.2">
      <c r="B100" s="78"/>
      <c r="C100" s="78"/>
      <c r="D100" s="78"/>
      <c r="E100" s="78"/>
      <c r="F100" s="78"/>
    </row>
    <row r="101" spans="2:6" x14ac:dyDescent="0.2">
      <c r="B101" s="78"/>
      <c r="C101" s="78"/>
      <c r="D101" s="78"/>
      <c r="E101" s="78"/>
      <c r="F101" s="78"/>
    </row>
    <row r="102" spans="2:6" x14ac:dyDescent="0.2">
      <c r="B102" s="78"/>
      <c r="C102" s="78"/>
      <c r="D102" s="78"/>
      <c r="E102" s="78"/>
      <c r="F102" s="78"/>
    </row>
    <row r="103" spans="2:6" x14ac:dyDescent="0.2">
      <c r="B103" s="78"/>
      <c r="C103" s="78"/>
      <c r="D103" s="78"/>
      <c r="E103" s="78"/>
      <c r="F103" s="78"/>
    </row>
    <row r="104" spans="2:6" x14ac:dyDescent="0.2">
      <c r="B104" s="78"/>
      <c r="C104" s="78"/>
      <c r="D104" s="78"/>
      <c r="E104" s="78"/>
      <c r="F104" s="78"/>
    </row>
    <row r="105" spans="2:6" x14ac:dyDescent="0.2">
      <c r="B105" s="78"/>
      <c r="C105" s="78"/>
      <c r="D105" s="78"/>
      <c r="E105" s="78"/>
      <c r="F105" s="78"/>
    </row>
    <row r="106" spans="2:6" x14ac:dyDescent="0.2">
      <c r="B106" s="78"/>
      <c r="C106" s="78"/>
      <c r="D106" s="78"/>
      <c r="E106" s="78"/>
      <c r="F106" s="78"/>
    </row>
    <row r="107" spans="2:6" x14ac:dyDescent="0.2">
      <c r="B107" s="78"/>
      <c r="C107" s="78"/>
      <c r="D107" s="78"/>
      <c r="E107" s="78"/>
      <c r="F107" s="78"/>
    </row>
    <row r="108" spans="2:6" x14ac:dyDescent="0.2">
      <c r="B108" s="78"/>
      <c r="C108" s="78"/>
      <c r="D108" s="78"/>
      <c r="E108" s="78"/>
      <c r="F108" s="78"/>
    </row>
    <row r="109" spans="2:6" x14ac:dyDescent="0.2">
      <c r="B109" s="78"/>
      <c r="C109" s="78"/>
      <c r="D109" s="78"/>
      <c r="E109" s="78"/>
      <c r="F109" s="78"/>
    </row>
    <row r="110" spans="2:6" x14ac:dyDescent="0.2">
      <c r="B110" s="78"/>
      <c r="C110" s="78"/>
      <c r="D110" s="78"/>
      <c r="E110" s="78"/>
      <c r="F110" s="78"/>
    </row>
    <row r="111" spans="2:6" x14ac:dyDescent="0.2">
      <c r="B111" s="78"/>
      <c r="C111" s="78"/>
      <c r="D111" s="78"/>
      <c r="E111" s="78"/>
      <c r="F111" s="78"/>
    </row>
    <row r="112" spans="2:6" x14ac:dyDescent="0.2">
      <c r="B112" s="78"/>
      <c r="C112" s="78"/>
      <c r="D112" s="78"/>
      <c r="E112" s="78"/>
      <c r="F112" s="78"/>
    </row>
    <row r="113" spans="2:6" x14ac:dyDescent="0.2">
      <c r="B113" s="78"/>
      <c r="C113" s="78"/>
      <c r="D113" s="78"/>
      <c r="E113" s="78"/>
      <c r="F113" s="78"/>
    </row>
    <row r="114" spans="2:6" x14ac:dyDescent="0.2">
      <c r="B114" s="78"/>
      <c r="C114" s="78"/>
      <c r="D114" s="78"/>
      <c r="E114" s="78"/>
      <c r="F114" s="78"/>
    </row>
    <row r="115" spans="2:6" x14ac:dyDescent="0.2">
      <c r="B115" s="78"/>
      <c r="C115" s="78"/>
      <c r="D115" s="78"/>
      <c r="E115" s="78"/>
      <c r="F115" s="78"/>
    </row>
    <row r="116" spans="2:6" x14ac:dyDescent="0.2">
      <c r="B116" s="78"/>
      <c r="C116" s="78"/>
      <c r="D116" s="78"/>
      <c r="E116" s="78"/>
      <c r="F116" s="78"/>
    </row>
    <row r="117" spans="2:6" x14ac:dyDescent="0.2">
      <c r="B117" s="78"/>
      <c r="C117" s="78"/>
      <c r="D117" s="78"/>
      <c r="E117" s="78"/>
      <c r="F117" s="78"/>
    </row>
    <row r="118" spans="2:6" x14ac:dyDescent="0.2">
      <c r="B118" s="78"/>
      <c r="C118" s="78"/>
      <c r="D118" s="78"/>
      <c r="E118" s="78"/>
      <c r="F118" s="78"/>
    </row>
    <row r="119" spans="2:6" x14ac:dyDescent="0.2">
      <c r="B119" s="78"/>
      <c r="C119" s="78"/>
      <c r="D119" s="78"/>
      <c r="E119" s="78"/>
      <c r="F119" s="78"/>
    </row>
    <row r="120" spans="2:6" x14ac:dyDescent="0.2">
      <c r="B120" s="78"/>
      <c r="C120" s="78"/>
      <c r="D120" s="78"/>
      <c r="E120" s="78"/>
      <c r="F120" s="78"/>
    </row>
    <row r="121" spans="2:6" x14ac:dyDescent="0.2">
      <c r="B121" s="78"/>
      <c r="C121" s="78"/>
      <c r="D121" s="78"/>
      <c r="E121" s="78"/>
      <c r="F121" s="78"/>
    </row>
    <row r="122" spans="2:6" x14ac:dyDescent="0.2">
      <c r="B122" s="78"/>
      <c r="C122" s="78"/>
      <c r="D122" s="78"/>
      <c r="E122" s="78"/>
      <c r="F122" s="78"/>
    </row>
    <row r="123" spans="2:6" x14ac:dyDescent="0.2">
      <c r="B123" s="78"/>
      <c r="C123" s="78"/>
      <c r="D123" s="78"/>
      <c r="E123" s="78"/>
      <c r="F123" s="78"/>
    </row>
    <row r="124" spans="2:6" x14ac:dyDescent="0.2">
      <c r="B124" s="78"/>
      <c r="C124" s="78"/>
      <c r="D124" s="78"/>
      <c r="E124" s="78"/>
      <c r="F124" s="78"/>
    </row>
    <row r="125" spans="2:6" x14ac:dyDescent="0.2">
      <c r="B125" s="78"/>
      <c r="C125" s="78"/>
      <c r="D125" s="78"/>
      <c r="E125" s="78"/>
      <c r="F125" s="78"/>
    </row>
    <row r="126" spans="2:6" x14ac:dyDescent="0.2">
      <c r="B126" s="78"/>
      <c r="C126" s="78"/>
      <c r="D126" s="78"/>
      <c r="E126" s="78"/>
      <c r="F126" s="78"/>
    </row>
    <row r="127" spans="2:6" x14ac:dyDescent="0.2">
      <c r="B127" s="78"/>
      <c r="C127" s="78"/>
      <c r="D127" s="78"/>
      <c r="E127" s="78"/>
      <c r="F127" s="78"/>
    </row>
    <row r="128" spans="2:6" x14ac:dyDescent="0.2">
      <c r="B128" s="78"/>
      <c r="C128" s="78"/>
      <c r="D128" s="78"/>
      <c r="E128" s="78"/>
      <c r="F128" s="78"/>
    </row>
    <row r="129" spans="2:6" x14ac:dyDescent="0.2">
      <c r="B129" s="78"/>
      <c r="C129" s="78"/>
      <c r="D129" s="78"/>
      <c r="E129" s="78"/>
      <c r="F129" s="78"/>
    </row>
    <row r="130" spans="2:6" x14ac:dyDescent="0.2">
      <c r="B130" s="78"/>
      <c r="C130" s="78"/>
      <c r="D130" s="78"/>
      <c r="E130" s="78"/>
      <c r="F130" s="78"/>
    </row>
    <row r="131" spans="2:6" x14ac:dyDescent="0.2">
      <c r="B131" s="78"/>
      <c r="C131" s="78"/>
      <c r="D131" s="78"/>
      <c r="E131" s="78"/>
      <c r="F131" s="78"/>
    </row>
    <row r="132" spans="2:6" x14ac:dyDescent="0.2">
      <c r="B132" s="78"/>
      <c r="C132" s="78"/>
      <c r="D132" s="78"/>
      <c r="E132" s="78"/>
      <c r="F132" s="78"/>
    </row>
    <row r="133" spans="2:6" x14ac:dyDescent="0.2">
      <c r="B133" s="78"/>
      <c r="C133" s="78"/>
      <c r="D133" s="78"/>
      <c r="E133" s="78"/>
      <c r="F133" s="78"/>
    </row>
    <row r="134" spans="2:6" x14ac:dyDescent="0.2">
      <c r="B134" s="78"/>
      <c r="C134" s="78"/>
      <c r="D134" s="78"/>
      <c r="E134" s="78"/>
      <c r="F134" s="78"/>
    </row>
    <row r="135" spans="2:6" x14ac:dyDescent="0.2">
      <c r="B135" s="78"/>
      <c r="C135" s="78"/>
      <c r="D135" s="78"/>
      <c r="E135" s="78"/>
      <c r="F135" s="78"/>
    </row>
    <row r="136" spans="2:6" x14ac:dyDescent="0.2">
      <c r="B136" s="78"/>
      <c r="C136" s="78"/>
      <c r="D136" s="78"/>
      <c r="E136" s="78"/>
      <c r="F136" s="78"/>
    </row>
    <row r="137" spans="2:6" x14ac:dyDescent="0.2">
      <c r="B137" s="78"/>
      <c r="C137" s="78"/>
      <c r="D137" s="78"/>
      <c r="E137" s="78"/>
      <c r="F137" s="78"/>
    </row>
    <row r="138" spans="2:6" x14ac:dyDescent="0.2">
      <c r="B138" s="78"/>
      <c r="C138" s="78"/>
      <c r="D138" s="78"/>
      <c r="E138" s="78"/>
      <c r="F138" s="78"/>
    </row>
    <row r="139" spans="2:6" x14ac:dyDescent="0.2">
      <c r="B139" s="78"/>
      <c r="C139" s="78"/>
      <c r="D139" s="78"/>
      <c r="E139" s="78"/>
      <c r="F139" s="78"/>
    </row>
    <row r="140" spans="2:6" x14ac:dyDescent="0.2">
      <c r="B140" s="78"/>
      <c r="C140" s="78"/>
      <c r="D140" s="78"/>
      <c r="E140" s="78"/>
      <c r="F140" s="78"/>
    </row>
    <row r="141" spans="2:6" x14ac:dyDescent="0.2">
      <c r="B141" s="78"/>
      <c r="C141" s="78"/>
      <c r="D141" s="78"/>
      <c r="E141" s="78"/>
      <c r="F141" s="78"/>
    </row>
    <row r="142" spans="2:6" x14ac:dyDescent="0.2">
      <c r="B142" s="78"/>
      <c r="C142" s="78"/>
      <c r="D142" s="78"/>
      <c r="E142" s="78"/>
      <c r="F142" s="78"/>
    </row>
    <row r="143" spans="2:6" x14ac:dyDescent="0.2">
      <c r="B143" s="78"/>
      <c r="C143" s="78"/>
      <c r="D143" s="78"/>
      <c r="E143" s="78"/>
      <c r="F143" s="78"/>
    </row>
    <row r="144" spans="2:6" x14ac:dyDescent="0.2">
      <c r="B144" s="78"/>
      <c r="C144" s="78"/>
      <c r="D144" s="78"/>
      <c r="E144" s="78"/>
      <c r="F144" s="78"/>
    </row>
    <row r="145" spans="2:6" x14ac:dyDescent="0.2">
      <c r="B145" s="78"/>
      <c r="C145" s="78"/>
      <c r="D145" s="78"/>
      <c r="E145" s="78"/>
      <c r="F145" s="78"/>
    </row>
    <row r="146" spans="2:6" x14ac:dyDescent="0.2">
      <c r="B146" s="78"/>
      <c r="C146" s="78"/>
      <c r="D146" s="78"/>
      <c r="E146" s="78"/>
      <c r="F146" s="78"/>
    </row>
    <row r="147" spans="2:6" x14ac:dyDescent="0.2">
      <c r="B147" s="78"/>
      <c r="C147" s="78"/>
      <c r="D147" s="78"/>
      <c r="E147" s="78"/>
      <c r="F147" s="78"/>
    </row>
    <row r="148" spans="2:6" x14ac:dyDescent="0.2">
      <c r="B148" s="78"/>
      <c r="C148" s="78"/>
      <c r="D148" s="78"/>
      <c r="E148" s="78"/>
      <c r="F148" s="78"/>
    </row>
    <row r="149" spans="2:6" x14ac:dyDescent="0.2">
      <c r="B149" s="78"/>
      <c r="C149" s="78"/>
      <c r="D149" s="78"/>
      <c r="E149" s="78"/>
      <c r="F149" s="78"/>
    </row>
    <row r="150" spans="2:6" x14ac:dyDescent="0.2">
      <c r="B150" s="78"/>
      <c r="C150" s="78"/>
      <c r="D150" s="78"/>
      <c r="E150" s="78"/>
      <c r="F150" s="78"/>
    </row>
    <row r="151" spans="2:6" x14ac:dyDescent="0.2">
      <c r="B151" s="78"/>
      <c r="C151" s="78"/>
      <c r="D151" s="78"/>
      <c r="E151" s="78"/>
      <c r="F151" s="78"/>
    </row>
    <row r="152" spans="2:6" x14ac:dyDescent="0.2">
      <c r="B152" s="78"/>
      <c r="C152" s="78"/>
      <c r="D152" s="78"/>
      <c r="E152" s="78"/>
      <c r="F152" s="78"/>
    </row>
    <row r="153" spans="2:6" x14ac:dyDescent="0.2">
      <c r="B153" s="78"/>
      <c r="C153" s="78"/>
      <c r="D153" s="78"/>
      <c r="E153" s="78"/>
      <c r="F153" s="78"/>
    </row>
    <row r="154" spans="2:6" x14ac:dyDescent="0.2">
      <c r="B154" s="78"/>
      <c r="C154" s="78"/>
      <c r="D154" s="78"/>
      <c r="E154" s="78"/>
      <c r="F154" s="78"/>
    </row>
    <row r="155" spans="2:6" x14ac:dyDescent="0.2">
      <c r="B155" s="78"/>
      <c r="C155" s="78"/>
      <c r="D155" s="78"/>
      <c r="E155" s="78"/>
      <c r="F155" s="78"/>
    </row>
    <row r="156" spans="2:6" x14ac:dyDescent="0.2">
      <c r="B156" s="78"/>
      <c r="C156" s="78"/>
      <c r="D156" s="78"/>
      <c r="E156" s="78"/>
      <c r="F156" s="78"/>
    </row>
    <row r="157" spans="2:6" x14ac:dyDescent="0.2">
      <c r="B157" s="78"/>
      <c r="C157" s="78"/>
      <c r="D157" s="78"/>
      <c r="E157" s="78"/>
      <c r="F157" s="78"/>
    </row>
    <row r="158" spans="2:6" x14ac:dyDescent="0.2">
      <c r="B158" s="78"/>
      <c r="C158" s="78"/>
      <c r="D158" s="78"/>
      <c r="E158" s="78"/>
      <c r="F158" s="78"/>
    </row>
    <row r="159" spans="2:6" x14ac:dyDescent="0.2">
      <c r="B159" s="78"/>
      <c r="C159" s="78"/>
      <c r="D159" s="78"/>
      <c r="E159" s="78"/>
      <c r="F159" s="78"/>
    </row>
    <row r="160" spans="2:6" x14ac:dyDescent="0.2">
      <c r="B160" s="78"/>
      <c r="C160" s="78"/>
      <c r="D160" s="78"/>
      <c r="E160" s="78"/>
      <c r="F160" s="78"/>
    </row>
    <row r="161" spans="2:6" x14ac:dyDescent="0.2">
      <c r="B161" s="78"/>
      <c r="C161" s="78"/>
      <c r="D161" s="78"/>
      <c r="E161" s="78"/>
      <c r="F161" s="78"/>
    </row>
    <row r="162" spans="2:6" x14ac:dyDescent="0.2">
      <c r="B162" s="78"/>
      <c r="C162" s="78"/>
      <c r="D162" s="78"/>
      <c r="E162" s="78"/>
      <c r="F162" s="78"/>
    </row>
    <row r="163" spans="2:6" x14ac:dyDescent="0.2">
      <c r="B163" s="78"/>
      <c r="C163" s="78"/>
      <c r="D163" s="78"/>
      <c r="E163" s="78"/>
      <c r="F163" s="78"/>
    </row>
    <row r="164" spans="2:6" x14ac:dyDescent="0.2">
      <c r="B164" s="78"/>
      <c r="C164" s="78"/>
      <c r="D164" s="78"/>
      <c r="E164" s="78"/>
      <c r="F164" s="78"/>
    </row>
    <row r="165" spans="2:6" x14ac:dyDescent="0.2">
      <c r="B165" s="78"/>
      <c r="C165" s="78"/>
      <c r="D165" s="78"/>
      <c r="E165" s="78"/>
      <c r="F165" s="78"/>
    </row>
    <row r="166" spans="2:6" x14ac:dyDescent="0.2">
      <c r="B166" s="78"/>
      <c r="C166" s="78"/>
      <c r="D166" s="78"/>
      <c r="E166" s="78"/>
      <c r="F166" s="78"/>
    </row>
    <row r="167" spans="2:6" x14ac:dyDescent="0.2">
      <c r="B167" s="78"/>
      <c r="C167" s="78"/>
      <c r="D167" s="78"/>
      <c r="E167" s="78"/>
      <c r="F167" s="78"/>
    </row>
    <row r="168" spans="2:6" x14ac:dyDescent="0.2">
      <c r="B168" s="78"/>
      <c r="C168" s="78"/>
      <c r="D168" s="78"/>
      <c r="E168" s="78"/>
      <c r="F168" s="78"/>
    </row>
    <row r="169" spans="2:6" x14ac:dyDescent="0.2">
      <c r="B169" s="78"/>
      <c r="C169" s="78"/>
      <c r="D169" s="78"/>
      <c r="E169" s="78"/>
      <c r="F169" s="78"/>
    </row>
    <row r="170" spans="2:6" x14ac:dyDescent="0.2">
      <c r="B170" s="78"/>
      <c r="C170" s="78"/>
      <c r="D170" s="78"/>
      <c r="E170" s="78"/>
      <c r="F170" s="78"/>
    </row>
    <row r="171" spans="2:6" x14ac:dyDescent="0.2">
      <c r="B171" s="78"/>
      <c r="C171" s="78"/>
      <c r="D171" s="78"/>
      <c r="E171" s="78"/>
      <c r="F171" s="78"/>
    </row>
    <row r="172" spans="2:6" x14ac:dyDescent="0.2">
      <c r="B172" s="78"/>
      <c r="C172" s="78"/>
      <c r="D172" s="78"/>
      <c r="E172" s="78"/>
      <c r="F172" s="78"/>
    </row>
    <row r="173" spans="2:6" x14ac:dyDescent="0.2">
      <c r="B173" s="78"/>
      <c r="C173" s="78"/>
      <c r="D173" s="78"/>
      <c r="E173" s="78"/>
      <c r="F173" s="78"/>
    </row>
    <row r="174" spans="2:6" x14ac:dyDescent="0.2">
      <c r="B174" s="78"/>
      <c r="C174" s="78"/>
      <c r="D174" s="78"/>
      <c r="E174" s="78"/>
      <c r="F174" s="78"/>
    </row>
    <row r="175" spans="2:6" x14ac:dyDescent="0.2">
      <c r="B175" s="78"/>
      <c r="C175" s="78"/>
      <c r="D175" s="78"/>
      <c r="E175" s="78"/>
      <c r="F175" s="78"/>
    </row>
    <row r="176" spans="2:6" x14ac:dyDescent="0.2">
      <c r="B176" s="78"/>
      <c r="C176" s="78"/>
      <c r="D176" s="78"/>
      <c r="E176" s="78"/>
      <c r="F176" s="78"/>
    </row>
    <row r="177" spans="2:6" x14ac:dyDescent="0.2">
      <c r="B177" s="78"/>
      <c r="C177" s="78"/>
      <c r="D177" s="78"/>
      <c r="E177" s="78"/>
      <c r="F177" s="78"/>
    </row>
    <row r="178" spans="2:6" x14ac:dyDescent="0.2">
      <c r="B178" s="78"/>
      <c r="C178" s="78"/>
      <c r="D178" s="78"/>
      <c r="E178" s="78"/>
      <c r="F178" s="78"/>
    </row>
    <row r="179" spans="2:6" x14ac:dyDescent="0.2">
      <c r="B179" s="78"/>
      <c r="C179" s="78"/>
      <c r="D179" s="78"/>
      <c r="E179" s="78"/>
      <c r="F179" s="78"/>
    </row>
    <row r="180" spans="2:6" x14ac:dyDescent="0.2">
      <c r="B180" s="78"/>
      <c r="C180" s="78"/>
      <c r="D180" s="78"/>
      <c r="E180" s="78"/>
      <c r="F180" s="78"/>
    </row>
    <row r="181" spans="2:6" x14ac:dyDescent="0.2">
      <c r="B181" s="78"/>
      <c r="C181" s="78"/>
      <c r="D181" s="78"/>
      <c r="E181" s="78"/>
      <c r="F181" s="78"/>
    </row>
    <row r="182" spans="2:6" x14ac:dyDescent="0.2">
      <c r="B182" s="78"/>
      <c r="C182" s="78"/>
      <c r="D182" s="78"/>
      <c r="E182" s="78"/>
      <c r="F182" s="78"/>
    </row>
    <row r="183" spans="2:6" x14ac:dyDescent="0.2">
      <c r="B183" s="78"/>
      <c r="C183" s="78"/>
      <c r="D183" s="78"/>
      <c r="E183" s="78"/>
      <c r="F183" s="78"/>
    </row>
    <row r="184" spans="2:6" x14ac:dyDescent="0.2">
      <c r="B184" s="78"/>
      <c r="C184" s="78"/>
      <c r="D184" s="78"/>
      <c r="E184" s="78"/>
      <c r="F184" s="78"/>
    </row>
    <row r="185" spans="2:6" x14ac:dyDescent="0.2">
      <c r="B185" s="78"/>
      <c r="C185" s="78"/>
      <c r="D185" s="78"/>
      <c r="E185" s="78"/>
      <c r="F185" s="78"/>
    </row>
    <row r="186" spans="2:6" x14ac:dyDescent="0.2">
      <c r="B186" s="78"/>
      <c r="C186" s="78"/>
      <c r="D186" s="78"/>
      <c r="E186" s="78"/>
      <c r="F186" s="78"/>
    </row>
    <row r="187" spans="2:6" x14ac:dyDescent="0.2">
      <c r="B187" s="78"/>
      <c r="C187" s="78"/>
      <c r="D187" s="78"/>
      <c r="E187" s="78"/>
      <c r="F187" s="78"/>
    </row>
    <row r="188" spans="2:6" x14ac:dyDescent="0.2">
      <c r="B188" s="78"/>
      <c r="C188" s="78"/>
      <c r="D188" s="78"/>
      <c r="E188" s="78"/>
      <c r="F188" s="78"/>
    </row>
    <row r="189" spans="2:6" x14ac:dyDescent="0.2">
      <c r="B189" s="78"/>
      <c r="C189" s="78"/>
      <c r="D189" s="78"/>
      <c r="E189" s="78"/>
      <c r="F189" s="78"/>
    </row>
    <row r="190" spans="2:6" x14ac:dyDescent="0.2">
      <c r="B190" s="78"/>
      <c r="C190" s="78"/>
      <c r="D190" s="78"/>
      <c r="E190" s="78"/>
      <c r="F190" s="78"/>
    </row>
    <row r="191" spans="2:6" x14ac:dyDescent="0.2">
      <c r="B191" s="78"/>
      <c r="C191" s="78"/>
      <c r="D191" s="78"/>
      <c r="E191" s="78"/>
      <c r="F191" s="78"/>
    </row>
    <row r="192" spans="2:6" x14ac:dyDescent="0.2">
      <c r="B192" s="78"/>
      <c r="C192" s="78"/>
      <c r="D192" s="78"/>
      <c r="E192" s="78"/>
      <c r="F192" s="78"/>
    </row>
    <row r="193" spans="2:6" x14ac:dyDescent="0.2">
      <c r="B193" s="78"/>
      <c r="C193" s="78"/>
      <c r="D193" s="78"/>
      <c r="E193" s="78"/>
      <c r="F193" s="78"/>
    </row>
    <row r="194" spans="2:6" x14ac:dyDescent="0.2">
      <c r="B194" s="78"/>
      <c r="C194" s="78"/>
      <c r="D194" s="78"/>
      <c r="E194" s="78"/>
      <c r="F194" s="78"/>
    </row>
    <row r="195" spans="2:6" x14ac:dyDescent="0.2">
      <c r="B195" s="78"/>
      <c r="C195" s="78"/>
      <c r="D195" s="78"/>
      <c r="E195" s="78"/>
      <c r="F195" s="78"/>
    </row>
    <row r="196" spans="2:6" x14ac:dyDescent="0.2">
      <c r="B196" s="78"/>
      <c r="C196" s="78"/>
      <c r="D196" s="78"/>
      <c r="E196" s="78"/>
      <c r="F196" s="78"/>
    </row>
    <row r="197" spans="2:6" x14ac:dyDescent="0.2">
      <c r="B197" s="78"/>
      <c r="C197" s="78"/>
      <c r="D197" s="78"/>
      <c r="E197" s="78"/>
      <c r="F197" s="78"/>
    </row>
    <row r="198" spans="2:6" x14ac:dyDescent="0.2">
      <c r="B198" s="78"/>
      <c r="C198" s="78"/>
      <c r="D198" s="78"/>
      <c r="E198" s="78"/>
      <c r="F198" s="78"/>
    </row>
    <row r="199" spans="2:6" x14ac:dyDescent="0.2">
      <c r="B199" s="78"/>
      <c r="C199" s="78"/>
      <c r="D199" s="78"/>
      <c r="E199" s="78"/>
      <c r="F199" s="78"/>
    </row>
    <row r="200" spans="2:6" x14ac:dyDescent="0.2">
      <c r="B200" s="78"/>
      <c r="C200" s="78"/>
      <c r="D200" s="78"/>
      <c r="E200" s="78"/>
      <c r="F200" s="78"/>
    </row>
    <row r="201" spans="2:6" x14ac:dyDescent="0.2">
      <c r="B201" s="78"/>
      <c r="C201" s="78"/>
      <c r="D201" s="78"/>
      <c r="E201" s="78"/>
      <c r="F201" s="78"/>
    </row>
    <row r="202" spans="2:6" x14ac:dyDescent="0.2">
      <c r="B202" s="78"/>
      <c r="C202" s="78"/>
      <c r="D202" s="78"/>
      <c r="E202" s="78"/>
      <c r="F202" s="78"/>
    </row>
    <row r="203" spans="2:6" x14ac:dyDescent="0.2">
      <c r="B203" s="78"/>
      <c r="C203" s="78"/>
      <c r="D203" s="78"/>
      <c r="E203" s="78"/>
      <c r="F203" s="78"/>
    </row>
    <row r="204" spans="2:6" x14ac:dyDescent="0.2">
      <c r="B204" s="78"/>
      <c r="C204" s="78"/>
      <c r="D204" s="78"/>
      <c r="E204" s="78"/>
      <c r="F204" s="78"/>
    </row>
    <row r="205" spans="2:6" x14ac:dyDescent="0.2">
      <c r="B205" s="78"/>
      <c r="C205" s="78"/>
      <c r="D205" s="78"/>
      <c r="E205" s="78"/>
      <c r="F205" s="78"/>
    </row>
    <row r="206" spans="2:6" x14ac:dyDescent="0.2">
      <c r="B206" s="78"/>
      <c r="C206" s="78"/>
      <c r="D206" s="78"/>
      <c r="E206" s="78"/>
      <c r="F206" s="78"/>
    </row>
    <row r="207" spans="2:6" x14ac:dyDescent="0.2">
      <c r="B207" s="78"/>
      <c r="C207" s="78"/>
      <c r="D207" s="78"/>
      <c r="E207" s="78"/>
      <c r="F207" s="78"/>
    </row>
    <row r="208" spans="2:6" x14ac:dyDescent="0.2">
      <c r="B208" s="78"/>
      <c r="C208" s="78"/>
      <c r="D208" s="78"/>
      <c r="E208" s="78"/>
      <c r="F208" s="78"/>
    </row>
    <row r="209" spans="2:6" x14ac:dyDescent="0.2">
      <c r="B209" s="78"/>
      <c r="C209" s="78"/>
      <c r="D209" s="78"/>
      <c r="E209" s="78"/>
      <c r="F209" s="78"/>
    </row>
    <row r="210" spans="2:6" x14ac:dyDescent="0.2">
      <c r="B210" s="78"/>
      <c r="C210" s="78"/>
      <c r="D210" s="78"/>
      <c r="E210" s="78"/>
      <c r="F210" s="78"/>
    </row>
    <row r="211" spans="2:6" x14ac:dyDescent="0.2">
      <c r="B211" s="78"/>
      <c r="C211" s="78"/>
      <c r="D211" s="78"/>
      <c r="E211" s="78"/>
      <c r="F211" s="78"/>
    </row>
    <row r="212" spans="2:6" x14ac:dyDescent="0.2">
      <c r="B212" s="78"/>
      <c r="C212" s="78"/>
      <c r="D212" s="78"/>
      <c r="E212" s="78"/>
      <c r="F212" s="78"/>
    </row>
    <row r="213" spans="2:6" x14ac:dyDescent="0.2">
      <c r="B213" s="78"/>
      <c r="C213" s="78"/>
      <c r="D213" s="78"/>
      <c r="E213" s="78"/>
      <c r="F213" s="78"/>
    </row>
    <row r="214" spans="2:6" x14ac:dyDescent="0.2">
      <c r="B214" s="78"/>
      <c r="C214" s="78"/>
      <c r="D214" s="78"/>
      <c r="E214" s="78"/>
      <c r="F214" s="78"/>
    </row>
    <row r="215" spans="2:6" x14ac:dyDescent="0.2">
      <c r="B215" s="78"/>
      <c r="C215" s="78"/>
      <c r="D215" s="78"/>
      <c r="E215" s="78"/>
      <c r="F215" s="78"/>
    </row>
    <row r="216" spans="2:6" x14ac:dyDescent="0.2">
      <c r="B216" s="78"/>
      <c r="C216" s="78"/>
      <c r="D216" s="78"/>
      <c r="E216" s="78"/>
      <c r="F216" s="78"/>
    </row>
    <row r="217" spans="2:6" x14ac:dyDescent="0.2">
      <c r="B217" s="78"/>
      <c r="C217" s="78"/>
      <c r="D217" s="78"/>
      <c r="E217" s="78"/>
      <c r="F217" s="78"/>
    </row>
    <row r="218" spans="2:6" x14ac:dyDescent="0.2">
      <c r="B218" s="78"/>
      <c r="C218" s="78"/>
      <c r="D218" s="78"/>
      <c r="E218" s="78"/>
      <c r="F218" s="78"/>
    </row>
    <row r="219" spans="2:6" x14ac:dyDescent="0.2">
      <c r="B219" s="78"/>
      <c r="C219" s="78"/>
      <c r="D219" s="78"/>
      <c r="E219" s="78"/>
      <c r="F219" s="78"/>
    </row>
    <row r="220" spans="2:6" x14ac:dyDescent="0.2">
      <c r="B220" s="78"/>
      <c r="C220" s="78"/>
      <c r="D220" s="78"/>
      <c r="E220" s="78"/>
      <c r="F220" s="78"/>
    </row>
    <row r="221" spans="2:6" x14ac:dyDescent="0.2">
      <c r="B221" s="78"/>
      <c r="C221" s="78"/>
      <c r="D221" s="78"/>
      <c r="E221" s="78"/>
      <c r="F221" s="78"/>
    </row>
    <row r="222" spans="2:6" x14ac:dyDescent="0.2">
      <c r="B222" s="78"/>
      <c r="C222" s="78"/>
      <c r="D222" s="78"/>
      <c r="E222" s="78"/>
      <c r="F222" s="78"/>
    </row>
    <row r="223" spans="2:6" x14ac:dyDescent="0.2">
      <c r="B223" s="78"/>
      <c r="C223" s="78"/>
      <c r="D223" s="78"/>
      <c r="E223" s="78"/>
      <c r="F223" s="78"/>
    </row>
    <row r="224" spans="2:6" x14ac:dyDescent="0.2">
      <c r="B224" s="78"/>
      <c r="C224" s="78"/>
      <c r="D224" s="78"/>
      <c r="E224" s="78"/>
      <c r="F224" s="78"/>
    </row>
    <row r="225" spans="2:6" x14ac:dyDescent="0.2">
      <c r="B225" s="78"/>
      <c r="C225" s="78"/>
      <c r="D225" s="78"/>
      <c r="E225" s="78"/>
      <c r="F225" s="78"/>
    </row>
    <row r="226" spans="2:6" x14ac:dyDescent="0.2">
      <c r="B226" s="78"/>
      <c r="C226" s="78"/>
      <c r="D226" s="78"/>
      <c r="E226" s="78"/>
      <c r="F226" s="78"/>
    </row>
    <row r="227" spans="2:6" x14ac:dyDescent="0.2">
      <c r="B227" s="78"/>
      <c r="C227" s="78"/>
      <c r="D227" s="78"/>
      <c r="E227" s="78"/>
      <c r="F227" s="78"/>
    </row>
    <row r="228" spans="2:6" x14ac:dyDescent="0.2">
      <c r="B228" s="78"/>
      <c r="C228" s="78"/>
      <c r="D228" s="78"/>
      <c r="E228" s="78"/>
      <c r="F228" s="78"/>
    </row>
    <row r="229" spans="2:6" x14ac:dyDescent="0.2">
      <c r="B229" s="78"/>
      <c r="C229" s="78"/>
      <c r="D229" s="78"/>
      <c r="E229" s="78"/>
      <c r="F229" s="78"/>
    </row>
    <row r="230" spans="2:6" x14ac:dyDescent="0.2">
      <c r="B230" s="78"/>
      <c r="C230" s="78"/>
      <c r="D230" s="78"/>
      <c r="E230" s="78"/>
      <c r="F230" s="78"/>
    </row>
    <row r="231" spans="2:6" x14ac:dyDescent="0.2">
      <c r="B231" s="78"/>
      <c r="C231" s="78"/>
      <c r="D231" s="78"/>
      <c r="E231" s="78"/>
      <c r="F231" s="78"/>
    </row>
    <row r="232" spans="2:6" x14ac:dyDescent="0.2">
      <c r="B232" s="78"/>
      <c r="C232" s="78"/>
      <c r="D232" s="78"/>
      <c r="E232" s="78"/>
      <c r="F232" s="78"/>
    </row>
    <row r="233" spans="2:6" x14ac:dyDescent="0.2">
      <c r="B233" s="78"/>
      <c r="C233" s="78"/>
      <c r="D233" s="78"/>
      <c r="E233" s="78"/>
      <c r="F233" s="78"/>
    </row>
    <row r="234" spans="2:6" x14ac:dyDescent="0.2">
      <c r="B234" s="78"/>
      <c r="C234" s="78"/>
      <c r="D234" s="78"/>
      <c r="E234" s="78"/>
      <c r="F234" s="78"/>
    </row>
    <row r="235" spans="2:6" x14ac:dyDescent="0.2">
      <c r="B235" s="78"/>
      <c r="C235" s="78"/>
      <c r="D235" s="78"/>
      <c r="E235" s="78"/>
      <c r="F235" s="78"/>
    </row>
    <row r="236" spans="2:6" x14ac:dyDescent="0.2">
      <c r="B236" s="78"/>
      <c r="C236" s="78"/>
      <c r="D236" s="78"/>
      <c r="E236" s="78"/>
      <c r="F236" s="78"/>
    </row>
    <row r="237" spans="2:6" x14ac:dyDescent="0.2">
      <c r="B237" s="78"/>
      <c r="C237" s="78"/>
      <c r="D237" s="78"/>
      <c r="E237" s="78"/>
      <c r="F237" s="78"/>
    </row>
    <row r="238" spans="2:6" x14ac:dyDescent="0.2">
      <c r="B238" s="78"/>
      <c r="C238" s="78"/>
      <c r="D238" s="78"/>
      <c r="E238" s="78"/>
      <c r="F238" s="78"/>
    </row>
    <row r="239" spans="2:6" x14ac:dyDescent="0.2">
      <c r="B239" s="78"/>
      <c r="C239" s="78"/>
      <c r="D239" s="78"/>
      <c r="E239" s="78"/>
      <c r="F239" s="78"/>
    </row>
    <row r="240" spans="2:6" x14ac:dyDescent="0.2">
      <c r="B240" s="78"/>
      <c r="C240" s="78"/>
      <c r="D240" s="78"/>
      <c r="E240" s="78"/>
      <c r="F240" s="78"/>
    </row>
    <row r="241" spans="2:6" x14ac:dyDescent="0.2">
      <c r="B241" s="78"/>
      <c r="C241" s="78"/>
      <c r="D241" s="78"/>
      <c r="E241" s="78"/>
      <c r="F241" s="78"/>
    </row>
    <row r="242" spans="2:6" x14ac:dyDescent="0.2">
      <c r="B242" s="78"/>
      <c r="C242" s="78"/>
      <c r="D242" s="78"/>
      <c r="E242" s="78"/>
      <c r="F242" s="78"/>
    </row>
    <row r="243" spans="2:6" x14ac:dyDescent="0.2">
      <c r="B243" s="78"/>
      <c r="C243" s="78"/>
      <c r="D243" s="78"/>
      <c r="E243" s="78"/>
      <c r="F243" s="78"/>
    </row>
    <row r="244" spans="2:6" x14ac:dyDescent="0.2">
      <c r="B244" s="78"/>
      <c r="C244" s="78"/>
      <c r="D244" s="78"/>
      <c r="E244" s="78"/>
      <c r="F244" s="78"/>
    </row>
    <row r="245" spans="2:6" x14ac:dyDescent="0.2">
      <c r="B245" s="78"/>
      <c r="C245" s="78"/>
      <c r="D245" s="78"/>
      <c r="E245" s="78"/>
      <c r="F245" s="78"/>
    </row>
    <row r="246" spans="2:6" x14ac:dyDescent="0.2">
      <c r="B246" s="78"/>
      <c r="C246" s="78"/>
      <c r="D246" s="78"/>
      <c r="E246" s="78"/>
      <c r="F246" s="78"/>
    </row>
    <row r="247" spans="2:6" x14ac:dyDescent="0.2">
      <c r="B247" s="78"/>
      <c r="C247" s="78"/>
      <c r="D247" s="78"/>
      <c r="E247" s="78"/>
      <c r="F247" s="78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F20"/>
  <sheetViews>
    <sheetView workbookViewId="0">
      <selection activeCell="N8" sqref="N8"/>
    </sheetView>
  </sheetViews>
  <sheetFormatPr defaultRowHeight="12.75" x14ac:dyDescent="0.2"/>
  <cols>
    <col min="1" max="1" width="52.7109375" style="61" bestFit="1" customWidth="1"/>
    <col min="2" max="5" width="10.140625" style="61" bestFit="1" customWidth="1"/>
    <col min="6" max="16384" width="9.140625" style="61"/>
  </cols>
  <sheetData>
    <row r="2" spans="1:6" ht="18.75" x14ac:dyDescent="0.2">
      <c r="A2" s="5" t="s">
        <v>185</v>
      </c>
      <c r="B2" s="5"/>
      <c r="C2" s="5"/>
      <c r="D2" s="5"/>
      <c r="E2" s="5"/>
    </row>
    <row r="4" spans="1:6" x14ac:dyDescent="0.2">
      <c r="E4" s="122" t="s">
        <v>78</v>
      </c>
    </row>
    <row r="5" spans="1:6" x14ac:dyDescent="0.2">
      <c r="A5" s="199"/>
      <c r="B5" s="165">
        <f>MT_ALL!B5</f>
        <v>42735</v>
      </c>
      <c r="C5" s="165">
        <f>MT_ALL!C5</f>
        <v>42766</v>
      </c>
      <c r="D5" s="165">
        <f>MT_ALL!D5</f>
        <v>42794</v>
      </c>
      <c r="E5" s="165">
        <f>MT_ALL!E5</f>
        <v>42825</v>
      </c>
      <c r="F5" s="156"/>
    </row>
    <row r="6" spans="1:6" x14ac:dyDescent="0.2">
      <c r="A6" s="220" t="str">
        <f>MT_ALL!A6</f>
        <v>Загальна сума державного та гарантованого державою боргу</v>
      </c>
      <c r="B6" s="192">
        <f t="shared" ref="B6:E6" si="0">SUM(B7:B8)</f>
        <v>1929.8088323996401</v>
      </c>
      <c r="C6" s="192">
        <f t="shared" si="0"/>
        <v>1931.10013238793</v>
      </c>
      <c r="D6" s="192">
        <f t="shared" si="0"/>
        <v>1941.4752421297298</v>
      </c>
      <c r="E6" s="192">
        <f t="shared" si="0"/>
        <v>1951.8461276947301</v>
      </c>
    </row>
    <row r="7" spans="1:6" x14ac:dyDescent="0.2">
      <c r="A7" s="13" t="str">
        <f>MT_ALL!A7</f>
        <v>Внутрішній борг</v>
      </c>
      <c r="B7" s="170">
        <f>MT_ALL!B7/DMLMLR</f>
        <v>689.73000579020004</v>
      </c>
      <c r="C7" s="170">
        <f>MT_ALL!C7/DMLMLR</f>
        <v>689.69166730182997</v>
      </c>
      <c r="D7" s="170">
        <f>MT_ALL!D7/DMLMLR</f>
        <v>707.40375139487003</v>
      </c>
      <c r="E7" s="170">
        <f>MT_ALL!E7/DMLMLR</f>
        <v>718.91809311833003</v>
      </c>
    </row>
    <row r="8" spans="1:6" x14ac:dyDescent="0.2">
      <c r="A8" s="13" t="str">
        <f>MT_ALL!A8</f>
        <v>Зовнішній борг</v>
      </c>
      <c r="B8" s="170">
        <f>MT_ALL!B8/DMLMLR</f>
        <v>1240.0788266094401</v>
      </c>
      <c r="C8" s="170">
        <f>MT_ALL!C8/DMLMLR</f>
        <v>1241.4084650861</v>
      </c>
      <c r="D8" s="170">
        <f>MT_ALL!D8/DMLMLR</f>
        <v>1234.0714907348599</v>
      </c>
      <c r="E8" s="170">
        <f>MT_ALL!E8/DMLMLR</f>
        <v>1232.9280345764</v>
      </c>
    </row>
    <row r="10" spans="1:6" x14ac:dyDescent="0.2">
      <c r="E10" s="122" t="s">
        <v>47</v>
      </c>
    </row>
    <row r="11" spans="1:6" x14ac:dyDescent="0.2">
      <c r="A11" s="199"/>
      <c r="B11" s="165">
        <f>MT_ALL!B11</f>
        <v>42735</v>
      </c>
      <c r="C11" s="165">
        <f>MT_ALL!C11</f>
        <v>42766</v>
      </c>
      <c r="D11" s="165">
        <f>MT_ALL!D11</f>
        <v>42794</v>
      </c>
      <c r="E11" s="165">
        <f>MT_ALL!E11</f>
        <v>42825</v>
      </c>
    </row>
    <row r="12" spans="1:6" x14ac:dyDescent="0.2">
      <c r="A12" s="220" t="str">
        <f>MT_ALL!A12</f>
        <v>Загальна сума державного та гарантованого державою боргу</v>
      </c>
      <c r="B12" s="192">
        <f t="shared" ref="B12:E12" si="1">SUM(B13:B14)</f>
        <v>70.972708268410003</v>
      </c>
      <c r="C12" s="192">
        <f t="shared" si="1"/>
        <v>71.208288244109994</v>
      </c>
      <c r="D12" s="192">
        <f t="shared" si="1"/>
        <v>71.76383457771</v>
      </c>
      <c r="E12" s="192">
        <f t="shared" si="1"/>
        <v>72.35475723318001</v>
      </c>
    </row>
    <row r="13" spans="1:6" x14ac:dyDescent="0.2">
      <c r="A13" s="13" t="str">
        <f>MT_ALL!A13</f>
        <v>Внутрішній борг</v>
      </c>
      <c r="B13" s="170">
        <f>MT_ALL!B13/DMLMLR</f>
        <v>25.366246471259998</v>
      </c>
      <c r="C13" s="170">
        <f>MT_ALL!C13/DMLMLR</f>
        <v>25.432012675669998</v>
      </c>
      <c r="D13" s="170">
        <f>MT_ALL!D13/DMLMLR</f>
        <v>26.148160271630001</v>
      </c>
      <c r="E13" s="170">
        <f>MT_ALL!E13/DMLMLR</f>
        <v>26.65022788436</v>
      </c>
    </row>
    <row r="14" spans="1:6" x14ac:dyDescent="0.2">
      <c r="A14" s="13" t="str">
        <f>MT_ALL!A14</f>
        <v>Зовнішній борг</v>
      </c>
      <c r="B14" s="170">
        <f>MT_ALL!B14/DMLMLR</f>
        <v>45.606461797149997</v>
      </c>
      <c r="C14" s="170">
        <f>MT_ALL!C14/DMLMLR</f>
        <v>45.776275568439999</v>
      </c>
      <c r="D14" s="170">
        <f>MT_ALL!D14/DMLMLR</f>
        <v>45.615674306080003</v>
      </c>
      <c r="E14" s="170">
        <f>MT_ALL!E14/DMLMLR</f>
        <v>45.704529348820003</v>
      </c>
    </row>
    <row r="16" spans="1:6" x14ac:dyDescent="0.2">
      <c r="E16" s="122" t="s">
        <v>16</v>
      </c>
    </row>
    <row r="17" spans="1:5" x14ac:dyDescent="0.2">
      <c r="A17" s="199"/>
      <c r="B17" s="165">
        <f>MT_ALL!B17</f>
        <v>42735</v>
      </c>
      <c r="C17" s="165">
        <f>MT_ALL!C17</f>
        <v>42766</v>
      </c>
      <c r="D17" s="165">
        <f>MT_ALL!D17</f>
        <v>42794</v>
      </c>
      <c r="E17" s="165">
        <f>MT_ALL!E17</f>
        <v>42825</v>
      </c>
    </row>
    <row r="18" spans="1:5" x14ac:dyDescent="0.2">
      <c r="A18" s="220" t="str">
        <f>MT_ALL!A18</f>
        <v>Загальна сума державного та гарантованого державою боргу</v>
      </c>
      <c r="B18" s="192">
        <f t="shared" ref="B18:E18" si="2">SUM(B19:B20)</f>
        <v>1</v>
      </c>
      <c r="C18" s="192">
        <f t="shared" si="2"/>
        <v>1</v>
      </c>
      <c r="D18" s="192">
        <f t="shared" si="2"/>
        <v>1</v>
      </c>
      <c r="E18" s="192">
        <f t="shared" si="2"/>
        <v>1</v>
      </c>
    </row>
    <row r="19" spans="1:5" x14ac:dyDescent="0.2">
      <c r="A19" s="13" t="str">
        <f>MT_ALL!A19</f>
        <v>Внутрішній борг</v>
      </c>
      <c r="B19" s="150">
        <f>MT_ALL!B19</f>
        <v>0.357408</v>
      </c>
      <c r="C19" s="150">
        <f>MT_ALL!C19</f>
        <v>0.35715000000000002</v>
      </c>
      <c r="D19" s="150">
        <f>MT_ALL!D19</f>
        <v>0.36436400000000002</v>
      </c>
      <c r="E19" s="150">
        <f>MT_ALL!E19</f>
        <v>0.36832700000000002</v>
      </c>
    </row>
    <row r="20" spans="1:5" x14ac:dyDescent="0.2">
      <c r="A20" s="13" t="str">
        <f>MT_ALL!A20</f>
        <v>Зовнішній борг</v>
      </c>
      <c r="B20" s="150">
        <f>MT_ALL!B20</f>
        <v>0.64259200000000005</v>
      </c>
      <c r="C20" s="150">
        <f>MT_ALL!C20</f>
        <v>0.64285000000000003</v>
      </c>
      <c r="D20" s="150">
        <f>MT_ALL!D20</f>
        <v>0.63563599999999998</v>
      </c>
      <c r="E20" s="150">
        <f>MT_ALL!E20</f>
        <v>0.63167300000000004</v>
      </c>
    </row>
  </sheetData>
  <mergeCells count="1">
    <mergeCell ref="A2:E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L247"/>
  <sheetViews>
    <sheetView workbookViewId="0">
      <selection activeCell="A4" sqref="A4"/>
    </sheetView>
  </sheetViews>
  <sheetFormatPr defaultRowHeight="12.75" x14ac:dyDescent="0.2"/>
  <cols>
    <col min="1" max="1" width="63.28515625" style="61" bestFit="1" customWidth="1"/>
    <col min="2" max="2" width="14.7109375" style="61" customWidth="1"/>
    <col min="3" max="4" width="14.42578125" style="61" bestFit="1" customWidth="1"/>
    <col min="5" max="5" width="13" style="61" customWidth="1"/>
    <col min="6" max="16384" width="9.140625" style="61"/>
  </cols>
  <sheetData>
    <row r="2" spans="1:12" ht="18.75" x14ac:dyDescent="0.2">
      <c r="A2" s="5" t="s">
        <v>185</v>
      </c>
      <c r="B2" s="5"/>
      <c r="C2" s="5"/>
      <c r="D2" s="5"/>
      <c r="E2" s="5"/>
      <c r="F2" s="78"/>
      <c r="G2" s="78"/>
      <c r="H2" s="78"/>
      <c r="I2" s="78"/>
      <c r="J2" s="78"/>
      <c r="K2" s="78"/>
      <c r="L2" s="78"/>
    </row>
    <row r="3" spans="1:12" x14ac:dyDescent="0.2">
      <c r="A3" s="97"/>
    </row>
    <row r="4" spans="1:12" s="217" customFormat="1" x14ac:dyDescent="0.2">
      <c r="A4" s="124" t="str">
        <f>$A$2 &amp; " (" &amp;E4 &amp; ")"</f>
        <v>Державний та гарантований державою борг України за поточний рік (млрд. грн)</v>
      </c>
      <c r="E4" s="217" t="str">
        <f>VALUAH</f>
        <v>млрд. грн</v>
      </c>
    </row>
    <row r="5" spans="1:12" s="39" customFormat="1" x14ac:dyDescent="0.2">
      <c r="A5" s="214"/>
      <c r="B5" s="114">
        <v>42735</v>
      </c>
      <c r="C5" s="114">
        <v>42766</v>
      </c>
      <c r="D5" s="114">
        <v>42794</v>
      </c>
      <c r="E5" s="68">
        <v>42825</v>
      </c>
    </row>
    <row r="6" spans="1:12" s="207" customFormat="1" x14ac:dyDescent="0.2">
      <c r="A6" s="235" t="s">
        <v>171</v>
      </c>
      <c r="B6" s="248">
        <f t="shared" ref="B6:E6" si="0">SUM(B7:B8)</f>
        <v>1929.8088323996399</v>
      </c>
      <c r="C6" s="248">
        <f t="shared" si="0"/>
        <v>1931.10013238793</v>
      </c>
      <c r="D6" s="248">
        <f t="shared" si="0"/>
        <v>1941.4752421297301</v>
      </c>
      <c r="E6" s="248">
        <f t="shared" si="0"/>
        <v>1951.8461276947301</v>
      </c>
    </row>
    <row r="7" spans="1:12" s="185" customFormat="1" x14ac:dyDescent="0.2">
      <c r="A7" s="161" t="s">
        <v>72</v>
      </c>
      <c r="B7" s="208">
        <v>1650.8332850501199</v>
      </c>
      <c r="C7" s="208">
        <v>1651.6900447923999</v>
      </c>
      <c r="D7" s="208">
        <v>1665.93556081062</v>
      </c>
      <c r="E7" s="89">
        <v>1676.1274934015801</v>
      </c>
    </row>
    <row r="8" spans="1:12" s="185" customFormat="1" x14ac:dyDescent="0.2">
      <c r="A8" s="161" t="s">
        <v>112</v>
      </c>
      <c r="B8" s="208">
        <v>278.97554734952001</v>
      </c>
      <c r="C8" s="208">
        <v>279.41008759553</v>
      </c>
      <c r="D8" s="208">
        <v>275.53968131911</v>
      </c>
      <c r="E8" s="89">
        <v>275.71863429314999</v>
      </c>
    </row>
    <row r="9" spans="1:12" x14ac:dyDescent="0.2">
      <c r="B9" s="78"/>
      <c r="C9" s="78"/>
      <c r="D9" s="78"/>
      <c r="E9" s="78"/>
      <c r="F9" s="78"/>
      <c r="G9" s="78"/>
      <c r="H9" s="78"/>
      <c r="I9" s="78"/>
      <c r="J9" s="78"/>
    </row>
    <row r="10" spans="1:12" x14ac:dyDescent="0.2">
      <c r="A10" s="124" t="str">
        <f>$A$2 &amp; " (" &amp;E10 &amp; ")"</f>
        <v>Державний та гарантований державою борг України за поточний рік (млрд. дол. США)</v>
      </c>
      <c r="B10" s="78"/>
      <c r="C10" s="78"/>
      <c r="D10" s="78"/>
      <c r="E10" s="217" t="str">
        <f>VALUSD</f>
        <v>млрд. дол. США</v>
      </c>
      <c r="F10" s="78"/>
      <c r="G10" s="78"/>
      <c r="H10" s="78"/>
      <c r="I10" s="78"/>
      <c r="J10" s="78"/>
    </row>
    <row r="11" spans="1:12" s="102" customFormat="1" x14ac:dyDescent="0.2">
      <c r="A11" s="57"/>
      <c r="B11" s="114">
        <v>42735</v>
      </c>
      <c r="C11" s="114">
        <v>42766</v>
      </c>
      <c r="D11" s="114">
        <v>42794</v>
      </c>
      <c r="E11" s="68">
        <v>42825</v>
      </c>
      <c r="F11" s="39"/>
      <c r="G11" s="39"/>
      <c r="H11" s="39"/>
      <c r="I11" s="39"/>
      <c r="J11" s="39"/>
      <c r="K11" s="39"/>
      <c r="L11" s="39"/>
    </row>
    <row r="12" spans="1:12" s="70" customFormat="1" x14ac:dyDescent="0.2">
      <c r="A12" s="235" t="s">
        <v>171</v>
      </c>
      <c r="B12" s="248">
        <f t="shared" ref="B12:E12" si="1">SUM(B13:B14)</f>
        <v>70.972708268410003</v>
      </c>
      <c r="C12" s="248">
        <f t="shared" si="1"/>
        <v>71.208288244109994</v>
      </c>
      <c r="D12" s="248">
        <f t="shared" si="1"/>
        <v>71.76383457771</v>
      </c>
      <c r="E12" s="248">
        <f t="shared" si="1"/>
        <v>72.354757233179996</v>
      </c>
      <c r="F12" s="85"/>
      <c r="G12" s="85"/>
      <c r="H12" s="85"/>
      <c r="I12" s="85"/>
      <c r="J12" s="85"/>
    </row>
    <row r="13" spans="1:12" s="232" customFormat="1" x14ac:dyDescent="0.2">
      <c r="A13" s="38" t="s">
        <v>72</v>
      </c>
      <c r="B13" s="208">
        <v>60.712805938389998</v>
      </c>
      <c r="C13" s="208">
        <v>60.90519016959</v>
      </c>
      <c r="D13" s="208">
        <v>61.578907321999999</v>
      </c>
      <c r="E13" s="164">
        <v>62.133892706049998</v>
      </c>
      <c r="F13" s="254"/>
      <c r="G13" s="254"/>
      <c r="H13" s="254"/>
      <c r="I13" s="254"/>
      <c r="J13" s="254"/>
    </row>
    <row r="14" spans="1:12" s="232" customFormat="1" x14ac:dyDescent="0.2">
      <c r="A14" s="38" t="s">
        <v>112</v>
      </c>
      <c r="B14" s="208">
        <v>10.259902330019999</v>
      </c>
      <c r="C14" s="208">
        <v>10.303098074519999</v>
      </c>
      <c r="D14" s="208">
        <v>10.184927255710001</v>
      </c>
      <c r="E14" s="164">
        <v>10.220864527130001</v>
      </c>
      <c r="F14" s="254"/>
      <c r="G14" s="254"/>
      <c r="H14" s="254"/>
      <c r="I14" s="254"/>
      <c r="J14" s="254"/>
    </row>
    <row r="15" spans="1:12" x14ac:dyDescent="0.2">
      <c r="B15" s="78"/>
      <c r="C15" s="78"/>
      <c r="D15" s="78"/>
      <c r="E15" s="78"/>
      <c r="F15" s="78"/>
      <c r="G15" s="78"/>
      <c r="H15" s="78"/>
      <c r="I15" s="78"/>
      <c r="J15" s="78"/>
    </row>
    <row r="16" spans="1:12" s="217" customFormat="1" x14ac:dyDescent="0.2">
      <c r="A16" s="33"/>
      <c r="B16" s="52"/>
      <c r="C16" s="52"/>
      <c r="D16" s="52"/>
      <c r="E16" s="122" t="s">
        <v>16</v>
      </c>
    </row>
    <row r="17" spans="1:12" s="102" customFormat="1" x14ac:dyDescent="0.2">
      <c r="A17" s="30"/>
      <c r="B17" s="114">
        <v>42735</v>
      </c>
      <c r="C17" s="114">
        <v>42766</v>
      </c>
      <c r="D17" s="114">
        <v>42794</v>
      </c>
      <c r="E17" s="114">
        <v>42825</v>
      </c>
      <c r="F17" s="39"/>
      <c r="G17" s="39"/>
      <c r="H17" s="39"/>
      <c r="I17" s="39"/>
      <c r="J17" s="39"/>
      <c r="K17" s="39"/>
      <c r="L17" s="39"/>
    </row>
    <row r="18" spans="1:12" s="70" customFormat="1" x14ac:dyDescent="0.2">
      <c r="A18" s="235" t="s">
        <v>171</v>
      </c>
      <c r="B18" s="248">
        <f t="shared" ref="B18:E18" si="2">SUM(B19:B20)</f>
        <v>1</v>
      </c>
      <c r="C18" s="248">
        <f t="shared" si="2"/>
        <v>1</v>
      </c>
      <c r="D18" s="248">
        <f t="shared" si="2"/>
        <v>1</v>
      </c>
      <c r="E18" s="248">
        <f t="shared" si="2"/>
        <v>1</v>
      </c>
      <c r="F18" s="85"/>
      <c r="G18" s="85"/>
      <c r="H18" s="85"/>
      <c r="I18" s="85"/>
      <c r="J18" s="85"/>
    </row>
    <row r="19" spans="1:12" s="232" customFormat="1" x14ac:dyDescent="0.2">
      <c r="A19" s="38" t="s">
        <v>72</v>
      </c>
      <c r="B19" s="115">
        <v>0.85543899999999995</v>
      </c>
      <c r="C19" s="115">
        <v>0.85531000000000001</v>
      </c>
      <c r="D19" s="115">
        <v>0.85807699999999998</v>
      </c>
      <c r="E19" s="148">
        <v>0.85873999999999995</v>
      </c>
      <c r="F19" s="254"/>
      <c r="G19" s="254"/>
      <c r="H19" s="254"/>
      <c r="I19" s="254"/>
      <c r="J19" s="254"/>
    </row>
    <row r="20" spans="1:12" s="232" customFormat="1" x14ac:dyDescent="0.2">
      <c r="A20" s="38" t="s">
        <v>112</v>
      </c>
      <c r="B20" s="115">
        <v>0.144561</v>
      </c>
      <c r="C20" s="115">
        <v>0.14469000000000001</v>
      </c>
      <c r="D20" s="115">
        <v>0.14192299999999999</v>
      </c>
      <c r="E20" s="148">
        <v>0.14126</v>
      </c>
      <c r="F20" s="254"/>
      <c r="G20" s="254"/>
      <c r="H20" s="254"/>
      <c r="I20" s="254"/>
      <c r="J20" s="254"/>
    </row>
    <row r="21" spans="1:12" x14ac:dyDescent="0.2">
      <c r="B21" s="78"/>
      <c r="C21" s="78"/>
      <c r="D21" s="78"/>
      <c r="E21" s="78"/>
      <c r="F21" s="78"/>
      <c r="G21" s="78"/>
      <c r="H21" s="78"/>
      <c r="I21" s="78"/>
      <c r="J21" s="78"/>
    </row>
    <row r="22" spans="1:12" x14ac:dyDescent="0.2">
      <c r="B22" s="78"/>
      <c r="C22" s="78"/>
      <c r="D22" s="78"/>
      <c r="E22" s="78"/>
      <c r="F22" s="78"/>
      <c r="G22" s="78"/>
      <c r="H22" s="78"/>
      <c r="I22" s="78"/>
      <c r="J22" s="78"/>
    </row>
    <row r="23" spans="1:12" x14ac:dyDescent="0.2">
      <c r="B23" s="78"/>
      <c r="C23" s="78"/>
      <c r="D23" s="78"/>
      <c r="E23" s="78"/>
      <c r="F23" s="78"/>
      <c r="G23" s="78"/>
      <c r="H23" s="78"/>
      <c r="I23" s="78"/>
      <c r="J23" s="78"/>
    </row>
    <row r="24" spans="1:12" x14ac:dyDescent="0.2">
      <c r="B24" s="78"/>
      <c r="C24" s="78"/>
      <c r="D24" s="78"/>
      <c r="E24" s="78"/>
      <c r="F24" s="78"/>
      <c r="G24" s="78"/>
      <c r="H24" s="78"/>
      <c r="I24" s="78"/>
      <c r="J24" s="78"/>
    </row>
    <row r="25" spans="1:12" s="33" customFormat="1" x14ac:dyDescent="0.2">
      <c r="B25" s="52"/>
      <c r="C25" s="52"/>
      <c r="D25" s="52"/>
      <c r="E25" s="52"/>
      <c r="F25" s="52"/>
      <c r="G25" s="52"/>
      <c r="H25" s="52"/>
      <c r="I25" s="52"/>
      <c r="J25" s="52"/>
    </row>
    <row r="26" spans="1:12" x14ac:dyDescent="0.2">
      <c r="B26" s="78"/>
      <c r="C26" s="78"/>
      <c r="D26" s="78"/>
      <c r="E26" s="78"/>
      <c r="F26" s="78"/>
      <c r="G26" s="78"/>
      <c r="H26" s="78"/>
      <c r="I26" s="78"/>
      <c r="J26" s="78"/>
    </row>
    <row r="27" spans="1:12" x14ac:dyDescent="0.2">
      <c r="B27" s="78"/>
      <c r="C27" s="78"/>
      <c r="D27" s="78"/>
      <c r="E27" s="78"/>
      <c r="F27" s="78"/>
      <c r="G27" s="78"/>
      <c r="H27" s="78"/>
      <c r="I27" s="78"/>
      <c r="J27" s="78"/>
    </row>
    <row r="28" spans="1:12" x14ac:dyDescent="0.2">
      <c r="B28" s="78"/>
      <c r="C28" s="78"/>
      <c r="D28" s="78"/>
      <c r="E28" s="78"/>
      <c r="F28" s="78"/>
      <c r="G28" s="78"/>
      <c r="H28" s="78"/>
      <c r="I28" s="78"/>
      <c r="J28" s="78"/>
    </row>
    <row r="29" spans="1:12" x14ac:dyDescent="0.2">
      <c r="B29" s="78"/>
      <c r="C29" s="78"/>
      <c r="D29" s="78"/>
      <c r="E29" s="78"/>
      <c r="F29" s="78"/>
      <c r="G29" s="78"/>
      <c r="H29" s="78"/>
      <c r="I29" s="78"/>
      <c r="J29" s="78"/>
    </row>
    <row r="30" spans="1:12" x14ac:dyDescent="0.2">
      <c r="B30" s="78"/>
      <c r="C30" s="78"/>
      <c r="D30" s="78"/>
      <c r="E30" s="78"/>
      <c r="F30" s="78"/>
      <c r="G30" s="78"/>
      <c r="H30" s="78"/>
      <c r="I30" s="78"/>
      <c r="J30" s="78"/>
    </row>
    <row r="31" spans="1:12" x14ac:dyDescent="0.2">
      <c r="B31" s="78"/>
      <c r="C31" s="78"/>
      <c r="D31" s="78"/>
      <c r="E31" s="78"/>
      <c r="F31" s="78"/>
      <c r="G31" s="78"/>
      <c r="H31" s="78"/>
      <c r="I31" s="78"/>
      <c r="J31" s="78"/>
    </row>
    <row r="32" spans="1:12" x14ac:dyDescent="0.2">
      <c r="B32" s="78"/>
      <c r="C32" s="78"/>
      <c r="D32" s="78"/>
      <c r="E32" s="78"/>
      <c r="F32" s="78"/>
      <c r="G32" s="78"/>
      <c r="H32" s="78"/>
      <c r="I32" s="78"/>
      <c r="J32" s="78"/>
    </row>
    <row r="33" spans="2:10" x14ac:dyDescent="0.2">
      <c r="B33" s="78"/>
      <c r="C33" s="78"/>
      <c r="D33" s="78"/>
      <c r="E33" s="78"/>
      <c r="F33" s="78"/>
      <c r="G33" s="78"/>
      <c r="H33" s="78"/>
      <c r="I33" s="78"/>
      <c r="J33" s="78"/>
    </row>
    <row r="34" spans="2:10" x14ac:dyDescent="0.2">
      <c r="B34" s="78"/>
      <c r="C34" s="78"/>
      <c r="D34" s="78"/>
      <c r="E34" s="78"/>
      <c r="F34" s="78"/>
      <c r="G34" s="78"/>
      <c r="H34" s="78"/>
      <c r="I34" s="78"/>
      <c r="J34" s="78"/>
    </row>
    <row r="35" spans="2:10" x14ac:dyDescent="0.2">
      <c r="B35" s="78"/>
      <c r="C35" s="78"/>
      <c r="D35" s="78"/>
      <c r="E35" s="78"/>
      <c r="F35" s="78"/>
      <c r="G35" s="78"/>
      <c r="H35" s="78"/>
      <c r="I35" s="78"/>
      <c r="J35" s="78"/>
    </row>
    <row r="36" spans="2:10" x14ac:dyDescent="0.2">
      <c r="B36" s="78"/>
      <c r="C36" s="78"/>
      <c r="D36" s="78"/>
      <c r="E36" s="78"/>
      <c r="F36" s="78"/>
      <c r="G36" s="78"/>
      <c r="H36" s="78"/>
      <c r="I36" s="78"/>
      <c r="J36" s="78"/>
    </row>
    <row r="37" spans="2:10" x14ac:dyDescent="0.2">
      <c r="B37" s="78"/>
      <c r="C37" s="78"/>
      <c r="D37" s="78"/>
      <c r="E37" s="78"/>
      <c r="F37" s="78"/>
      <c r="G37" s="78"/>
      <c r="H37" s="78"/>
      <c r="I37" s="78"/>
      <c r="J37" s="78"/>
    </row>
    <row r="38" spans="2:10" x14ac:dyDescent="0.2">
      <c r="B38" s="78"/>
      <c r="C38" s="78"/>
      <c r="D38" s="78"/>
      <c r="E38" s="78"/>
      <c r="F38" s="78"/>
      <c r="G38" s="78"/>
      <c r="H38" s="78"/>
      <c r="I38" s="78"/>
      <c r="J38" s="78"/>
    </row>
    <row r="39" spans="2:10" x14ac:dyDescent="0.2">
      <c r="B39" s="78"/>
      <c r="C39" s="78"/>
      <c r="D39" s="78"/>
      <c r="E39" s="78"/>
      <c r="F39" s="78"/>
      <c r="G39" s="78"/>
      <c r="H39" s="78"/>
      <c r="I39" s="78"/>
      <c r="J39" s="78"/>
    </row>
    <row r="40" spans="2:10" x14ac:dyDescent="0.2">
      <c r="B40" s="78"/>
      <c r="C40" s="78"/>
      <c r="D40" s="78"/>
      <c r="E40" s="78"/>
      <c r="F40" s="78"/>
      <c r="G40" s="78"/>
      <c r="H40" s="78"/>
      <c r="I40" s="78"/>
      <c r="J40" s="78"/>
    </row>
    <row r="41" spans="2:10" x14ac:dyDescent="0.2">
      <c r="B41" s="78"/>
      <c r="C41" s="78"/>
      <c r="D41" s="78"/>
      <c r="E41" s="78"/>
      <c r="F41" s="78"/>
      <c r="G41" s="78"/>
      <c r="H41" s="78"/>
      <c r="I41" s="78"/>
      <c r="J41" s="78"/>
    </row>
    <row r="42" spans="2:10" x14ac:dyDescent="0.2">
      <c r="B42" s="78"/>
      <c r="C42" s="78"/>
      <c r="D42" s="78"/>
      <c r="E42" s="78"/>
      <c r="F42" s="78"/>
      <c r="G42" s="78"/>
      <c r="H42" s="78"/>
      <c r="I42" s="78"/>
      <c r="J42" s="78"/>
    </row>
    <row r="43" spans="2:10" x14ac:dyDescent="0.2">
      <c r="B43" s="78"/>
      <c r="C43" s="78"/>
      <c r="D43" s="78"/>
      <c r="E43" s="78"/>
      <c r="F43" s="78"/>
      <c r="G43" s="78"/>
      <c r="H43" s="78"/>
      <c r="I43" s="78"/>
      <c r="J43" s="78"/>
    </row>
    <row r="44" spans="2:10" x14ac:dyDescent="0.2">
      <c r="B44" s="78"/>
      <c r="C44" s="78"/>
      <c r="D44" s="78"/>
      <c r="E44" s="78"/>
      <c r="F44" s="78"/>
      <c r="G44" s="78"/>
      <c r="H44" s="78"/>
      <c r="I44" s="78"/>
      <c r="J44" s="78"/>
    </row>
    <row r="45" spans="2:10" x14ac:dyDescent="0.2">
      <c r="B45" s="78"/>
      <c r="C45" s="78"/>
      <c r="D45" s="78"/>
      <c r="E45" s="78"/>
      <c r="F45" s="78"/>
      <c r="G45" s="78"/>
      <c r="H45" s="78"/>
      <c r="I45" s="78"/>
      <c r="J45" s="78"/>
    </row>
    <row r="46" spans="2:10" x14ac:dyDescent="0.2">
      <c r="B46" s="78"/>
      <c r="C46" s="78"/>
      <c r="D46" s="78"/>
      <c r="E46" s="78"/>
      <c r="F46" s="78"/>
      <c r="G46" s="78"/>
      <c r="H46" s="78"/>
      <c r="I46" s="78"/>
      <c r="J46" s="78"/>
    </row>
    <row r="47" spans="2:10" x14ac:dyDescent="0.2">
      <c r="B47" s="78"/>
      <c r="C47" s="78"/>
      <c r="D47" s="78"/>
      <c r="E47" s="78"/>
      <c r="F47" s="78"/>
      <c r="G47" s="78"/>
      <c r="H47" s="78"/>
      <c r="I47" s="78"/>
      <c r="J47" s="78"/>
    </row>
    <row r="48" spans="2:10" x14ac:dyDescent="0.2">
      <c r="B48" s="78"/>
      <c r="C48" s="78"/>
      <c r="D48" s="78"/>
      <c r="E48" s="78"/>
      <c r="F48" s="78"/>
      <c r="G48" s="78"/>
      <c r="H48" s="78"/>
      <c r="I48" s="78"/>
      <c r="J48" s="78"/>
    </row>
    <row r="49" spans="2:10" x14ac:dyDescent="0.2">
      <c r="B49" s="78"/>
      <c r="C49" s="78"/>
      <c r="D49" s="78"/>
      <c r="E49" s="78"/>
      <c r="F49" s="78"/>
      <c r="G49" s="78"/>
      <c r="H49" s="78"/>
      <c r="I49" s="78"/>
      <c r="J49" s="78"/>
    </row>
    <row r="50" spans="2:10" x14ac:dyDescent="0.2">
      <c r="B50" s="78"/>
      <c r="C50" s="78"/>
      <c r="D50" s="78"/>
      <c r="E50" s="78"/>
      <c r="F50" s="78"/>
      <c r="G50" s="78"/>
      <c r="H50" s="78"/>
      <c r="I50" s="78"/>
      <c r="J50" s="78"/>
    </row>
    <row r="51" spans="2:10" x14ac:dyDescent="0.2">
      <c r="B51" s="78"/>
      <c r="C51" s="78"/>
      <c r="D51" s="78"/>
      <c r="E51" s="78"/>
      <c r="F51" s="78"/>
      <c r="G51" s="78"/>
      <c r="H51" s="78"/>
      <c r="I51" s="78"/>
      <c r="J51" s="78"/>
    </row>
    <row r="52" spans="2:10" x14ac:dyDescent="0.2">
      <c r="B52" s="78"/>
      <c r="C52" s="78"/>
      <c r="D52" s="78"/>
      <c r="E52" s="78"/>
      <c r="F52" s="78"/>
      <c r="G52" s="78"/>
      <c r="H52" s="78"/>
      <c r="I52" s="78"/>
      <c r="J52" s="78"/>
    </row>
    <row r="53" spans="2:10" x14ac:dyDescent="0.2">
      <c r="B53" s="78"/>
      <c r="C53" s="78"/>
      <c r="D53" s="78"/>
      <c r="E53" s="78"/>
      <c r="F53" s="78"/>
      <c r="G53" s="78"/>
      <c r="H53" s="78"/>
      <c r="I53" s="78"/>
      <c r="J53" s="78"/>
    </row>
    <row r="54" spans="2:10" x14ac:dyDescent="0.2">
      <c r="B54" s="78"/>
      <c r="C54" s="78"/>
      <c r="D54" s="78"/>
      <c r="E54" s="78"/>
      <c r="F54" s="78"/>
      <c r="G54" s="78"/>
      <c r="H54" s="78"/>
      <c r="I54" s="78"/>
      <c r="J54" s="78"/>
    </row>
    <row r="55" spans="2:10" x14ac:dyDescent="0.2">
      <c r="B55" s="78"/>
      <c r="C55" s="78"/>
      <c r="D55" s="78"/>
      <c r="E55" s="78"/>
      <c r="F55" s="78"/>
      <c r="G55" s="78"/>
      <c r="H55" s="78"/>
      <c r="I55" s="78"/>
      <c r="J55" s="78"/>
    </row>
    <row r="56" spans="2:10" x14ac:dyDescent="0.2">
      <c r="B56" s="78"/>
      <c r="C56" s="78"/>
      <c r="D56" s="78"/>
      <c r="E56" s="78"/>
      <c r="F56" s="78"/>
      <c r="G56" s="78"/>
      <c r="H56" s="78"/>
      <c r="I56" s="78"/>
      <c r="J56" s="78"/>
    </row>
    <row r="57" spans="2:10" x14ac:dyDescent="0.2">
      <c r="B57" s="78"/>
      <c r="C57" s="78"/>
      <c r="D57" s="78"/>
      <c r="E57" s="78"/>
      <c r="F57" s="78"/>
      <c r="G57" s="78"/>
      <c r="H57" s="78"/>
      <c r="I57" s="78"/>
      <c r="J57" s="78"/>
    </row>
    <row r="58" spans="2:10" x14ac:dyDescent="0.2">
      <c r="B58" s="78"/>
      <c r="C58" s="78"/>
      <c r="D58" s="78"/>
      <c r="E58" s="78"/>
      <c r="F58" s="78"/>
      <c r="G58" s="78"/>
      <c r="H58" s="78"/>
      <c r="I58" s="78"/>
      <c r="J58" s="78"/>
    </row>
    <row r="59" spans="2:10" x14ac:dyDescent="0.2">
      <c r="B59" s="78"/>
      <c r="C59" s="78"/>
      <c r="D59" s="78"/>
      <c r="E59" s="78"/>
      <c r="F59" s="78"/>
      <c r="G59" s="78"/>
      <c r="H59" s="78"/>
      <c r="I59" s="78"/>
      <c r="J59" s="78"/>
    </row>
    <row r="60" spans="2:10" x14ac:dyDescent="0.2">
      <c r="B60" s="78"/>
      <c r="C60" s="78"/>
      <c r="D60" s="78"/>
      <c r="E60" s="78"/>
      <c r="F60" s="78"/>
      <c r="G60" s="78"/>
      <c r="H60" s="78"/>
      <c r="I60" s="78"/>
      <c r="J60" s="78"/>
    </row>
    <row r="61" spans="2:10" x14ac:dyDescent="0.2">
      <c r="B61" s="78"/>
      <c r="C61" s="78"/>
      <c r="D61" s="78"/>
      <c r="E61" s="78"/>
      <c r="F61" s="78"/>
      <c r="G61" s="78"/>
      <c r="H61" s="78"/>
      <c r="I61" s="78"/>
      <c r="J61" s="78"/>
    </row>
    <row r="62" spans="2:10" x14ac:dyDescent="0.2">
      <c r="B62" s="78"/>
      <c r="C62" s="78"/>
      <c r="D62" s="78"/>
      <c r="E62" s="78"/>
      <c r="F62" s="78"/>
      <c r="G62" s="78"/>
      <c r="H62" s="78"/>
      <c r="I62" s="78"/>
      <c r="J62" s="78"/>
    </row>
    <row r="63" spans="2:10" x14ac:dyDescent="0.2">
      <c r="B63" s="78"/>
      <c r="C63" s="78"/>
      <c r="D63" s="78"/>
      <c r="E63" s="78"/>
      <c r="F63" s="78"/>
      <c r="G63" s="78"/>
      <c r="H63" s="78"/>
      <c r="I63" s="78"/>
      <c r="J63" s="78"/>
    </row>
    <row r="64" spans="2:10" x14ac:dyDescent="0.2">
      <c r="B64" s="78"/>
      <c r="C64" s="78"/>
      <c r="D64" s="78"/>
      <c r="E64" s="78"/>
      <c r="F64" s="78"/>
      <c r="G64" s="78"/>
      <c r="H64" s="78"/>
      <c r="I64" s="78"/>
      <c r="J64" s="78"/>
    </row>
    <row r="65" spans="2:10" x14ac:dyDescent="0.2">
      <c r="B65" s="78"/>
      <c r="C65" s="78"/>
      <c r="D65" s="78"/>
      <c r="E65" s="78"/>
      <c r="F65" s="78"/>
      <c r="G65" s="78"/>
      <c r="H65" s="78"/>
      <c r="I65" s="78"/>
      <c r="J65" s="78"/>
    </row>
    <row r="66" spans="2:10" x14ac:dyDescent="0.2">
      <c r="B66" s="78"/>
      <c r="C66" s="78"/>
      <c r="D66" s="78"/>
      <c r="E66" s="78"/>
      <c r="F66" s="78"/>
      <c r="G66" s="78"/>
      <c r="H66" s="78"/>
      <c r="I66" s="78"/>
      <c r="J66" s="78"/>
    </row>
    <row r="67" spans="2:10" x14ac:dyDescent="0.2">
      <c r="B67" s="78"/>
      <c r="C67" s="78"/>
      <c r="D67" s="78"/>
      <c r="E67" s="78"/>
      <c r="F67" s="78"/>
      <c r="G67" s="78"/>
      <c r="H67" s="78"/>
      <c r="I67" s="78"/>
      <c r="J67" s="78"/>
    </row>
    <row r="68" spans="2:10" x14ac:dyDescent="0.2">
      <c r="B68" s="78"/>
      <c r="C68" s="78"/>
      <c r="D68" s="78"/>
      <c r="E68" s="78"/>
      <c r="F68" s="78"/>
      <c r="G68" s="78"/>
      <c r="H68" s="78"/>
      <c r="I68" s="78"/>
      <c r="J68" s="78"/>
    </row>
    <row r="69" spans="2:10" x14ac:dyDescent="0.2">
      <c r="B69" s="78"/>
      <c r="C69" s="78"/>
      <c r="D69" s="78"/>
      <c r="E69" s="78"/>
      <c r="F69" s="78"/>
      <c r="G69" s="78"/>
      <c r="H69" s="78"/>
      <c r="I69" s="78"/>
      <c r="J69" s="78"/>
    </row>
    <row r="70" spans="2:10" x14ac:dyDescent="0.2">
      <c r="B70" s="78"/>
      <c r="C70" s="78"/>
      <c r="D70" s="78"/>
      <c r="E70" s="78"/>
      <c r="F70" s="78"/>
      <c r="G70" s="78"/>
      <c r="H70" s="78"/>
      <c r="I70" s="78"/>
      <c r="J70" s="78"/>
    </row>
    <row r="71" spans="2:10" x14ac:dyDescent="0.2">
      <c r="B71" s="78"/>
      <c r="C71" s="78"/>
      <c r="D71" s="78"/>
      <c r="E71" s="78"/>
      <c r="F71" s="78"/>
      <c r="G71" s="78"/>
      <c r="H71" s="78"/>
      <c r="I71" s="78"/>
      <c r="J71" s="78"/>
    </row>
    <row r="72" spans="2:10" x14ac:dyDescent="0.2">
      <c r="B72" s="78"/>
      <c r="C72" s="78"/>
      <c r="D72" s="78"/>
      <c r="E72" s="78"/>
      <c r="F72" s="78"/>
      <c r="G72" s="78"/>
      <c r="H72" s="78"/>
      <c r="I72" s="78"/>
      <c r="J72" s="78"/>
    </row>
    <row r="73" spans="2:10" x14ac:dyDescent="0.2">
      <c r="B73" s="78"/>
      <c r="C73" s="78"/>
      <c r="D73" s="78"/>
      <c r="E73" s="78"/>
      <c r="F73" s="78"/>
      <c r="G73" s="78"/>
      <c r="H73" s="78"/>
      <c r="I73" s="78"/>
      <c r="J73" s="78"/>
    </row>
    <row r="74" spans="2:10" x14ac:dyDescent="0.2">
      <c r="B74" s="78"/>
      <c r="C74" s="78"/>
      <c r="D74" s="78"/>
      <c r="E74" s="78"/>
      <c r="F74" s="78"/>
      <c r="G74" s="78"/>
      <c r="H74" s="78"/>
      <c r="I74" s="78"/>
      <c r="J74" s="78"/>
    </row>
    <row r="75" spans="2:10" x14ac:dyDescent="0.2">
      <c r="B75" s="78"/>
      <c r="C75" s="78"/>
      <c r="D75" s="78"/>
      <c r="E75" s="78"/>
      <c r="F75" s="78"/>
      <c r="G75" s="78"/>
      <c r="H75" s="78"/>
      <c r="I75" s="78"/>
      <c r="J75" s="78"/>
    </row>
    <row r="76" spans="2:10" x14ac:dyDescent="0.2">
      <c r="B76" s="78"/>
      <c r="C76" s="78"/>
      <c r="D76" s="78"/>
      <c r="E76" s="78"/>
      <c r="F76" s="78"/>
      <c r="G76" s="78"/>
      <c r="H76" s="78"/>
      <c r="I76" s="78"/>
      <c r="J76" s="78"/>
    </row>
    <row r="77" spans="2:10" x14ac:dyDescent="0.2">
      <c r="B77" s="78"/>
      <c r="C77" s="78"/>
      <c r="D77" s="78"/>
      <c r="E77" s="78"/>
      <c r="F77" s="78"/>
      <c r="G77" s="78"/>
      <c r="H77" s="78"/>
      <c r="I77" s="78"/>
      <c r="J77" s="78"/>
    </row>
    <row r="78" spans="2:10" x14ac:dyDescent="0.2">
      <c r="B78" s="78"/>
      <c r="C78" s="78"/>
      <c r="D78" s="78"/>
      <c r="E78" s="78"/>
      <c r="F78" s="78"/>
      <c r="G78" s="78"/>
      <c r="H78" s="78"/>
      <c r="I78" s="78"/>
      <c r="J78" s="78"/>
    </row>
    <row r="79" spans="2:10" x14ac:dyDescent="0.2">
      <c r="B79" s="78"/>
      <c r="C79" s="78"/>
      <c r="D79" s="78"/>
      <c r="E79" s="78"/>
      <c r="F79" s="78"/>
      <c r="G79" s="78"/>
      <c r="H79" s="78"/>
      <c r="I79" s="78"/>
      <c r="J79" s="78"/>
    </row>
    <row r="80" spans="2:10" x14ac:dyDescent="0.2">
      <c r="B80" s="78"/>
      <c r="C80" s="78"/>
      <c r="D80" s="78"/>
      <c r="E80" s="78"/>
      <c r="F80" s="78"/>
      <c r="G80" s="78"/>
      <c r="H80" s="78"/>
      <c r="I80" s="78"/>
      <c r="J80" s="78"/>
    </row>
    <row r="81" spans="2:10" x14ac:dyDescent="0.2">
      <c r="B81" s="78"/>
      <c r="C81" s="78"/>
      <c r="D81" s="78"/>
      <c r="E81" s="78"/>
      <c r="F81" s="78"/>
      <c r="G81" s="78"/>
      <c r="H81" s="78"/>
      <c r="I81" s="78"/>
      <c r="J81" s="78"/>
    </row>
    <row r="82" spans="2:10" x14ac:dyDescent="0.2">
      <c r="B82" s="78"/>
      <c r="C82" s="78"/>
      <c r="D82" s="78"/>
      <c r="E82" s="78"/>
      <c r="F82" s="78"/>
      <c r="G82" s="78"/>
      <c r="H82" s="78"/>
      <c r="I82" s="78"/>
      <c r="J82" s="78"/>
    </row>
    <row r="83" spans="2:10" x14ac:dyDescent="0.2">
      <c r="B83" s="78"/>
      <c r="C83" s="78"/>
      <c r="D83" s="78"/>
      <c r="E83" s="78"/>
      <c r="F83" s="78"/>
      <c r="G83" s="78"/>
      <c r="H83" s="78"/>
      <c r="I83" s="78"/>
      <c r="J83" s="78"/>
    </row>
    <row r="84" spans="2:10" x14ac:dyDescent="0.2">
      <c r="B84" s="78"/>
      <c r="C84" s="78"/>
      <c r="D84" s="78"/>
      <c r="E84" s="78"/>
      <c r="F84" s="78"/>
      <c r="G84" s="78"/>
      <c r="H84" s="78"/>
      <c r="I84" s="78"/>
      <c r="J84" s="78"/>
    </row>
    <row r="85" spans="2:10" x14ac:dyDescent="0.2">
      <c r="B85" s="78"/>
      <c r="C85" s="78"/>
      <c r="D85" s="78"/>
      <c r="E85" s="78"/>
      <c r="F85" s="78"/>
      <c r="G85" s="78"/>
      <c r="H85" s="78"/>
      <c r="I85" s="78"/>
      <c r="J85" s="78"/>
    </row>
    <row r="86" spans="2:10" x14ac:dyDescent="0.2">
      <c r="B86" s="78"/>
      <c r="C86" s="78"/>
      <c r="D86" s="78"/>
      <c r="E86" s="78"/>
      <c r="F86" s="78"/>
      <c r="G86" s="78"/>
      <c r="H86" s="78"/>
      <c r="I86" s="78"/>
      <c r="J86" s="78"/>
    </row>
    <row r="87" spans="2:10" x14ac:dyDescent="0.2">
      <c r="B87" s="78"/>
      <c r="C87" s="78"/>
      <c r="D87" s="78"/>
      <c r="E87" s="78"/>
      <c r="F87" s="78"/>
      <c r="G87" s="78"/>
      <c r="H87" s="78"/>
      <c r="I87" s="78"/>
      <c r="J87" s="78"/>
    </row>
    <row r="88" spans="2:10" x14ac:dyDescent="0.2">
      <c r="B88" s="78"/>
      <c r="C88" s="78"/>
      <c r="D88" s="78"/>
      <c r="E88" s="78"/>
      <c r="F88" s="78"/>
      <c r="G88" s="78"/>
      <c r="H88" s="78"/>
      <c r="I88" s="78"/>
      <c r="J88" s="78"/>
    </row>
    <row r="89" spans="2:10" x14ac:dyDescent="0.2">
      <c r="B89" s="78"/>
      <c r="C89" s="78"/>
      <c r="D89" s="78"/>
      <c r="E89" s="78"/>
      <c r="F89" s="78"/>
      <c r="G89" s="78"/>
      <c r="H89" s="78"/>
      <c r="I89" s="78"/>
      <c r="J89" s="78"/>
    </row>
    <row r="90" spans="2:10" x14ac:dyDescent="0.2">
      <c r="B90" s="78"/>
      <c r="C90" s="78"/>
      <c r="D90" s="78"/>
      <c r="E90" s="78"/>
      <c r="F90" s="78"/>
      <c r="G90" s="78"/>
      <c r="H90" s="78"/>
      <c r="I90" s="78"/>
      <c r="J90" s="78"/>
    </row>
    <row r="91" spans="2:10" x14ac:dyDescent="0.2">
      <c r="B91" s="78"/>
      <c r="C91" s="78"/>
      <c r="D91" s="78"/>
      <c r="E91" s="78"/>
      <c r="F91" s="78"/>
      <c r="G91" s="78"/>
      <c r="H91" s="78"/>
      <c r="I91" s="78"/>
      <c r="J91" s="78"/>
    </row>
    <row r="92" spans="2:10" x14ac:dyDescent="0.2">
      <c r="B92" s="78"/>
      <c r="C92" s="78"/>
      <c r="D92" s="78"/>
      <c r="E92" s="78"/>
      <c r="F92" s="78"/>
      <c r="G92" s="78"/>
      <c r="H92" s="78"/>
      <c r="I92" s="78"/>
      <c r="J92" s="78"/>
    </row>
    <row r="93" spans="2:10" x14ac:dyDescent="0.2">
      <c r="B93" s="78"/>
      <c r="C93" s="78"/>
      <c r="D93" s="78"/>
      <c r="E93" s="78"/>
      <c r="F93" s="78"/>
      <c r="G93" s="78"/>
      <c r="H93" s="78"/>
      <c r="I93" s="78"/>
      <c r="J93" s="78"/>
    </row>
    <row r="94" spans="2:10" x14ac:dyDescent="0.2">
      <c r="B94" s="78"/>
      <c r="C94" s="78"/>
      <c r="D94" s="78"/>
      <c r="E94" s="78"/>
      <c r="F94" s="78"/>
      <c r="G94" s="78"/>
      <c r="H94" s="78"/>
      <c r="I94" s="78"/>
      <c r="J94" s="78"/>
    </row>
    <row r="95" spans="2:10" x14ac:dyDescent="0.2">
      <c r="B95" s="78"/>
      <c r="C95" s="78"/>
      <c r="D95" s="78"/>
      <c r="E95" s="78"/>
      <c r="F95" s="78"/>
      <c r="G95" s="78"/>
      <c r="H95" s="78"/>
      <c r="I95" s="78"/>
      <c r="J95" s="78"/>
    </row>
    <row r="96" spans="2:10" x14ac:dyDescent="0.2">
      <c r="B96" s="78"/>
      <c r="C96" s="78"/>
      <c r="D96" s="78"/>
      <c r="E96" s="78"/>
      <c r="F96" s="78"/>
      <c r="G96" s="78"/>
      <c r="H96" s="78"/>
      <c r="I96" s="78"/>
      <c r="J96" s="78"/>
    </row>
    <row r="97" spans="2:10" x14ac:dyDescent="0.2">
      <c r="B97" s="78"/>
      <c r="C97" s="78"/>
      <c r="D97" s="78"/>
      <c r="E97" s="78"/>
      <c r="F97" s="78"/>
      <c r="G97" s="78"/>
      <c r="H97" s="78"/>
      <c r="I97" s="78"/>
      <c r="J97" s="78"/>
    </row>
    <row r="98" spans="2:10" x14ac:dyDescent="0.2">
      <c r="B98" s="78"/>
      <c r="C98" s="78"/>
      <c r="D98" s="78"/>
      <c r="E98" s="78"/>
      <c r="F98" s="78"/>
      <c r="G98" s="78"/>
      <c r="H98" s="78"/>
      <c r="I98" s="78"/>
      <c r="J98" s="78"/>
    </row>
    <row r="99" spans="2:10" x14ac:dyDescent="0.2">
      <c r="B99" s="78"/>
      <c r="C99" s="78"/>
      <c r="D99" s="78"/>
      <c r="E99" s="78"/>
      <c r="F99" s="78"/>
      <c r="G99" s="78"/>
      <c r="H99" s="78"/>
      <c r="I99" s="78"/>
      <c r="J99" s="78"/>
    </row>
    <row r="100" spans="2:10" x14ac:dyDescent="0.2">
      <c r="B100" s="78"/>
      <c r="C100" s="78"/>
      <c r="D100" s="78"/>
      <c r="E100" s="78"/>
      <c r="F100" s="78"/>
      <c r="G100" s="78"/>
      <c r="H100" s="78"/>
      <c r="I100" s="78"/>
      <c r="J100" s="78"/>
    </row>
    <row r="101" spans="2:10" x14ac:dyDescent="0.2">
      <c r="B101" s="78"/>
      <c r="C101" s="78"/>
      <c r="D101" s="78"/>
      <c r="E101" s="78"/>
      <c r="F101" s="78"/>
      <c r="G101" s="78"/>
      <c r="H101" s="78"/>
      <c r="I101" s="78"/>
      <c r="J101" s="78"/>
    </row>
    <row r="102" spans="2:10" x14ac:dyDescent="0.2">
      <c r="B102" s="78"/>
      <c r="C102" s="78"/>
      <c r="D102" s="78"/>
      <c r="E102" s="78"/>
      <c r="F102" s="78"/>
      <c r="G102" s="78"/>
      <c r="H102" s="78"/>
      <c r="I102" s="78"/>
      <c r="J102" s="78"/>
    </row>
    <row r="103" spans="2:10" x14ac:dyDescent="0.2">
      <c r="B103" s="78"/>
      <c r="C103" s="78"/>
      <c r="D103" s="78"/>
      <c r="E103" s="78"/>
      <c r="F103" s="78"/>
      <c r="G103" s="78"/>
      <c r="H103" s="78"/>
      <c r="I103" s="78"/>
      <c r="J103" s="78"/>
    </row>
    <row r="104" spans="2:10" x14ac:dyDescent="0.2">
      <c r="B104" s="78"/>
      <c r="C104" s="78"/>
      <c r="D104" s="78"/>
      <c r="E104" s="78"/>
      <c r="F104" s="78"/>
      <c r="G104" s="78"/>
      <c r="H104" s="78"/>
      <c r="I104" s="78"/>
      <c r="J104" s="78"/>
    </row>
    <row r="105" spans="2:10" x14ac:dyDescent="0.2">
      <c r="B105" s="78"/>
      <c r="C105" s="78"/>
      <c r="D105" s="78"/>
      <c r="E105" s="78"/>
      <c r="F105" s="78"/>
      <c r="G105" s="78"/>
      <c r="H105" s="78"/>
      <c r="I105" s="78"/>
      <c r="J105" s="78"/>
    </row>
    <row r="106" spans="2:10" x14ac:dyDescent="0.2">
      <c r="B106" s="78"/>
      <c r="C106" s="78"/>
      <c r="D106" s="78"/>
      <c r="E106" s="78"/>
      <c r="F106" s="78"/>
      <c r="G106" s="78"/>
      <c r="H106" s="78"/>
      <c r="I106" s="78"/>
      <c r="J106" s="78"/>
    </row>
    <row r="107" spans="2:10" x14ac:dyDescent="0.2">
      <c r="B107" s="78"/>
      <c r="C107" s="78"/>
      <c r="D107" s="78"/>
      <c r="E107" s="78"/>
      <c r="F107" s="78"/>
      <c r="G107" s="78"/>
      <c r="H107" s="78"/>
      <c r="I107" s="78"/>
      <c r="J107" s="78"/>
    </row>
    <row r="108" spans="2:10" x14ac:dyDescent="0.2">
      <c r="B108" s="78"/>
      <c r="C108" s="78"/>
      <c r="D108" s="78"/>
      <c r="E108" s="78"/>
      <c r="F108" s="78"/>
      <c r="G108" s="78"/>
      <c r="H108" s="78"/>
      <c r="I108" s="78"/>
      <c r="J108" s="78"/>
    </row>
    <row r="109" spans="2:10" x14ac:dyDescent="0.2">
      <c r="B109" s="78"/>
      <c r="C109" s="78"/>
      <c r="D109" s="78"/>
      <c r="E109" s="78"/>
      <c r="F109" s="78"/>
      <c r="G109" s="78"/>
      <c r="H109" s="78"/>
      <c r="I109" s="78"/>
      <c r="J109" s="78"/>
    </row>
    <row r="110" spans="2:10" x14ac:dyDescent="0.2">
      <c r="B110" s="78"/>
      <c r="C110" s="78"/>
      <c r="D110" s="78"/>
      <c r="E110" s="78"/>
      <c r="F110" s="78"/>
      <c r="G110" s="78"/>
      <c r="H110" s="78"/>
      <c r="I110" s="78"/>
      <c r="J110" s="78"/>
    </row>
    <row r="111" spans="2:10" x14ac:dyDescent="0.2">
      <c r="B111" s="78"/>
      <c r="C111" s="78"/>
      <c r="D111" s="78"/>
      <c r="E111" s="78"/>
      <c r="F111" s="78"/>
      <c r="G111" s="78"/>
      <c r="H111" s="78"/>
      <c r="I111" s="78"/>
      <c r="J111" s="78"/>
    </row>
    <row r="112" spans="2:10" x14ac:dyDescent="0.2">
      <c r="B112" s="78"/>
      <c r="C112" s="78"/>
      <c r="D112" s="78"/>
      <c r="E112" s="78"/>
      <c r="F112" s="78"/>
      <c r="G112" s="78"/>
      <c r="H112" s="78"/>
      <c r="I112" s="78"/>
      <c r="J112" s="78"/>
    </row>
    <row r="113" spans="2:10" x14ac:dyDescent="0.2">
      <c r="B113" s="78"/>
      <c r="C113" s="78"/>
      <c r="D113" s="78"/>
      <c r="E113" s="78"/>
      <c r="F113" s="78"/>
      <c r="G113" s="78"/>
      <c r="H113" s="78"/>
      <c r="I113" s="78"/>
      <c r="J113" s="78"/>
    </row>
    <row r="114" spans="2:10" x14ac:dyDescent="0.2">
      <c r="B114" s="78"/>
      <c r="C114" s="78"/>
      <c r="D114" s="78"/>
      <c r="E114" s="78"/>
      <c r="F114" s="78"/>
      <c r="G114" s="78"/>
      <c r="H114" s="78"/>
      <c r="I114" s="78"/>
      <c r="J114" s="78"/>
    </row>
    <row r="115" spans="2:10" x14ac:dyDescent="0.2">
      <c r="B115" s="78"/>
      <c r="C115" s="78"/>
      <c r="D115" s="78"/>
      <c r="E115" s="78"/>
      <c r="F115" s="78"/>
      <c r="G115" s="78"/>
      <c r="H115" s="78"/>
      <c r="I115" s="78"/>
      <c r="J115" s="78"/>
    </row>
    <row r="116" spans="2:10" x14ac:dyDescent="0.2">
      <c r="B116" s="78"/>
      <c r="C116" s="78"/>
      <c r="D116" s="78"/>
      <c r="E116" s="78"/>
      <c r="F116" s="78"/>
      <c r="G116" s="78"/>
      <c r="H116" s="78"/>
      <c r="I116" s="78"/>
      <c r="J116" s="78"/>
    </row>
    <row r="117" spans="2:10" x14ac:dyDescent="0.2">
      <c r="B117" s="78"/>
      <c r="C117" s="78"/>
      <c r="D117" s="78"/>
      <c r="E117" s="78"/>
      <c r="F117" s="78"/>
      <c r="G117" s="78"/>
      <c r="H117" s="78"/>
      <c r="I117" s="78"/>
      <c r="J117" s="78"/>
    </row>
    <row r="118" spans="2:10" x14ac:dyDescent="0.2">
      <c r="B118" s="78"/>
      <c r="C118" s="78"/>
      <c r="D118" s="78"/>
      <c r="E118" s="78"/>
      <c r="F118" s="78"/>
      <c r="G118" s="78"/>
      <c r="H118" s="78"/>
      <c r="I118" s="78"/>
      <c r="J118" s="78"/>
    </row>
    <row r="119" spans="2:10" x14ac:dyDescent="0.2">
      <c r="B119" s="78"/>
      <c r="C119" s="78"/>
      <c r="D119" s="78"/>
      <c r="E119" s="78"/>
      <c r="F119" s="78"/>
      <c r="G119" s="78"/>
      <c r="H119" s="78"/>
      <c r="I119" s="78"/>
      <c r="J119" s="78"/>
    </row>
    <row r="120" spans="2:10" x14ac:dyDescent="0.2">
      <c r="B120" s="78"/>
      <c r="C120" s="78"/>
      <c r="D120" s="78"/>
      <c r="E120" s="78"/>
      <c r="F120" s="78"/>
      <c r="G120" s="78"/>
      <c r="H120" s="78"/>
      <c r="I120" s="78"/>
      <c r="J120" s="78"/>
    </row>
    <row r="121" spans="2:10" x14ac:dyDescent="0.2">
      <c r="B121" s="78"/>
      <c r="C121" s="78"/>
      <c r="D121" s="78"/>
      <c r="E121" s="78"/>
      <c r="F121" s="78"/>
      <c r="G121" s="78"/>
      <c r="H121" s="78"/>
      <c r="I121" s="78"/>
      <c r="J121" s="78"/>
    </row>
    <row r="122" spans="2:10" x14ac:dyDescent="0.2">
      <c r="B122" s="78"/>
      <c r="C122" s="78"/>
      <c r="D122" s="78"/>
      <c r="E122" s="78"/>
      <c r="F122" s="78"/>
      <c r="G122" s="78"/>
      <c r="H122" s="78"/>
      <c r="I122" s="78"/>
      <c r="J122" s="78"/>
    </row>
    <row r="123" spans="2:10" x14ac:dyDescent="0.2">
      <c r="B123" s="78"/>
      <c r="C123" s="78"/>
      <c r="D123" s="78"/>
      <c r="E123" s="78"/>
      <c r="F123" s="78"/>
      <c r="G123" s="78"/>
      <c r="H123" s="78"/>
      <c r="I123" s="78"/>
      <c r="J123" s="78"/>
    </row>
    <row r="124" spans="2:10" x14ac:dyDescent="0.2">
      <c r="B124" s="78"/>
      <c r="C124" s="78"/>
      <c r="D124" s="78"/>
      <c r="E124" s="78"/>
      <c r="F124" s="78"/>
      <c r="G124" s="78"/>
      <c r="H124" s="78"/>
      <c r="I124" s="78"/>
      <c r="J124" s="78"/>
    </row>
    <row r="125" spans="2:10" x14ac:dyDescent="0.2">
      <c r="B125" s="78"/>
      <c r="C125" s="78"/>
      <c r="D125" s="78"/>
      <c r="E125" s="78"/>
      <c r="F125" s="78"/>
      <c r="G125" s="78"/>
      <c r="H125" s="78"/>
      <c r="I125" s="78"/>
      <c r="J125" s="78"/>
    </row>
    <row r="126" spans="2:10" x14ac:dyDescent="0.2">
      <c r="B126" s="78"/>
      <c r="C126" s="78"/>
      <c r="D126" s="78"/>
      <c r="E126" s="78"/>
      <c r="F126" s="78"/>
      <c r="G126" s="78"/>
      <c r="H126" s="78"/>
      <c r="I126" s="78"/>
      <c r="J126" s="78"/>
    </row>
    <row r="127" spans="2:10" x14ac:dyDescent="0.2">
      <c r="B127" s="78"/>
      <c r="C127" s="78"/>
      <c r="D127" s="78"/>
      <c r="E127" s="78"/>
      <c r="F127" s="78"/>
      <c r="G127" s="78"/>
      <c r="H127" s="78"/>
      <c r="I127" s="78"/>
      <c r="J127" s="78"/>
    </row>
    <row r="128" spans="2:10" x14ac:dyDescent="0.2">
      <c r="B128" s="78"/>
      <c r="C128" s="78"/>
      <c r="D128" s="78"/>
      <c r="E128" s="78"/>
      <c r="F128" s="78"/>
      <c r="G128" s="78"/>
      <c r="H128" s="78"/>
      <c r="I128" s="78"/>
      <c r="J128" s="78"/>
    </row>
    <row r="129" spans="2:10" x14ac:dyDescent="0.2">
      <c r="B129" s="78"/>
      <c r="C129" s="78"/>
      <c r="D129" s="78"/>
      <c r="E129" s="78"/>
      <c r="F129" s="78"/>
      <c r="G129" s="78"/>
      <c r="H129" s="78"/>
      <c r="I129" s="78"/>
      <c r="J129" s="78"/>
    </row>
    <row r="130" spans="2:10" x14ac:dyDescent="0.2">
      <c r="B130" s="78"/>
      <c r="C130" s="78"/>
      <c r="D130" s="78"/>
      <c r="E130" s="78"/>
      <c r="F130" s="78"/>
      <c r="G130" s="78"/>
      <c r="H130" s="78"/>
      <c r="I130" s="78"/>
      <c r="J130" s="78"/>
    </row>
    <row r="131" spans="2:10" x14ac:dyDescent="0.2">
      <c r="B131" s="78"/>
      <c r="C131" s="78"/>
      <c r="D131" s="78"/>
      <c r="E131" s="78"/>
      <c r="F131" s="78"/>
      <c r="G131" s="78"/>
      <c r="H131" s="78"/>
      <c r="I131" s="78"/>
      <c r="J131" s="78"/>
    </row>
    <row r="132" spans="2:10" x14ac:dyDescent="0.2">
      <c r="B132" s="78"/>
      <c r="C132" s="78"/>
      <c r="D132" s="78"/>
      <c r="E132" s="78"/>
      <c r="F132" s="78"/>
      <c r="G132" s="78"/>
      <c r="H132" s="78"/>
      <c r="I132" s="78"/>
      <c r="J132" s="78"/>
    </row>
    <row r="133" spans="2:10" x14ac:dyDescent="0.2">
      <c r="B133" s="78"/>
      <c r="C133" s="78"/>
      <c r="D133" s="78"/>
      <c r="E133" s="78"/>
      <c r="F133" s="78"/>
      <c r="G133" s="78"/>
      <c r="H133" s="78"/>
      <c r="I133" s="78"/>
      <c r="J133" s="78"/>
    </row>
    <row r="134" spans="2:10" x14ac:dyDescent="0.2">
      <c r="B134" s="78"/>
      <c r="C134" s="78"/>
      <c r="D134" s="78"/>
      <c r="E134" s="78"/>
      <c r="F134" s="78"/>
      <c r="G134" s="78"/>
      <c r="H134" s="78"/>
      <c r="I134" s="78"/>
      <c r="J134" s="78"/>
    </row>
    <row r="135" spans="2:10" x14ac:dyDescent="0.2">
      <c r="B135" s="78"/>
      <c r="C135" s="78"/>
      <c r="D135" s="78"/>
      <c r="E135" s="78"/>
      <c r="F135" s="78"/>
      <c r="G135" s="78"/>
      <c r="H135" s="78"/>
      <c r="I135" s="78"/>
      <c r="J135" s="78"/>
    </row>
    <row r="136" spans="2:10" x14ac:dyDescent="0.2">
      <c r="B136" s="78"/>
      <c r="C136" s="78"/>
      <c r="D136" s="78"/>
      <c r="E136" s="78"/>
      <c r="F136" s="78"/>
      <c r="G136" s="78"/>
      <c r="H136" s="78"/>
      <c r="I136" s="78"/>
      <c r="J136" s="78"/>
    </row>
    <row r="137" spans="2:10" x14ac:dyDescent="0.2">
      <c r="B137" s="78"/>
      <c r="C137" s="78"/>
      <c r="D137" s="78"/>
      <c r="E137" s="78"/>
      <c r="F137" s="78"/>
      <c r="G137" s="78"/>
      <c r="H137" s="78"/>
      <c r="I137" s="78"/>
      <c r="J137" s="78"/>
    </row>
    <row r="138" spans="2:10" x14ac:dyDescent="0.2">
      <c r="B138" s="78"/>
      <c r="C138" s="78"/>
      <c r="D138" s="78"/>
      <c r="E138" s="78"/>
      <c r="F138" s="78"/>
      <c r="G138" s="78"/>
      <c r="H138" s="78"/>
      <c r="I138" s="78"/>
      <c r="J138" s="78"/>
    </row>
    <row r="139" spans="2:10" x14ac:dyDescent="0.2">
      <c r="B139" s="78"/>
      <c r="C139" s="78"/>
      <c r="D139" s="78"/>
      <c r="E139" s="78"/>
      <c r="F139" s="78"/>
      <c r="G139" s="78"/>
      <c r="H139" s="78"/>
      <c r="I139" s="78"/>
      <c r="J139" s="78"/>
    </row>
    <row r="140" spans="2:10" x14ac:dyDescent="0.2">
      <c r="B140" s="78"/>
      <c r="C140" s="78"/>
      <c r="D140" s="78"/>
      <c r="E140" s="78"/>
      <c r="F140" s="78"/>
      <c r="G140" s="78"/>
      <c r="H140" s="78"/>
      <c r="I140" s="78"/>
      <c r="J140" s="78"/>
    </row>
    <row r="141" spans="2:10" x14ac:dyDescent="0.2">
      <c r="B141" s="78"/>
      <c r="C141" s="78"/>
      <c r="D141" s="78"/>
      <c r="E141" s="78"/>
      <c r="F141" s="78"/>
      <c r="G141" s="78"/>
      <c r="H141" s="78"/>
      <c r="I141" s="78"/>
      <c r="J141" s="78"/>
    </row>
    <row r="142" spans="2:10" x14ac:dyDescent="0.2">
      <c r="B142" s="78"/>
      <c r="C142" s="78"/>
      <c r="D142" s="78"/>
      <c r="E142" s="78"/>
      <c r="F142" s="78"/>
      <c r="G142" s="78"/>
      <c r="H142" s="78"/>
      <c r="I142" s="78"/>
      <c r="J142" s="78"/>
    </row>
    <row r="143" spans="2:10" x14ac:dyDescent="0.2">
      <c r="B143" s="78"/>
      <c r="C143" s="78"/>
      <c r="D143" s="78"/>
      <c r="E143" s="78"/>
      <c r="F143" s="78"/>
      <c r="G143" s="78"/>
      <c r="H143" s="78"/>
      <c r="I143" s="78"/>
      <c r="J143" s="78"/>
    </row>
    <row r="144" spans="2:10" x14ac:dyDescent="0.2">
      <c r="B144" s="78"/>
      <c r="C144" s="78"/>
      <c r="D144" s="78"/>
      <c r="E144" s="78"/>
      <c r="F144" s="78"/>
      <c r="G144" s="78"/>
      <c r="H144" s="78"/>
      <c r="I144" s="78"/>
      <c r="J144" s="78"/>
    </row>
    <row r="145" spans="2:10" x14ac:dyDescent="0.2">
      <c r="B145" s="78"/>
      <c r="C145" s="78"/>
      <c r="D145" s="78"/>
      <c r="E145" s="78"/>
      <c r="F145" s="78"/>
      <c r="G145" s="78"/>
      <c r="H145" s="78"/>
      <c r="I145" s="78"/>
      <c r="J145" s="78"/>
    </row>
    <row r="146" spans="2:10" x14ac:dyDescent="0.2">
      <c r="B146" s="78"/>
      <c r="C146" s="78"/>
      <c r="D146" s="78"/>
      <c r="E146" s="78"/>
      <c r="F146" s="78"/>
      <c r="G146" s="78"/>
      <c r="H146" s="78"/>
      <c r="I146" s="78"/>
      <c r="J146" s="78"/>
    </row>
    <row r="147" spans="2:10" x14ac:dyDescent="0.2">
      <c r="B147" s="78"/>
      <c r="C147" s="78"/>
      <c r="D147" s="78"/>
      <c r="E147" s="78"/>
      <c r="F147" s="78"/>
      <c r="G147" s="78"/>
      <c r="H147" s="78"/>
      <c r="I147" s="78"/>
      <c r="J147" s="78"/>
    </row>
    <row r="148" spans="2:10" x14ac:dyDescent="0.2">
      <c r="B148" s="78"/>
      <c r="C148" s="78"/>
      <c r="D148" s="78"/>
      <c r="E148" s="78"/>
      <c r="F148" s="78"/>
      <c r="G148" s="78"/>
      <c r="H148" s="78"/>
      <c r="I148" s="78"/>
      <c r="J148" s="78"/>
    </row>
    <row r="149" spans="2:10" x14ac:dyDescent="0.2">
      <c r="B149" s="78"/>
      <c r="C149" s="78"/>
      <c r="D149" s="78"/>
      <c r="E149" s="78"/>
      <c r="F149" s="78"/>
      <c r="G149" s="78"/>
      <c r="H149" s="78"/>
      <c r="I149" s="78"/>
      <c r="J149" s="78"/>
    </row>
    <row r="150" spans="2:10" x14ac:dyDescent="0.2">
      <c r="B150" s="78"/>
      <c r="C150" s="78"/>
      <c r="D150" s="78"/>
      <c r="E150" s="78"/>
      <c r="F150" s="78"/>
      <c r="G150" s="78"/>
      <c r="H150" s="78"/>
      <c r="I150" s="78"/>
      <c r="J150" s="78"/>
    </row>
    <row r="151" spans="2:10" x14ac:dyDescent="0.2">
      <c r="B151" s="78"/>
      <c r="C151" s="78"/>
      <c r="D151" s="78"/>
      <c r="E151" s="78"/>
      <c r="F151" s="78"/>
      <c r="G151" s="78"/>
      <c r="H151" s="78"/>
      <c r="I151" s="78"/>
      <c r="J151" s="78"/>
    </row>
    <row r="152" spans="2:10" x14ac:dyDescent="0.2">
      <c r="B152" s="78"/>
      <c r="C152" s="78"/>
      <c r="D152" s="78"/>
      <c r="E152" s="78"/>
      <c r="F152" s="78"/>
      <c r="G152" s="78"/>
      <c r="H152" s="78"/>
      <c r="I152" s="78"/>
      <c r="J152" s="78"/>
    </row>
    <row r="153" spans="2:10" x14ac:dyDescent="0.2">
      <c r="B153" s="78"/>
      <c r="C153" s="78"/>
      <c r="D153" s="78"/>
      <c r="E153" s="78"/>
      <c r="F153" s="78"/>
      <c r="G153" s="78"/>
      <c r="H153" s="78"/>
      <c r="I153" s="78"/>
      <c r="J153" s="78"/>
    </row>
    <row r="154" spans="2:10" x14ac:dyDescent="0.2">
      <c r="B154" s="78"/>
      <c r="C154" s="78"/>
      <c r="D154" s="78"/>
      <c r="E154" s="78"/>
      <c r="F154" s="78"/>
      <c r="G154" s="78"/>
      <c r="H154" s="78"/>
      <c r="I154" s="78"/>
      <c r="J154" s="78"/>
    </row>
    <row r="155" spans="2:10" x14ac:dyDescent="0.2">
      <c r="B155" s="78"/>
      <c r="C155" s="78"/>
      <c r="D155" s="78"/>
      <c r="E155" s="78"/>
      <c r="F155" s="78"/>
      <c r="G155" s="78"/>
      <c r="H155" s="78"/>
      <c r="I155" s="78"/>
      <c r="J155" s="78"/>
    </row>
    <row r="156" spans="2:10" x14ac:dyDescent="0.2">
      <c r="B156" s="78"/>
      <c r="C156" s="78"/>
      <c r="D156" s="78"/>
      <c r="E156" s="78"/>
      <c r="F156" s="78"/>
      <c r="G156" s="78"/>
      <c r="H156" s="78"/>
      <c r="I156" s="78"/>
      <c r="J156" s="78"/>
    </row>
    <row r="157" spans="2:10" x14ac:dyDescent="0.2">
      <c r="B157" s="78"/>
      <c r="C157" s="78"/>
      <c r="D157" s="78"/>
      <c r="E157" s="78"/>
      <c r="F157" s="78"/>
      <c r="G157" s="78"/>
      <c r="H157" s="78"/>
      <c r="I157" s="78"/>
      <c r="J157" s="78"/>
    </row>
    <row r="158" spans="2:10" x14ac:dyDescent="0.2">
      <c r="B158" s="78"/>
      <c r="C158" s="78"/>
      <c r="D158" s="78"/>
      <c r="E158" s="78"/>
      <c r="F158" s="78"/>
      <c r="G158" s="78"/>
      <c r="H158" s="78"/>
      <c r="I158" s="78"/>
      <c r="J158" s="78"/>
    </row>
    <row r="159" spans="2:10" x14ac:dyDescent="0.2">
      <c r="B159" s="78"/>
      <c r="C159" s="78"/>
      <c r="D159" s="78"/>
      <c r="E159" s="78"/>
      <c r="F159" s="78"/>
      <c r="G159" s="78"/>
      <c r="H159" s="78"/>
      <c r="I159" s="78"/>
      <c r="J159" s="78"/>
    </row>
    <row r="160" spans="2:10" x14ac:dyDescent="0.2">
      <c r="B160" s="78"/>
      <c r="C160" s="78"/>
      <c r="D160" s="78"/>
      <c r="E160" s="78"/>
      <c r="F160" s="78"/>
      <c r="G160" s="78"/>
      <c r="H160" s="78"/>
      <c r="I160" s="78"/>
      <c r="J160" s="78"/>
    </row>
    <row r="161" spans="2:10" x14ac:dyDescent="0.2">
      <c r="B161" s="78"/>
      <c r="C161" s="78"/>
      <c r="D161" s="78"/>
      <c r="E161" s="78"/>
      <c r="F161" s="78"/>
      <c r="G161" s="78"/>
      <c r="H161" s="78"/>
      <c r="I161" s="78"/>
      <c r="J161" s="78"/>
    </row>
    <row r="162" spans="2:10" x14ac:dyDescent="0.2">
      <c r="B162" s="78"/>
      <c r="C162" s="78"/>
      <c r="D162" s="78"/>
      <c r="E162" s="78"/>
      <c r="F162" s="78"/>
      <c r="G162" s="78"/>
      <c r="H162" s="78"/>
      <c r="I162" s="78"/>
      <c r="J162" s="78"/>
    </row>
    <row r="163" spans="2:10" x14ac:dyDescent="0.2">
      <c r="B163" s="78"/>
      <c r="C163" s="78"/>
      <c r="D163" s="78"/>
      <c r="E163" s="78"/>
      <c r="F163" s="78"/>
      <c r="G163" s="78"/>
      <c r="H163" s="78"/>
      <c r="I163" s="78"/>
      <c r="J163" s="78"/>
    </row>
    <row r="164" spans="2:10" x14ac:dyDescent="0.2">
      <c r="B164" s="78"/>
      <c r="C164" s="78"/>
      <c r="D164" s="78"/>
      <c r="E164" s="78"/>
      <c r="F164" s="78"/>
      <c r="G164" s="78"/>
      <c r="H164" s="78"/>
      <c r="I164" s="78"/>
      <c r="J164" s="78"/>
    </row>
    <row r="165" spans="2:10" x14ac:dyDescent="0.2">
      <c r="B165" s="78"/>
      <c r="C165" s="78"/>
      <c r="D165" s="78"/>
      <c r="E165" s="78"/>
      <c r="F165" s="78"/>
      <c r="G165" s="78"/>
      <c r="H165" s="78"/>
      <c r="I165" s="78"/>
      <c r="J165" s="78"/>
    </row>
    <row r="166" spans="2:10" x14ac:dyDescent="0.2">
      <c r="B166" s="78"/>
      <c r="C166" s="78"/>
      <c r="D166" s="78"/>
      <c r="E166" s="78"/>
      <c r="F166" s="78"/>
      <c r="G166" s="78"/>
      <c r="H166" s="78"/>
      <c r="I166" s="78"/>
      <c r="J166" s="78"/>
    </row>
    <row r="167" spans="2:10" x14ac:dyDescent="0.2">
      <c r="B167" s="78"/>
      <c r="C167" s="78"/>
      <c r="D167" s="78"/>
      <c r="E167" s="78"/>
      <c r="F167" s="78"/>
      <c r="G167" s="78"/>
      <c r="H167" s="78"/>
      <c r="I167" s="78"/>
      <c r="J167" s="78"/>
    </row>
    <row r="168" spans="2:10" x14ac:dyDescent="0.2">
      <c r="B168" s="78"/>
      <c r="C168" s="78"/>
      <c r="D168" s="78"/>
      <c r="E168" s="78"/>
      <c r="F168" s="78"/>
      <c r="G168" s="78"/>
      <c r="H168" s="78"/>
      <c r="I168" s="78"/>
      <c r="J168" s="78"/>
    </row>
    <row r="169" spans="2:10" x14ac:dyDescent="0.2">
      <c r="B169" s="78"/>
      <c r="C169" s="78"/>
      <c r="D169" s="78"/>
      <c r="E169" s="78"/>
      <c r="F169" s="78"/>
      <c r="G169" s="78"/>
      <c r="H169" s="78"/>
      <c r="I169" s="78"/>
      <c r="J169" s="78"/>
    </row>
    <row r="170" spans="2:10" x14ac:dyDescent="0.2">
      <c r="B170" s="78"/>
      <c r="C170" s="78"/>
      <c r="D170" s="78"/>
      <c r="E170" s="78"/>
      <c r="F170" s="78"/>
      <c r="G170" s="78"/>
      <c r="H170" s="78"/>
      <c r="I170" s="78"/>
      <c r="J170" s="78"/>
    </row>
    <row r="171" spans="2:10" x14ac:dyDescent="0.2">
      <c r="B171" s="78"/>
      <c r="C171" s="78"/>
      <c r="D171" s="78"/>
      <c r="E171" s="78"/>
      <c r="F171" s="78"/>
      <c r="G171" s="78"/>
      <c r="H171" s="78"/>
      <c r="I171" s="78"/>
      <c r="J171" s="78"/>
    </row>
    <row r="172" spans="2:10" x14ac:dyDescent="0.2">
      <c r="B172" s="78"/>
      <c r="C172" s="78"/>
      <c r="D172" s="78"/>
      <c r="E172" s="78"/>
      <c r="F172" s="78"/>
      <c r="G172" s="78"/>
      <c r="H172" s="78"/>
      <c r="I172" s="78"/>
      <c r="J172" s="78"/>
    </row>
    <row r="173" spans="2:10" x14ac:dyDescent="0.2">
      <c r="B173" s="78"/>
      <c r="C173" s="78"/>
      <c r="D173" s="78"/>
      <c r="E173" s="78"/>
      <c r="F173" s="78"/>
      <c r="G173" s="78"/>
      <c r="H173" s="78"/>
      <c r="I173" s="78"/>
      <c r="J173" s="78"/>
    </row>
    <row r="174" spans="2:10" x14ac:dyDescent="0.2">
      <c r="B174" s="78"/>
      <c r="C174" s="78"/>
      <c r="D174" s="78"/>
      <c r="E174" s="78"/>
      <c r="F174" s="78"/>
      <c r="G174" s="78"/>
      <c r="H174" s="78"/>
      <c r="I174" s="78"/>
      <c r="J174" s="78"/>
    </row>
    <row r="175" spans="2:10" x14ac:dyDescent="0.2">
      <c r="B175" s="78"/>
      <c r="C175" s="78"/>
      <c r="D175" s="78"/>
      <c r="E175" s="78"/>
      <c r="F175" s="78"/>
      <c r="G175" s="78"/>
      <c r="H175" s="78"/>
      <c r="I175" s="78"/>
      <c r="J175" s="78"/>
    </row>
    <row r="176" spans="2:10" x14ac:dyDescent="0.2">
      <c r="B176" s="78"/>
      <c r="C176" s="78"/>
      <c r="D176" s="78"/>
      <c r="E176" s="78"/>
      <c r="F176" s="78"/>
      <c r="G176" s="78"/>
      <c r="H176" s="78"/>
      <c r="I176" s="78"/>
      <c r="J176" s="78"/>
    </row>
    <row r="177" spans="2:10" x14ac:dyDescent="0.2">
      <c r="B177" s="78"/>
      <c r="C177" s="78"/>
      <c r="D177" s="78"/>
      <c r="E177" s="78"/>
      <c r="F177" s="78"/>
      <c r="G177" s="78"/>
      <c r="H177" s="78"/>
      <c r="I177" s="78"/>
      <c r="J177" s="78"/>
    </row>
    <row r="178" spans="2:10" x14ac:dyDescent="0.2">
      <c r="B178" s="78"/>
      <c r="C178" s="78"/>
      <c r="D178" s="78"/>
      <c r="E178" s="78"/>
      <c r="F178" s="78"/>
      <c r="G178" s="78"/>
      <c r="H178" s="78"/>
      <c r="I178" s="78"/>
      <c r="J178" s="78"/>
    </row>
    <row r="179" spans="2:10" x14ac:dyDescent="0.2">
      <c r="B179" s="78"/>
      <c r="C179" s="78"/>
      <c r="D179" s="78"/>
      <c r="E179" s="78"/>
      <c r="F179" s="78"/>
      <c r="G179" s="78"/>
      <c r="H179" s="78"/>
      <c r="I179" s="78"/>
      <c r="J179" s="78"/>
    </row>
    <row r="180" spans="2:10" x14ac:dyDescent="0.2">
      <c r="B180" s="78"/>
      <c r="C180" s="78"/>
      <c r="D180" s="78"/>
      <c r="E180" s="78"/>
      <c r="F180" s="78"/>
      <c r="G180" s="78"/>
      <c r="H180" s="78"/>
      <c r="I180" s="78"/>
      <c r="J180" s="78"/>
    </row>
    <row r="181" spans="2:10" x14ac:dyDescent="0.2">
      <c r="B181" s="78"/>
      <c r="C181" s="78"/>
      <c r="D181" s="78"/>
      <c r="E181" s="78"/>
      <c r="F181" s="78"/>
      <c r="G181" s="78"/>
      <c r="H181" s="78"/>
      <c r="I181" s="78"/>
      <c r="J181" s="78"/>
    </row>
    <row r="182" spans="2:10" x14ac:dyDescent="0.2">
      <c r="B182" s="78"/>
      <c r="C182" s="78"/>
      <c r="D182" s="78"/>
      <c r="E182" s="78"/>
      <c r="F182" s="78"/>
      <c r="G182" s="78"/>
      <c r="H182" s="78"/>
      <c r="I182" s="78"/>
      <c r="J182" s="78"/>
    </row>
    <row r="183" spans="2:10" x14ac:dyDescent="0.2">
      <c r="B183" s="78"/>
      <c r="C183" s="78"/>
      <c r="D183" s="78"/>
      <c r="E183" s="78"/>
      <c r="F183" s="78"/>
      <c r="G183" s="78"/>
      <c r="H183" s="78"/>
      <c r="I183" s="78"/>
      <c r="J183" s="78"/>
    </row>
    <row r="184" spans="2:10" x14ac:dyDescent="0.2">
      <c r="B184" s="78"/>
      <c r="C184" s="78"/>
      <c r="D184" s="78"/>
      <c r="E184" s="78"/>
      <c r="F184" s="78"/>
      <c r="G184" s="78"/>
      <c r="H184" s="78"/>
      <c r="I184" s="78"/>
      <c r="J184" s="78"/>
    </row>
    <row r="185" spans="2:10" x14ac:dyDescent="0.2">
      <c r="B185" s="78"/>
      <c r="C185" s="78"/>
      <c r="D185" s="78"/>
      <c r="E185" s="78"/>
      <c r="F185" s="78"/>
      <c r="G185" s="78"/>
      <c r="H185" s="78"/>
      <c r="I185" s="78"/>
      <c r="J185" s="78"/>
    </row>
    <row r="186" spans="2:10" x14ac:dyDescent="0.2">
      <c r="B186" s="78"/>
      <c r="C186" s="78"/>
      <c r="D186" s="78"/>
      <c r="E186" s="78"/>
      <c r="F186" s="78"/>
      <c r="G186" s="78"/>
      <c r="H186" s="78"/>
      <c r="I186" s="78"/>
      <c r="J186" s="78"/>
    </row>
    <row r="187" spans="2:10" x14ac:dyDescent="0.2">
      <c r="B187" s="78"/>
      <c r="C187" s="78"/>
      <c r="D187" s="78"/>
      <c r="E187" s="78"/>
      <c r="F187" s="78"/>
      <c r="G187" s="78"/>
      <c r="H187" s="78"/>
      <c r="I187" s="78"/>
      <c r="J187" s="78"/>
    </row>
    <row r="188" spans="2:10" x14ac:dyDescent="0.2">
      <c r="B188" s="78"/>
      <c r="C188" s="78"/>
      <c r="D188" s="78"/>
      <c r="E188" s="78"/>
      <c r="F188" s="78"/>
      <c r="G188" s="78"/>
      <c r="H188" s="78"/>
      <c r="I188" s="78"/>
      <c r="J188" s="78"/>
    </row>
    <row r="189" spans="2:10" x14ac:dyDescent="0.2">
      <c r="B189" s="78"/>
      <c r="C189" s="78"/>
      <c r="D189" s="78"/>
      <c r="E189" s="78"/>
      <c r="F189" s="78"/>
      <c r="G189" s="78"/>
      <c r="H189" s="78"/>
      <c r="I189" s="78"/>
      <c r="J189" s="78"/>
    </row>
    <row r="190" spans="2:10" x14ac:dyDescent="0.2">
      <c r="B190" s="78"/>
      <c r="C190" s="78"/>
      <c r="D190" s="78"/>
      <c r="E190" s="78"/>
      <c r="F190" s="78"/>
      <c r="G190" s="78"/>
      <c r="H190" s="78"/>
      <c r="I190" s="78"/>
      <c r="J190" s="78"/>
    </row>
    <row r="191" spans="2:10" x14ac:dyDescent="0.2">
      <c r="B191" s="78"/>
      <c r="C191" s="78"/>
      <c r="D191" s="78"/>
      <c r="E191" s="78"/>
      <c r="F191" s="78"/>
      <c r="G191" s="78"/>
      <c r="H191" s="78"/>
      <c r="I191" s="78"/>
      <c r="J191" s="78"/>
    </row>
    <row r="192" spans="2:10" x14ac:dyDescent="0.2">
      <c r="B192" s="78"/>
      <c r="C192" s="78"/>
      <c r="D192" s="78"/>
      <c r="E192" s="78"/>
      <c r="F192" s="78"/>
      <c r="G192" s="78"/>
      <c r="H192" s="78"/>
      <c r="I192" s="78"/>
      <c r="J192" s="78"/>
    </row>
    <row r="193" spans="2:10" x14ac:dyDescent="0.2">
      <c r="B193" s="78"/>
      <c r="C193" s="78"/>
      <c r="D193" s="78"/>
      <c r="E193" s="78"/>
      <c r="F193" s="78"/>
      <c r="G193" s="78"/>
      <c r="H193" s="78"/>
      <c r="I193" s="78"/>
      <c r="J193" s="78"/>
    </row>
    <row r="194" spans="2:10" x14ac:dyDescent="0.2">
      <c r="B194" s="78"/>
      <c r="C194" s="78"/>
      <c r="D194" s="78"/>
      <c r="E194" s="78"/>
      <c r="F194" s="78"/>
      <c r="G194" s="78"/>
      <c r="H194" s="78"/>
      <c r="I194" s="78"/>
      <c r="J194" s="78"/>
    </row>
    <row r="195" spans="2:10" x14ac:dyDescent="0.2">
      <c r="B195" s="78"/>
      <c r="C195" s="78"/>
      <c r="D195" s="78"/>
      <c r="E195" s="78"/>
      <c r="F195" s="78"/>
      <c r="G195" s="78"/>
      <c r="H195" s="78"/>
      <c r="I195" s="78"/>
      <c r="J195" s="78"/>
    </row>
    <row r="196" spans="2:10" x14ac:dyDescent="0.2">
      <c r="B196" s="78"/>
      <c r="C196" s="78"/>
      <c r="D196" s="78"/>
      <c r="E196" s="78"/>
      <c r="F196" s="78"/>
      <c r="G196" s="78"/>
      <c r="H196" s="78"/>
      <c r="I196" s="78"/>
      <c r="J196" s="78"/>
    </row>
    <row r="197" spans="2:10" x14ac:dyDescent="0.2">
      <c r="B197" s="78"/>
      <c r="C197" s="78"/>
      <c r="D197" s="78"/>
      <c r="E197" s="78"/>
      <c r="F197" s="78"/>
      <c r="G197" s="78"/>
      <c r="H197" s="78"/>
      <c r="I197" s="78"/>
      <c r="J197" s="78"/>
    </row>
    <row r="198" spans="2:10" x14ac:dyDescent="0.2">
      <c r="B198" s="78"/>
      <c r="C198" s="78"/>
      <c r="D198" s="78"/>
      <c r="E198" s="78"/>
      <c r="F198" s="78"/>
      <c r="G198" s="78"/>
      <c r="H198" s="78"/>
      <c r="I198" s="78"/>
      <c r="J198" s="78"/>
    </row>
    <row r="199" spans="2:10" x14ac:dyDescent="0.2">
      <c r="B199" s="78"/>
      <c r="C199" s="78"/>
      <c r="D199" s="78"/>
      <c r="E199" s="78"/>
      <c r="F199" s="78"/>
      <c r="G199" s="78"/>
      <c r="H199" s="78"/>
      <c r="I199" s="78"/>
      <c r="J199" s="78"/>
    </row>
    <row r="200" spans="2:10" x14ac:dyDescent="0.2">
      <c r="B200" s="78"/>
      <c r="C200" s="78"/>
      <c r="D200" s="78"/>
      <c r="E200" s="78"/>
      <c r="F200" s="78"/>
      <c r="G200" s="78"/>
      <c r="H200" s="78"/>
      <c r="I200" s="78"/>
      <c r="J200" s="78"/>
    </row>
    <row r="201" spans="2:10" x14ac:dyDescent="0.2">
      <c r="B201" s="78"/>
      <c r="C201" s="78"/>
      <c r="D201" s="78"/>
      <c r="E201" s="78"/>
      <c r="F201" s="78"/>
      <c r="G201" s="78"/>
      <c r="H201" s="78"/>
      <c r="I201" s="78"/>
      <c r="J201" s="78"/>
    </row>
    <row r="202" spans="2:10" x14ac:dyDescent="0.2">
      <c r="B202" s="78"/>
      <c r="C202" s="78"/>
      <c r="D202" s="78"/>
      <c r="E202" s="78"/>
      <c r="F202" s="78"/>
      <c r="G202" s="78"/>
      <c r="H202" s="78"/>
      <c r="I202" s="78"/>
      <c r="J202" s="78"/>
    </row>
    <row r="203" spans="2:10" x14ac:dyDescent="0.2">
      <c r="B203" s="78"/>
      <c r="C203" s="78"/>
      <c r="D203" s="78"/>
      <c r="E203" s="78"/>
      <c r="F203" s="78"/>
      <c r="G203" s="78"/>
      <c r="H203" s="78"/>
      <c r="I203" s="78"/>
      <c r="J203" s="78"/>
    </row>
    <row r="204" spans="2:10" x14ac:dyDescent="0.2">
      <c r="B204" s="78"/>
      <c r="C204" s="78"/>
      <c r="D204" s="78"/>
      <c r="E204" s="78"/>
      <c r="F204" s="78"/>
      <c r="G204" s="78"/>
      <c r="H204" s="78"/>
      <c r="I204" s="78"/>
      <c r="J204" s="78"/>
    </row>
    <row r="205" spans="2:10" x14ac:dyDescent="0.2">
      <c r="B205" s="78"/>
      <c r="C205" s="78"/>
      <c r="D205" s="78"/>
      <c r="E205" s="78"/>
      <c r="F205" s="78"/>
      <c r="G205" s="78"/>
      <c r="H205" s="78"/>
      <c r="I205" s="78"/>
      <c r="J205" s="78"/>
    </row>
    <row r="206" spans="2:10" x14ac:dyDescent="0.2">
      <c r="B206" s="78"/>
      <c r="C206" s="78"/>
      <c r="D206" s="78"/>
      <c r="E206" s="78"/>
      <c r="F206" s="78"/>
      <c r="G206" s="78"/>
      <c r="H206" s="78"/>
      <c r="I206" s="78"/>
      <c r="J206" s="78"/>
    </row>
    <row r="207" spans="2:10" x14ac:dyDescent="0.2">
      <c r="B207" s="78"/>
      <c r="C207" s="78"/>
      <c r="D207" s="78"/>
      <c r="E207" s="78"/>
      <c r="F207" s="78"/>
      <c r="G207" s="78"/>
      <c r="H207" s="78"/>
      <c r="I207" s="78"/>
      <c r="J207" s="78"/>
    </row>
    <row r="208" spans="2:10" x14ac:dyDescent="0.2">
      <c r="B208" s="78"/>
      <c r="C208" s="78"/>
      <c r="D208" s="78"/>
      <c r="E208" s="78"/>
      <c r="F208" s="78"/>
      <c r="G208" s="78"/>
      <c r="H208" s="78"/>
      <c r="I208" s="78"/>
      <c r="J208" s="78"/>
    </row>
    <row r="209" spans="2:10" x14ac:dyDescent="0.2">
      <c r="B209" s="78"/>
      <c r="C209" s="78"/>
      <c r="D209" s="78"/>
      <c r="E209" s="78"/>
      <c r="F209" s="78"/>
      <c r="G209" s="78"/>
      <c r="H209" s="78"/>
      <c r="I209" s="78"/>
      <c r="J209" s="78"/>
    </row>
    <row r="210" spans="2:10" x14ac:dyDescent="0.2">
      <c r="B210" s="78"/>
      <c r="C210" s="78"/>
      <c r="D210" s="78"/>
      <c r="E210" s="78"/>
      <c r="F210" s="78"/>
      <c r="G210" s="78"/>
      <c r="H210" s="78"/>
      <c r="I210" s="78"/>
      <c r="J210" s="78"/>
    </row>
    <row r="211" spans="2:10" x14ac:dyDescent="0.2">
      <c r="B211" s="78"/>
      <c r="C211" s="78"/>
      <c r="D211" s="78"/>
      <c r="E211" s="78"/>
      <c r="F211" s="78"/>
      <c r="G211" s="78"/>
      <c r="H211" s="78"/>
      <c r="I211" s="78"/>
      <c r="J211" s="78"/>
    </row>
    <row r="212" spans="2:10" x14ac:dyDescent="0.2">
      <c r="B212" s="78"/>
      <c r="C212" s="78"/>
      <c r="D212" s="78"/>
      <c r="E212" s="78"/>
      <c r="F212" s="78"/>
      <c r="G212" s="78"/>
      <c r="H212" s="78"/>
      <c r="I212" s="78"/>
      <c r="J212" s="78"/>
    </row>
    <row r="213" spans="2:10" x14ac:dyDescent="0.2">
      <c r="B213" s="78"/>
      <c r="C213" s="78"/>
      <c r="D213" s="78"/>
      <c r="E213" s="78"/>
      <c r="F213" s="78"/>
      <c r="G213" s="78"/>
      <c r="H213" s="78"/>
      <c r="I213" s="78"/>
      <c r="J213" s="78"/>
    </row>
    <row r="214" spans="2:10" x14ac:dyDescent="0.2">
      <c r="B214" s="78"/>
      <c r="C214" s="78"/>
      <c r="D214" s="78"/>
      <c r="E214" s="78"/>
      <c r="F214" s="78"/>
      <c r="G214" s="78"/>
      <c r="H214" s="78"/>
      <c r="I214" s="78"/>
      <c r="J214" s="78"/>
    </row>
    <row r="215" spans="2:10" x14ac:dyDescent="0.2">
      <c r="B215" s="78"/>
      <c r="C215" s="78"/>
      <c r="D215" s="78"/>
      <c r="E215" s="78"/>
      <c r="F215" s="78"/>
      <c r="G215" s="78"/>
      <c r="H215" s="78"/>
      <c r="I215" s="78"/>
      <c r="J215" s="78"/>
    </row>
    <row r="216" spans="2:10" x14ac:dyDescent="0.2">
      <c r="B216" s="78"/>
      <c r="C216" s="78"/>
      <c r="D216" s="78"/>
      <c r="E216" s="78"/>
      <c r="F216" s="78"/>
      <c r="G216" s="78"/>
      <c r="H216" s="78"/>
      <c r="I216" s="78"/>
      <c r="J216" s="78"/>
    </row>
    <row r="217" spans="2:10" x14ac:dyDescent="0.2">
      <c r="B217" s="78"/>
      <c r="C217" s="78"/>
      <c r="D217" s="78"/>
      <c r="E217" s="78"/>
      <c r="F217" s="78"/>
      <c r="G217" s="78"/>
      <c r="H217" s="78"/>
      <c r="I217" s="78"/>
      <c r="J217" s="78"/>
    </row>
    <row r="218" spans="2:10" x14ac:dyDescent="0.2">
      <c r="B218" s="78"/>
      <c r="C218" s="78"/>
      <c r="D218" s="78"/>
      <c r="E218" s="78"/>
      <c r="F218" s="78"/>
      <c r="G218" s="78"/>
      <c r="H218" s="78"/>
      <c r="I218" s="78"/>
      <c r="J218" s="78"/>
    </row>
    <row r="219" spans="2:10" x14ac:dyDescent="0.2">
      <c r="B219" s="78"/>
      <c r="C219" s="78"/>
      <c r="D219" s="78"/>
      <c r="E219" s="78"/>
      <c r="F219" s="78"/>
      <c r="G219" s="78"/>
      <c r="H219" s="78"/>
      <c r="I219" s="78"/>
      <c r="J219" s="78"/>
    </row>
    <row r="220" spans="2:10" x14ac:dyDescent="0.2">
      <c r="B220" s="78"/>
      <c r="C220" s="78"/>
      <c r="D220" s="78"/>
      <c r="E220" s="78"/>
      <c r="F220" s="78"/>
      <c r="G220" s="78"/>
      <c r="H220" s="78"/>
      <c r="I220" s="78"/>
      <c r="J220" s="78"/>
    </row>
    <row r="221" spans="2:10" x14ac:dyDescent="0.2">
      <c r="B221" s="78"/>
      <c r="C221" s="78"/>
      <c r="D221" s="78"/>
      <c r="E221" s="78"/>
      <c r="F221" s="78"/>
      <c r="G221" s="78"/>
      <c r="H221" s="78"/>
      <c r="I221" s="78"/>
      <c r="J221" s="78"/>
    </row>
    <row r="222" spans="2:10" x14ac:dyDescent="0.2">
      <c r="B222" s="78"/>
      <c r="C222" s="78"/>
      <c r="D222" s="78"/>
      <c r="E222" s="78"/>
      <c r="F222" s="78"/>
      <c r="G222" s="78"/>
      <c r="H222" s="78"/>
      <c r="I222" s="78"/>
      <c r="J222" s="78"/>
    </row>
    <row r="223" spans="2:10" x14ac:dyDescent="0.2">
      <c r="B223" s="78"/>
      <c r="C223" s="78"/>
      <c r="D223" s="78"/>
      <c r="E223" s="78"/>
      <c r="F223" s="78"/>
      <c r="G223" s="78"/>
      <c r="H223" s="78"/>
      <c r="I223" s="78"/>
      <c r="J223" s="78"/>
    </row>
    <row r="224" spans="2:10" x14ac:dyDescent="0.2">
      <c r="B224" s="78"/>
      <c r="C224" s="78"/>
      <c r="D224" s="78"/>
      <c r="E224" s="78"/>
      <c r="F224" s="78"/>
      <c r="G224" s="78"/>
      <c r="H224" s="78"/>
      <c r="I224" s="78"/>
      <c r="J224" s="78"/>
    </row>
    <row r="225" spans="2:10" x14ac:dyDescent="0.2">
      <c r="B225" s="78"/>
      <c r="C225" s="78"/>
      <c r="D225" s="78"/>
      <c r="E225" s="78"/>
      <c r="F225" s="78"/>
      <c r="G225" s="78"/>
      <c r="H225" s="78"/>
      <c r="I225" s="78"/>
      <c r="J225" s="78"/>
    </row>
    <row r="226" spans="2:10" x14ac:dyDescent="0.2">
      <c r="B226" s="78"/>
      <c r="C226" s="78"/>
      <c r="D226" s="78"/>
      <c r="E226" s="78"/>
      <c r="F226" s="78"/>
      <c r="G226" s="78"/>
      <c r="H226" s="78"/>
      <c r="I226" s="78"/>
      <c r="J226" s="78"/>
    </row>
    <row r="227" spans="2:10" x14ac:dyDescent="0.2">
      <c r="B227" s="78"/>
      <c r="C227" s="78"/>
      <c r="D227" s="78"/>
      <c r="E227" s="78"/>
      <c r="F227" s="78"/>
      <c r="G227" s="78"/>
      <c r="H227" s="78"/>
      <c r="I227" s="78"/>
      <c r="J227" s="78"/>
    </row>
    <row r="228" spans="2:10" x14ac:dyDescent="0.2">
      <c r="B228" s="78"/>
      <c r="C228" s="78"/>
      <c r="D228" s="78"/>
      <c r="E228" s="78"/>
      <c r="F228" s="78"/>
      <c r="G228" s="78"/>
      <c r="H228" s="78"/>
      <c r="I228" s="78"/>
      <c r="J228" s="78"/>
    </row>
    <row r="229" spans="2:10" x14ac:dyDescent="0.2">
      <c r="B229" s="78"/>
      <c r="C229" s="78"/>
      <c r="D229" s="78"/>
      <c r="E229" s="78"/>
      <c r="F229" s="78"/>
      <c r="G229" s="78"/>
      <c r="H229" s="78"/>
      <c r="I229" s="78"/>
      <c r="J229" s="78"/>
    </row>
    <row r="230" spans="2:10" x14ac:dyDescent="0.2">
      <c r="B230" s="78"/>
      <c r="C230" s="78"/>
      <c r="D230" s="78"/>
      <c r="E230" s="78"/>
      <c r="F230" s="78"/>
      <c r="G230" s="78"/>
      <c r="H230" s="78"/>
      <c r="I230" s="78"/>
      <c r="J230" s="78"/>
    </row>
    <row r="231" spans="2:10" x14ac:dyDescent="0.2">
      <c r="B231" s="78"/>
      <c r="C231" s="78"/>
      <c r="D231" s="78"/>
      <c r="E231" s="78"/>
      <c r="F231" s="78"/>
      <c r="G231" s="78"/>
      <c r="H231" s="78"/>
      <c r="I231" s="78"/>
      <c r="J231" s="78"/>
    </row>
    <row r="232" spans="2:10" x14ac:dyDescent="0.2">
      <c r="B232" s="78"/>
      <c r="C232" s="78"/>
      <c r="D232" s="78"/>
      <c r="E232" s="78"/>
      <c r="F232" s="78"/>
      <c r="G232" s="78"/>
      <c r="H232" s="78"/>
      <c r="I232" s="78"/>
      <c r="J232" s="78"/>
    </row>
    <row r="233" spans="2:10" x14ac:dyDescent="0.2">
      <c r="B233" s="78"/>
      <c r="C233" s="78"/>
      <c r="D233" s="78"/>
      <c r="E233" s="78"/>
      <c r="F233" s="78"/>
      <c r="G233" s="78"/>
      <c r="H233" s="78"/>
      <c r="I233" s="78"/>
      <c r="J233" s="78"/>
    </row>
    <row r="234" spans="2:10" x14ac:dyDescent="0.2">
      <c r="B234" s="78"/>
      <c r="C234" s="78"/>
      <c r="D234" s="78"/>
      <c r="E234" s="78"/>
      <c r="F234" s="78"/>
      <c r="G234" s="78"/>
      <c r="H234" s="78"/>
      <c r="I234" s="78"/>
      <c r="J234" s="78"/>
    </row>
    <row r="235" spans="2:10" x14ac:dyDescent="0.2">
      <c r="B235" s="78"/>
      <c r="C235" s="78"/>
      <c r="D235" s="78"/>
      <c r="E235" s="78"/>
      <c r="F235" s="78"/>
      <c r="G235" s="78"/>
      <c r="H235" s="78"/>
      <c r="I235" s="78"/>
      <c r="J235" s="78"/>
    </row>
    <row r="236" spans="2:10" x14ac:dyDescent="0.2">
      <c r="B236" s="78"/>
      <c r="C236" s="78"/>
      <c r="D236" s="78"/>
      <c r="E236" s="78"/>
      <c r="F236" s="78"/>
      <c r="G236" s="78"/>
      <c r="H236" s="78"/>
      <c r="I236" s="78"/>
      <c r="J236" s="78"/>
    </row>
    <row r="237" spans="2:10" x14ac:dyDescent="0.2">
      <c r="B237" s="78"/>
      <c r="C237" s="78"/>
      <c r="D237" s="78"/>
      <c r="E237" s="78"/>
      <c r="F237" s="78"/>
      <c r="G237" s="78"/>
      <c r="H237" s="78"/>
      <c r="I237" s="78"/>
      <c r="J237" s="78"/>
    </row>
    <row r="238" spans="2:10" x14ac:dyDescent="0.2">
      <c r="B238" s="78"/>
      <c r="C238" s="78"/>
      <c r="D238" s="78"/>
      <c r="E238" s="78"/>
      <c r="F238" s="78"/>
      <c r="G238" s="78"/>
      <c r="H238" s="78"/>
      <c r="I238" s="78"/>
      <c r="J238" s="78"/>
    </row>
    <row r="239" spans="2:10" x14ac:dyDescent="0.2">
      <c r="B239" s="78"/>
      <c r="C239" s="78"/>
      <c r="D239" s="78"/>
      <c r="E239" s="78"/>
      <c r="F239" s="78"/>
      <c r="G239" s="78"/>
      <c r="H239" s="78"/>
      <c r="I239" s="78"/>
      <c r="J239" s="78"/>
    </row>
    <row r="240" spans="2:10" x14ac:dyDescent="0.2">
      <c r="B240" s="78"/>
      <c r="C240" s="78"/>
      <c r="D240" s="78"/>
      <c r="E240" s="78"/>
      <c r="F240" s="78"/>
      <c r="G240" s="78"/>
      <c r="H240" s="78"/>
      <c r="I240" s="78"/>
      <c r="J240" s="78"/>
    </row>
    <row r="241" spans="2:10" x14ac:dyDescent="0.2">
      <c r="B241" s="78"/>
      <c r="C241" s="78"/>
      <c r="D241" s="78"/>
      <c r="E241" s="78"/>
      <c r="F241" s="78"/>
      <c r="G241" s="78"/>
      <c r="H241" s="78"/>
      <c r="I241" s="78"/>
      <c r="J241" s="78"/>
    </row>
    <row r="242" spans="2:10" x14ac:dyDescent="0.2">
      <c r="B242" s="78"/>
      <c r="C242" s="78"/>
      <c r="D242" s="78"/>
      <c r="E242" s="78"/>
      <c r="F242" s="78"/>
      <c r="G242" s="78"/>
      <c r="H242" s="78"/>
      <c r="I242" s="78"/>
      <c r="J242" s="78"/>
    </row>
    <row r="243" spans="2:10" x14ac:dyDescent="0.2">
      <c r="B243" s="78"/>
      <c r="C243" s="78"/>
      <c r="D243" s="78"/>
      <c r="E243" s="78"/>
      <c r="F243" s="78"/>
      <c r="G243" s="78"/>
      <c r="H243" s="78"/>
      <c r="I243" s="78"/>
      <c r="J243" s="78"/>
    </row>
    <row r="244" spans="2:10" x14ac:dyDescent="0.2">
      <c r="B244" s="78"/>
      <c r="C244" s="78"/>
      <c r="D244" s="78"/>
      <c r="E244" s="78"/>
      <c r="F244" s="78"/>
      <c r="G244" s="78"/>
      <c r="H244" s="78"/>
      <c r="I244" s="78"/>
      <c r="J244" s="78"/>
    </row>
    <row r="245" spans="2:10" x14ac:dyDescent="0.2">
      <c r="B245" s="78"/>
      <c r="C245" s="78"/>
      <c r="D245" s="78"/>
      <c r="E245" s="78"/>
      <c r="F245" s="78"/>
      <c r="G245" s="78"/>
      <c r="H245" s="78"/>
      <c r="I245" s="78"/>
      <c r="J245" s="78"/>
    </row>
    <row r="246" spans="2:10" x14ac:dyDescent="0.2">
      <c r="B246" s="78"/>
      <c r="C246" s="78"/>
      <c r="D246" s="78"/>
      <c r="E246" s="78"/>
      <c r="F246" s="78"/>
      <c r="G246" s="78"/>
      <c r="H246" s="78"/>
      <c r="I246" s="78"/>
      <c r="J246" s="78"/>
    </row>
    <row r="247" spans="2:10" x14ac:dyDescent="0.2">
      <c r="B247" s="78"/>
      <c r="C247" s="78"/>
      <c r="D247" s="78"/>
      <c r="E247" s="78"/>
      <c r="F247" s="78"/>
      <c r="G247" s="78"/>
      <c r="H247" s="78"/>
      <c r="I247" s="78"/>
      <c r="J247" s="78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61" bestFit="1" customWidth="1"/>
    <col min="2" max="2" width="20" style="61" customWidth="1"/>
    <col min="3" max="3" width="20.85546875" style="61" customWidth="1"/>
    <col min="4" max="4" width="11.42578125" style="61" bestFit="1" customWidth="1"/>
    <col min="5" max="16384" width="9.140625" style="61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31.03.2017 
(за видами відсоткових ставок)</v>
      </c>
      <c r="B2" s="3"/>
      <c r="C2" s="3"/>
      <c r="D2" s="3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19" x14ac:dyDescent="0.2">
      <c r="A3" s="1"/>
      <c r="B3" s="1"/>
      <c r="C3" s="1"/>
      <c r="D3" s="1"/>
    </row>
    <row r="4" spans="1:19" s="217" customFormat="1" x14ac:dyDescent="0.2">
      <c r="D4" s="217" t="str">
        <f>VALVAL</f>
        <v>млрд. одиниць</v>
      </c>
    </row>
    <row r="5" spans="1:19" s="39" customFormat="1" x14ac:dyDescent="0.2">
      <c r="A5" s="11"/>
      <c r="B5" s="142" t="s">
        <v>172</v>
      </c>
      <c r="C5" s="142" t="s">
        <v>3</v>
      </c>
      <c r="D5" s="142" t="s">
        <v>65</v>
      </c>
    </row>
    <row r="6" spans="1:19" s="108" customFormat="1" ht="15.75" x14ac:dyDescent="0.2">
      <c r="A6" s="55" t="s">
        <v>171</v>
      </c>
      <c r="B6" s="112">
        <f t="shared" ref="B6:D6" si="0">SUM(B$7+ B$8)</f>
        <v>72.35475723318001</v>
      </c>
      <c r="C6" s="112">
        <f t="shared" si="0"/>
        <v>1951.8461276947301</v>
      </c>
      <c r="D6" s="95">
        <f t="shared" si="0"/>
        <v>1</v>
      </c>
    </row>
    <row r="7" spans="1:19" s="185" customFormat="1" ht="14.25" x14ac:dyDescent="0.2">
      <c r="A7" s="51" t="s">
        <v>79</v>
      </c>
      <c r="B7" s="144">
        <v>22.170500186200002</v>
      </c>
      <c r="C7" s="144">
        <v>598.07269891171995</v>
      </c>
      <c r="D7" s="127">
        <v>0.30641400000000002</v>
      </c>
    </row>
    <row r="8" spans="1:19" s="185" customFormat="1" ht="14.25" x14ac:dyDescent="0.2">
      <c r="A8" s="51" t="s">
        <v>84</v>
      </c>
      <c r="B8" s="144">
        <v>50.184257046980001</v>
      </c>
      <c r="C8" s="144">
        <v>1353.7734287830101</v>
      </c>
      <c r="D8" s="127">
        <v>0.69358600000000004</v>
      </c>
    </row>
    <row r="9" spans="1:19" x14ac:dyDescent="0.2">
      <c r="B9" s="193"/>
      <c r="C9" s="193"/>
      <c r="D9" s="19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</row>
    <row r="10" spans="1:19" x14ac:dyDescent="0.2">
      <c r="B10" s="193"/>
      <c r="C10" s="193"/>
      <c r="D10" s="193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</row>
    <row r="11" spans="1:19" x14ac:dyDescent="0.2">
      <c r="B11" s="193"/>
      <c r="C11" s="193"/>
      <c r="D11" s="193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</row>
    <row r="12" spans="1:19" x14ac:dyDescent="0.2"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1:19" x14ac:dyDescent="0.2"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1:19" x14ac:dyDescent="0.2"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9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x14ac:dyDescent="0.2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2:17" x14ac:dyDescent="0.2"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2:17" x14ac:dyDescent="0.2"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2:17" x14ac:dyDescent="0.2"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2:17" x14ac:dyDescent="0.2"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2:17" x14ac:dyDescent="0.2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2:17" x14ac:dyDescent="0.2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2:17" x14ac:dyDescent="0.2"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2:17" x14ac:dyDescent="0.2"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2:17" x14ac:dyDescent="0.2"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2:17" x14ac:dyDescent="0.2"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x14ac:dyDescent="0.2"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2:17" x14ac:dyDescent="0.2"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2:17" x14ac:dyDescent="0.2"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2:17" x14ac:dyDescent="0.2"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2:17" x14ac:dyDescent="0.2"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2:17" x14ac:dyDescent="0.2"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2:17" x14ac:dyDescent="0.2"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2:17" x14ac:dyDescent="0.2"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2:17" x14ac:dyDescent="0.2"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2:17" x14ac:dyDescent="0.2"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2:17" x14ac:dyDescent="0.2"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2:17" x14ac:dyDescent="0.2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2:17" x14ac:dyDescent="0.2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2:17" x14ac:dyDescent="0.2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2:17" x14ac:dyDescent="0.2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2:17" x14ac:dyDescent="0.2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2:17" x14ac:dyDescent="0.2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2:17" x14ac:dyDescent="0.2"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2:17" x14ac:dyDescent="0.2"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2:17" x14ac:dyDescent="0.2"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2:17" x14ac:dyDescent="0.2"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2:17" x14ac:dyDescent="0.2"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2:17" x14ac:dyDescent="0.2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2:17" x14ac:dyDescent="0.2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2:17" x14ac:dyDescent="0.2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2:17" x14ac:dyDescent="0.2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2:17" x14ac:dyDescent="0.2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2:17" x14ac:dyDescent="0.2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2:17" x14ac:dyDescent="0.2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2:17" x14ac:dyDescent="0.2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2:17" x14ac:dyDescent="0.2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2:17" x14ac:dyDescent="0.2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2:17" x14ac:dyDescent="0.2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2:17" x14ac:dyDescent="0.2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2:17" x14ac:dyDescent="0.2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2:17" x14ac:dyDescent="0.2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2:17" x14ac:dyDescent="0.2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2:17" x14ac:dyDescent="0.2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2:17" x14ac:dyDescent="0.2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2:17" x14ac:dyDescent="0.2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2:17" x14ac:dyDescent="0.2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2:17" x14ac:dyDescent="0.2"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2:17" x14ac:dyDescent="0.2"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2:17" x14ac:dyDescent="0.2"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2:17" x14ac:dyDescent="0.2"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2:17" x14ac:dyDescent="0.2"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2:17" x14ac:dyDescent="0.2"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2:17" x14ac:dyDescent="0.2"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2:17" x14ac:dyDescent="0.2"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2:17" x14ac:dyDescent="0.2"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2:17" x14ac:dyDescent="0.2"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2:17" x14ac:dyDescent="0.2"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2:17" x14ac:dyDescent="0.2"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2:17" x14ac:dyDescent="0.2"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2:17" x14ac:dyDescent="0.2"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2:17" x14ac:dyDescent="0.2"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2:17" x14ac:dyDescent="0.2"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2:17" x14ac:dyDescent="0.2"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2:17" x14ac:dyDescent="0.2"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2:17" x14ac:dyDescent="0.2"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2:17" x14ac:dyDescent="0.2"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2:17" x14ac:dyDescent="0.2"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2:17" x14ac:dyDescent="0.2"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2:17" x14ac:dyDescent="0.2"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2:17" x14ac:dyDescent="0.2"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2:17" x14ac:dyDescent="0.2"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2:17" x14ac:dyDescent="0.2"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2:17" x14ac:dyDescent="0.2"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2:17" x14ac:dyDescent="0.2"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2:17" x14ac:dyDescent="0.2"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2:17" x14ac:dyDescent="0.2"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2:17" x14ac:dyDescent="0.2"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2:17" x14ac:dyDescent="0.2"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2:17" x14ac:dyDescent="0.2"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2:17" x14ac:dyDescent="0.2"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2:17" x14ac:dyDescent="0.2"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2:17" x14ac:dyDescent="0.2"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</row>
    <row r="239" spans="2:17" x14ac:dyDescent="0.2"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</row>
    <row r="240" spans="2:17" x14ac:dyDescent="0.2"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</row>
    <row r="241" spans="2:17" x14ac:dyDescent="0.2"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</row>
    <row r="242" spans="2:17" x14ac:dyDescent="0.2"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</row>
    <row r="243" spans="2:17" x14ac:dyDescent="0.2"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</row>
    <row r="244" spans="2:17" x14ac:dyDescent="0.2"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</row>
    <row r="245" spans="2:17" x14ac:dyDescent="0.2"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x14ac:dyDescent="0.2"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</row>
    <row r="247" spans="2:17" x14ac:dyDescent="0.2"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MFWF-347-95447</_dlc_DocId>
    <_dlc_DocIdUrl xmlns="acedc1b3-a6a6-4744-bb8f-c9b717f8a9c9">
      <Url>http://workflow/12000/12100/12130/_layouts/DocIdRedir.aspx?ID=MFWF-347-95447</Url>
      <Description>MFWF-347-95447</Description>
    </_dlc_DocIdUrl>
  </documentManagement>
</p:properties>
</file>

<file path=customXml/itemProps1.xml><?xml version="1.0" encoding="utf-8"?>
<ds:datastoreItem xmlns:ds="http://schemas.openxmlformats.org/officeDocument/2006/customXml" ds:itemID="{2CD5A66E-08AF-471B-BD72-CA3E1A2BB2A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E2D8CF2-C36D-4FBE-9149-325DB42119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C40522-4046-497F-8502-3DD7329CD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3974B44-56D8-47D7-8EA6-1654EE2EAAF2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cedc1b3-a6a6-4744-bb8f-c9b717f8a9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Аркуші</vt:lpstr>
      </vt:variant>
      <vt:variant>
        <vt:i4>37</vt:i4>
      </vt:variant>
      <vt:variant>
        <vt:lpstr>Діаграми</vt:lpstr>
      </vt:variant>
      <vt:variant>
        <vt:i4>25</vt:i4>
      </vt:variant>
      <vt:variant>
        <vt:lpstr>Іменовані діапазони</vt:lpstr>
      </vt:variant>
      <vt:variant>
        <vt:i4>72</vt:i4>
      </vt:variant>
    </vt:vector>
  </HeadingPairs>
  <TitlesOfParts>
    <vt:vector size="134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Користувач Windows</cp:lastModifiedBy>
  <cp:lastPrinted>2017-04-25T07:11:29Z</cp:lastPrinted>
  <dcterms:created xsi:type="dcterms:W3CDTF">2017-04-21T11:11:10Z</dcterms:created>
  <dcterms:modified xsi:type="dcterms:W3CDTF">2017-04-25T07:11:52Z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2fb532dc-4b77-4106-bae5-24b93beb2351</vt:lpwstr>
  </property>
</Properties>
</file>