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120" yWindow="-15" windowWidth="15480" windowHeight="11700" tabRatio="917"/>
  </bookViews>
  <sheets>
    <sheet name="DKT2" sheetId="30" r:id="rId1"/>
    <sheet name="MKT2_UAH" sheetId="7" r:id="rId2"/>
    <sheet name="MKT2_USD" sheetId="8" r:id="rId3"/>
    <sheet name="RATE_M" sheetId="19" r:id="rId4"/>
    <sheet name="CUR_M" sheetId="24" r:id="rId5"/>
    <sheet name="YKT2_UAH" sheetId="48" r:id="rId6"/>
    <sheet name="YKT2_USD" sheetId="49" r:id="rId7"/>
    <sheet name="DTK2" sheetId="31" r:id="rId8"/>
    <sheet name="DATA" sheetId="61" r:id="rId9"/>
  </sheets>
  <definedNames>
    <definedName name="AVGDTERM">#REF!</definedName>
    <definedName name="CK_05">'DKT2'!$A$7</definedName>
    <definedName name="CK_05C6">#REF!</definedName>
    <definedName name="CK_05G6">#REF!</definedName>
    <definedName name="CKMDUAH">MKT2_UAH!$A$6</definedName>
    <definedName name="CKMDUSD">MKT2_USD!$A$6</definedName>
    <definedName name="CKMPERC">#REF!</definedName>
    <definedName name="CKMUAH">#REF!</definedName>
    <definedName name="CKMUSD">#REF!</definedName>
    <definedName name="CKPERC">#REF!</definedName>
    <definedName name="CKUAH">#REF!</definedName>
    <definedName name="CKUSD">#REF!</definedName>
    <definedName name="CUR_CMP1">#REF!</definedName>
    <definedName name="CUR_CMPD4">#REF!</definedName>
    <definedName name="CUR_CMPD5">#REF!</definedName>
    <definedName name="CUR_CMPEXT">#REF!</definedName>
    <definedName name="CUR_CMPEXTD4">#REF!</definedName>
    <definedName name="CUR_CMPEXTD5">#REF!</definedName>
    <definedName name="CUR_CMPEXTKD4">#REF!</definedName>
    <definedName name="CUR_CMPEXTKD5">#REF!</definedName>
    <definedName name="CUR_CMPEXTKIND">#REF!</definedName>
    <definedName name="CUR_CMPS1">#REF!</definedName>
    <definedName name="CUR_CMPS1D4">#REF!</definedName>
    <definedName name="CUR_CMPS1D5">#REF!</definedName>
    <definedName name="CUR_CMPS2">#REF!</definedName>
    <definedName name="CUR_CMPS2D4">#REF!</definedName>
    <definedName name="CUR_CMPS2D5">#REF!</definedName>
    <definedName name="CURNAME">CUR_M!$A$7</definedName>
    <definedName name="CURNAMECUR">#REF!</definedName>
    <definedName name="CURNAMEKIND">#REF!</definedName>
    <definedName name="DDELIMER">DATA!$B$4</definedName>
    <definedName name="DKRGUAR">#REF!</definedName>
    <definedName name="DKRSTATE">#REF!</definedName>
    <definedName name="DKT">#REF!</definedName>
    <definedName name="DMLMLR">DATA!$F$4</definedName>
    <definedName name="DREPORTDATE">DATA!$B$3</definedName>
    <definedName name="DRUN">DATA!$A$1</definedName>
    <definedName name="DSESSION">DATA!$B$5</definedName>
    <definedName name="DT_05">'DTK2'!$A$7</definedName>
    <definedName name="DTKYPERC">#REF!</definedName>
    <definedName name="DTKYUAH">#REF!</definedName>
    <definedName name="DTKYUSD">#REF!</definedName>
    <definedName name="DTMDUAH">#REF!</definedName>
    <definedName name="DTMDUSD">#REF!</definedName>
    <definedName name="DTMPERC">#REF!</definedName>
    <definedName name="DTMUAH">#REF!</definedName>
    <definedName name="DTMUSD">#REF!</definedName>
    <definedName name="DTR">#REF!</definedName>
    <definedName name="DTYPERC">#REF!</definedName>
    <definedName name="DTYUAH">#REF!</definedName>
    <definedName name="DTYUSD">#REF!</definedName>
    <definedName name="KINDCMP">#REF!</definedName>
    <definedName name="KINDKMPD4">#REF!</definedName>
    <definedName name="KINDKMPD5">#REF!</definedName>
    <definedName name="R0">#REF!</definedName>
    <definedName name="RATEGROUPKIND">#REF!</definedName>
    <definedName name="RATEKIND">#REF!</definedName>
    <definedName name="RATENAMEALL">RATE_M!$A$7</definedName>
    <definedName name="RATENAMESTRUCT1">#REF!</definedName>
    <definedName name="RATENAMESTRUCT2">#REF!</definedName>
    <definedName name="RATENAMESTRUCTCMP">#REF!</definedName>
    <definedName name="RATENAMESTRUCTCMP2">#REF!</definedName>
    <definedName name="RCMP2D4">#REF!</definedName>
    <definedName name="RCMP2D5">#REF!</definedName>
    <definedName name="RCMPD4">#REF!</definedName>
    <definedName name="RCMPD5">#REF!</definedName>
    <definedName name="REPORT_REGIME">DATA!$A$8</definedName>
    <definedName name="SRATED">#REF!</definedName>
    <definedName name="VALUAH">DATA!$D$4</definedName>
    <definedName name="VALUSD">DATA!$C$4</definedName>
    <definedName name="VALVAL">DATA!$E$4</definedName>
    <definedName name="YKT2UAH">YKT2_UAH!$A$6</definedName>
    <definedName name="YKT2USD">YKT2_USD!$A$6</definedName>
    <definedName name="YKT2UФР">YKT2_UAH!$A$6</definedName>
  </definedNames>
  <calcPr calcId="145621"/>
</workbook>
</file>

<file path=xl/calcChain.xml><?xml version="1.0" encoding="utf-8"?>
<calcChain xmlns="http://schemas.openxmlformats.org/spreadsheetml/2006/main">
  <c r="G4" i="61" l="1"/>
  <c r="F4" i="61"/>
  <c r="E4" i="61"/>
  <c r="D4" i="61"/>
  <c r="C4" i="61"/>
  <c r="C3" i="61"/>
  <c r="F112" i="49"/>
  <c r="E112" i="49"/>
  <c r="D112" i="49"/>
  <c r="C112" i="49"/>
  <c r="B112" i="49"/>
  <c r="F108" i="49"/>
  <c r="E108" i="49"/>
  <c r="D108" i="49"/>
  <c r="C108" i="49"/>
  <c r="B108" i="49"/>
  <c r="F95" i="49"/>
  <c r="E95" i="49"/>
  <c r="D95" i="49"/>
  <c r="C95" i="49"/>
  <c r="B95" i="49"/>
  <c r="F93" i="49"/>
  <c r="E93" i="49"/>
  <c r="D93" i="49"/>
  <c r="C93" i="49"/>
  <c r="B93" i="49"/>
  <c r="F87" i="49"/>
  <c r="E87" i="49"/>
  <c r="D87" i="49"/>
  <c r="C87" i="49"/>
  <c r="B87" i="49"/>
  <c r="G86" i="49"/>
  <c r="F84" i="49"/>
  <c r="E84" i="49"/>
  <c r="D84" i="49"/>
  <c r="C84" i="49"/>
  <c r="B84" i="49"/>
  <c r="F80" i="49"/>
  <c r="E80" i="49"/>
  <c r="D80" i="49"/>
  <c r="C80" i="49"/>
  <c r="B80" i="49"/>
  <c r="F67" i="49"/>
  <c r="E67" i="49"/>
  <c r="D67" i="49"/>
  <c r="C67" i="49"/>
  <c r="B67" i="49"/>
  <c r="G66" i="49"/>
  <c r="G65" i="49" s="1"/>
  <c r="F63" i="49"/>
  <c r="E63" i="49"/>
  <c r="D63" i="49"/>
  <c r="C63" i="49"/>
  <c r="B63" i="49"/>
  <c r="F52" i="49"/>
  <c r="E52" i="49"/>
  <c r="D52" i="49"/>
  <c r="C52" i="49"/>
  <c r="B52" i="49"/>
  <c r="F49" i="49"/>
  <c r="E49" i="49"/>
  <c r="D49" i="49"/>
  <c r="C49" i="49"/>
  <c r="B49" i="49"/>
  <c r="F41" i="49"/>
  <c r="E41" i="49"/>
  <c r="D41" i="49"/>
  <c r="C41" i="49"/>
  <c r="B41" i="49"/>
  <c r="F34" i="49"/>
  <c r="E34" i="49"/>
  <c r="D34" i="49"/>
  <c r="C34" i="49"/>
  <c r="B34" i="49"/>
  <c r="G33" i="49"/>
  <c r="F31" i="49"/>
  <c r="E31" i="49"/>
  <c r="D31" i="49"/>
  <c r="C31" i="49"/>
  <c r="B31" i="49"/>
  <c r="F9" i="49"/>
  <c r="F8" i="49" s="1"/>
  <c r="E9" i="49"/>
  <c r="D9" i="49"/>
  <c r="C9" i="49"/>
  <c r="C8" i="49" s="1"/>
  <c r="B9" i="49"/>
  <c r="B8" i="49" s="1"/>
  <c r="G8" i="49"/>
  <c r="G4" i="49"/>
  <c r="F112" i="48"/>
  <c r="E112" i="48"/>
  <c r="D112" i="48"/>
  <c r="C112" i="48"/>
  <c r="B112" i="48"/>
  <c r="F108" i="48"/>
  <c r="E108" i="48"/>
  <c r="D108" i="48"/>
  <c r="C108" i="48"/>
  <c r="B108" i="48"/>
  <c r="F95" i="48"/>
  <c r="E95" i="48"/>
  <c r="D95" i="48"/>
  <c r="C95" i="48"/>
  <c r="B95" i="48"/>
  <c r="B86" i="48" s="1"/>
  <c r="F93" i="48"/>
  <c r="E93" i="48"/>
  <c r="D93" i="48"/>
  <c r="C93" i="48"/>
  <c r="C86" i="48" s="1"/>
  <c r="B93" i="48"/>
  <c r="F87" i="48"/>
  <c r="E87" i="48"/>
  <c r="D87" i="48"/>
  <c r="D86" i="48" s="1"/>
  <c r="C87" i="48"/>
  <c r="B87" i="48"/>
  <c r="G86" i="48"/>
  <c r="F86" i="48"/>
  <c r="F84" i="48"/>
  <c r="E84" i="48"/>
  <c r="D84" i="48"/>
  <c r="C84" i="48"/>
  <c r="B84" i="48"/>
  <c r="F80" i="48"/>
  <c r="E80" i="48"/>
  <c r="D80" i="48"/>
  <c r="C80" i="48"/>
  <c r="B80" i="48"/>
  <c r="F67" i="48"/>
  <c r="F66" i="48" s="1"/>
  <c r="F65" i="48" s="1"/>
  <c r="E67" i="48"/>
  <c r="D67" i="48"/>
  <c r="C67" i="48"/>
  <c r="B67" i="48"/>
  <c r="B66" i="48" s="1"/>
  <c r="G66" i="48"/>
  <c r="F63" i="48"/>
  <c r="E63" i="48"/>
  <c r="D63" i="48"/>
  <c r="C63" i="48"/>
  <c r="B63" i="48"/>
  <c r="F52" i="48"/>
  <c r="E52" i="48"/>
  <c r="D52" i="48"/>
  <c r="C52" i="48"/>
  <c r="B52" i="48"/>
  <c r="F49" i="48"/>
  <c r="E49" i="48"/>
  <c r="D49" i="48"/>
  <c r="C49" i="48"/>
  <c r="B49" i="48"/>
  <c r="F41" i="48"/>
  <c r="E41" i="48"/>
  <c r="D41" i="48"/>
  <c r="C41" i="48"/>
  <c r="B41" i="48"/>
  <c r="F34" i="48"/>
  <c r="E34" i="48"/>
  <c r="D34" i="48"/>
  <c r="C34" i="48"/>
  <c r="B34" i="48"/>
  <c r="G33" i="48"/>
  <c r="F31" i="48"/>
  <c r="E31" i="48"/>
  <c r="E8" i="48" s="1"/>
  <c r="D31" i="48"/>
  <c r="C31" i="48"/>
  <c r="B31" i="48"/>
  <c r="F9" i="48"/>
  <c r="E9" i="48"/>
  <c r="D9" i="48"/>
  <c r="D8" i="48" s="1"/>
  <c r="C9" i="48"/>
  <c r="C8" i="48" s="1"/>
  <c r="B9" i="48"/>
  <c r="G8" i="48"/>
  <c r="G7" i="48"/>
  <c r="G4" i="48"/>
  <c r="C86" i="31"/>
  <c r="B86" i="31"/>
  <c r="C78" i="31"/>
  <c r="B78" i="31"/>
  <c r="C76" i="31"/>
  <c r="B76" i="31"/>
  <c r="C70" i="31"/>
  <c r="B70" i="31"/>
  <c r="D69" i="31"/>
  <c r="C67" i="31"/>
  <c r="B67" i="31"/>
  <c r="C63" i="31"/>
  <c r="B63" i="31"/>
  <c r="C61" i="31"/>
  <c r="B61" i="31"/>
  <c r="C55" i="31"/>
  <c r="B55" i="31"/>
  <c r="C48" i="31"/>
  <c r="B48" i="31"/>
  <c r="D47" i="31"/>
  <c r="C44" i="31"/>
  <c r="B44" i="31"/>
  <c r="C40" i="31"/>
  <c r="B40" i="31"/>
  <c r="C33" i="31"/>
  <c r="B33" i="31"/>
  <c r="B32" i="31" s="1"/>
  <c r="D32" i="31"/>
  <c r="C30" i="31"/>
  <c r="B30" i="31"/>
  <c r="C10" i="31"/>
  <c r="B10" i="31"/>
  <c r="B9" i="31" s="1"/>
  <c r="D9" i="31"/>
  <c r="D5" i="31"/>
  <c r="A2" i="31"/>
  <c r="C86" i="30"/>
  <c r="B86" i="30"/>
  <c r="C78" i="30"/>
  <c r="B78" i="30"/>
  <c r="C76" i="30"/>
  <c r="B76" i="30"/>
  <c r="C70" i="30"/>
  <c r="B70" i="30"/>
  <c r="B69" i="30" s="1"/>
  <c r="D69" i="30"/>
  <c r="C67" i="30"/>
  <c r="B67" i="30"/>
  <c r="C63" i="30"/>
  <c r="B63" i="30"/>
  <c r="C56" i="30"/>
  <c r="B56" i="30"/>
  <c r="D55" i="30"/>
  <c r="C52" i="30"/>
  <c r="B52" i="30"/>
  <c r="C48" i="30"/>
  <c r="B48" i="30"/>
  <c r="C46" i="30"/>
  <c r="B46" i="30"/>
  <c r="C40" i="30"/>
  <c r="B40" i="30"/>
  <c r="C33" i="30"/>
  <c r="B33" i="30"/>
  <c r="D32" i="30"/>
  <c r="C30" i="30"/>
  <c r="B30" i="30"/>
  <c r="C10" i="30"/>
  <c r="B10" i="30"/>
  <c r="D9" i="30"/>
  <c r="D5" i="30"/>
  <c r="A2" i="30"/>
  <c r="D7" i="24"/>
  <c r="C7" i="24"/>
  <c r="B7" i="24"/>
  <c r="D5" i="24"/>
  <c r="A2" i="24"/>
  <c r="D7" i="19"/>
  <c r="C7" i="19"/>
  <c r="B7" i="19"/>
  <c r="D5" i="19"/>
  <c r="A2" i="19"/>
  <c r="I90" i="8"/>
  <c r="H90" i="8"/>
  <c r="G90" i="8"/>
  <c r="F90" i="8"/>
  <c r="E90" i="8"/>
  <c r="D90" i="8"/>
  <c r="C90" i="8"/>
  <c r="B90" i="8"/>
  <c r="I79" i="8"/>
  <c r="H79" i="8"/>
  <c r="G79" i="8"/>
  <c r="F79" i="8"/>
  <c r="E79" i="8"/>
  <c r="D79" i="8"/>
  <c r="C79" i="8"/>
  <c r="B79" i="8"/>
  <c r="I77" i="8"/>
  <c r="H77" i="8"/>
  <c r="G77" i="8"/>
  <c r="F77" i="8"/>
  <c r="E77" i="8"/>
  <c r="D77" i="8"/>
  <c r="C77" i="8"/>
  <c r="B77" i="8"/>
  <c r="I71" i="8"/>
  <c r="H71" i="8"/>
  <c r="H70" i="8" s="1"/>
  <c r="G71" i="8"/>
  <c r="F71" i="8"/>
  <c r="E71" i="8"/>
  <c r="E70" i="8" s="1"/>
  <c r="D71" i="8"/>
  <c r="D70" i="8" s="1"/>
  <c r="C71" i="8"/>
  <c r="C70" i="8" s="1"/>
  <c r="B71" i="8"/>
  <c r="J70" i="8"/>
  <c r="I70" i="8"/>
  <c r="G70" i="8"/>
  <c r="F70" i="8"/>
  <c r="B70" i="8"/>
  <c r="I68" i="8"/>
  <c r="H68" i="8"/>
  <c r="G68" i="8"/>
  <c r="F68" i="8"/>
  <c r="E68" i="8"/>
  <c r="D68" i="8"/>
  <c r="C68" i="8"/>
  <c r="B68" i="8"/>
  <c r="I64" i="8"/>
  <c r="H64" i="8"/>
  <c r="G64" i="8"/>
  <c r="F64" i="8"/>
  <c r="E64" i="8"/>
  <c r="D64" i="8"/>
  <c r="C64" i="8"/>
  <c r="B64" i="8"/>
  <c r="I56" i="8"/>
  <c r="I55" i="8" s="1"/>
  <c r="H56" i="8"/>
  <c r="G56" i="8"/>
  <c r="G55" i="8" s="1"/>
  <c r="F56" i="8"/>
  <c r="F55" i="8" s="1"/>
  <c r="F54" i="8" s="1"/>
  <c r="E56" i="8"/>
  <c r="E55" i="8" s="1"/>
  <c r="D56" i="8"/>
  <c r="C56" i="8"/>
  <c r="B56" i="8"/>
  <c r="B55" i="8" s="1"/>
  <c r="B54" i="8" s="1"/>
  <c r="J55" i="8"/>
  <c r="H55" i="8"/>
  <c r="D55" i="8"/>
  <c r="C55" i="8"/>
  <c r="I52" i="8"/>
  <c r="H52" i="8"/>
  <c r="G52" i="8"/>
  <c r="F52" i="8"/>
  <c r="E52" i="8"/>
  <c r="D52" i="8"/>
  <c r="C52" i="8"/>
  <c r="B52" i="8"/>
  <c r="I48" i="8"/>
  <c r="H48" i="8"/>
  <c r="G48" i="8"/>
  <c r="F48" i="8"/>
  <c r="E48" i="8"/>
  <c r="D48" i="8"/>
  <c r="C48" i="8"/>
  <c r="B48" i="8"/>
  <c r="I46" i="8"/>
  <c r="H46" i="8"/>
  <c r="G46" i="8"/>
  <c r="F46" i="8"/>
  <c r="E46" i="8"/>
  <c r="D46" i="8"/>
  <c r="C46" i="8"/>
  <c r="B46" i="8"/>
  <c r="I40" i="8"/>
  <c r="H40" i="8"/>
  <c r="G40" i="8"/>
  <c r="F40" i="8"/>
  <c r="E40" i="8"/>
  <c r="D40" i="8"/>
  <c r="C40" i="8"/>
  <c r="B40" i="8"/>
  <c r="I33" i="8"/>
  <c r="I32" i="8" s="1"/>
  <c r="H33" i="8"/>
  <c r="H32" i="8" s="1"/>
  <c r="G33" i="8"/>
  <c r="G32" i="8" s="1"/>
  <c r="F33" i="8"/>
  <c r="F32" i="8" s="1"/>
  <c r="E33" i="8"/>
  <c r="E32" i="8" s="1"/>
  <c r="D33" i="8"/>
  <c r="D32" i="8" s="1"/>
  <c r="C33" i="8"/>
  <c r="C32" i="8" s="1"/>
  <c r="B33" i="8"/>
  <c r="B32" i="8" s="1"/>
  <c r="B7" i="8" s="1"/>
  <c r="J32" i="8"/>
  <c r="I30" i="8"/>
  <c r="H30" i="8"/>
  <c r="G30" i="8"/>
  <c r="F30" i="8"/>
  <c r="E30" i="8"/>
  <c r="D30" i="8"/>
  <c r="C30" i="8"/>
  <c r="B30" i="8"/>
  <c r="I9" i="8"/>
  <c r="H9" i="8"/>
  <c r="H8" i="8" s="1"/>
  <c r="G9" i="8"/>
  <c r="G8" i="8" s="1"/>
  <c r="F9" i="8"/>
  <c r="E9" i="8"/>
  <c r="E8" i="8" s="1"/>
  <c r="D9" i="8"/>
  <c r="D8" i="8" s="1"/>
  <c r="C9" i="8"/>
  <c r="C8" i="8" s="1"/>
  <c r="B9" i="8"/>
  <c r="B8" i="8" s="1"/>
  <c r="J8" i="8"/>
  <c r="I8" i="8"/>
  <c r="F8" i="8"/>
  <c r="J4" i="8"/>
  <c r="I90" i="7"/>
  <c r="H90" i="7"/>
  <c r="G90" i="7"/>
  <c r="F90" i="7"/>
  <c r="E90" i="7"/>
  <c r="D90" i="7"/>
  <c r="C90" i="7"/>
  <c r="B90" i="7"/>
  <c r="I79" i="7"/>
  <c r="H79" i="7"/>
  <c r="G79" i="7"/>
  <c r="F79" i="7"/>
  <c r="E79" i="7"/>
  <c r="D79" i="7"/>
  <c r="C79" i="7"/>
  <c r="B79" i="7"/>
  <c r="I77" i="7"/>
  <c r="H77" i="7"/>
  <c r="G77" i="7"/>
  <c r="F77" i="7"/>
  <c r="E77" i="7"/>
  <c r="D77" i="7"/>
  <c r="C77" i="7"/>
  <c r="B77" i="7"/>
  <c r="I71" i="7"/>
  <c r="I70" i="7" s="1"/>
  <c r="I54" i="7" s="1"/>
  <c r="H71" i="7"/>
  <c r="G71" i="7"/>
  <c r="G70" i="7" s="1"/>
  <c r="F71" i="7"/>
  <c r="F70" i="7" s="1"/>
  <c r="E71" i="7"/>
  <c r="D71" i="7"/>
  <c r="C71" i="7"/>
  <c r="C70" i="7" s="1"/>
  <c r="B71" i="7"/>
  <c r="B70" i="7" s="1"/>
  <c r="J70" i="7"/>
  <c r="H70" i="7"/>
  <c r="E70" i="7"/>
  <c r="E54" i="7" s="1"/>
  <c r="D70" i="7"/>
  <c r="I68" i="7"/>
  <c r="H68" i="7"/>
  <c r="G68" i="7"/>
  <c r="F68" i="7"/>
  <c r="E68" i="7"/>
  <c r="D68" i="7"/>
  <c r="C68" i="7"/>
  <c r="B68" i="7"/>
  <c r="I64" i="7"/>
  <c r="H64" i="7"/>
  <c r="G64" i="7"/>
  <c r="F64" i="7"/>
  <c r="E64" i="7"/>
  <c r="D64" i="7"/>
  <c r="C64" i="7"/>
  <c r="B64" i="7"/>
  <c r="I56" i="7"/>
  <c r="H56" i="7"/>
  <c r="G56" i="7"/>
  <c r="G55" i="7" s="1"/>
  <c r="F56" i="7"/>
  <c r="E56" i="7"/>
  <c r="D56" i="7"/>
  <c r="D55" i="7" s="1"/>
  <c r="C56" i="7"/>
  <c r="C55" i="7" s="1"/>
  <c r="B56" i="7"/>
  <c r="J55" i="7"/>
  <c r="I55" i="7"/>
  <c r="H55" i="7"/>
  <c r="H54" i="7" s="1"/>
  <c r="F55" i="7"/>
  <c r="E55" i="7"/>
  <c r="B55" i="7"/>
  <c r="J54" i="7"/>
  <c r="I52" i="7"/>
  <c r="H52" i="7"/>
  <c r="G52" i="7"/>
  <c r="F52" i="7"/>
  <c r="E52" i="7"/>
  <c r="D52" i="7"/>
  <c r="C52" i="7"/>
  <c r="B52" i="7"/>
  <c r="I48" i="7"/>
  <c r="H48" i="7"/>
  <c r="G48" i="7"/>
  <c r="F48" i="7"/>
  <c r="E48" i="7"/>
  <c r="D48" i="7"/>
  <c r="C48" i="7"/>
  <c r="B48" i="7"/>
  <c r="I46" i="7"/>
  <c r="H46" i="7"/>
  <c r="G46" i="7"/>
  <c r="F46" i="7"/>
  <c r="E46" i="7"/>
  <c r="D46" i="7"/>
  <c r="C46" i="7"/>
  <c r="B46" i="7"/>
  <c r="I40" i="7"/>
  <c r="H40" i="7"/>
  <c r="G40" i="7"/>
  <c r="F40" i="7"/>
  <c r="E40" i="7"/>
  <c r="D40" i="7"/>
  <c r="C40" i="7"/>
  <c r="B40" i="7"/>
  <c r="I33" i="7"/>
  <c r="I32" i="7" s="1"/>
  <c r="H33" i="7"/>
  <c r="G33" i="7"/>
  <c r="G32" i="7" s="1"/>
  <c r="F33" i="7"/>
  <c r="F32" i="7" s="1"/>
  <c r="E33" i="7"/>
  <c r="E32" i="7" s="1"/>
  <c r="D33" i="7"/>
  <c r="C33" i="7"/>
  <c r="C32" i="7" s="1"/>
  <c r="B33" i="7"/>
  <c r="J32" i="7"/>
  <c r="H32" i="7"/>
  <c r="D32" i="7"/>
  <c r="B32" i="7"/>
  <c r="I30" i="7"/>
  <c r="H30" i="7"/>
  <c r="G30" i="7"/>
  <c r="F30" i="7"/>
  <c r="E30" i="7"/>
  <c r="D30" i="7"/>
  <c r="C30" i="7"/>
  <c r="B30" i="7"/>
  <c r="I9" i="7"/>
  <c r="I8" i="7" s="1"/>
  <c r="I7" i="7" s="1"/>
  <c r="H9" i="7"/>
  <c r="G9" i="7"/>
  <c r="F9" i="7"/>
  <c r="F8" i="7" s="1"/>
  <c r="E9" i="7"/>
  <c r="E8" i="7" s="1"/>
  <c r="E7" i="7" s="1"/>
  <c r="D9" i="7"/>
  <c r="C9" i="7"/>
  <c r="C8" i="7" s="1"/>
  <c r="B9" i="7"/>
  <c r="B8" i="7" s="1"/>
  <c r="B7" i="7" s="1"/>
  <c r="J8" i="7"/>
  <c r="J7" i="7" s="1"/>
  <c r="H8" i="7"/>
  <c r="H7" i="7" s="1"/>
  <c r="G8" i="7"/>
  <c r="D8" i="7"/>
  <c r="D7" i="7" s="1"/>
  <c r="J4" i="7"/>
  <c r="E33" i="49" l="1"/>
  <c r="D33" i="49"/>
  <c r="C33" i="49"/>
  <c r="C7" i="49" s="1"/>
  <c r="E8" i="49"/>
  <c r="E66" i="49"/>
  <c r="E65" i="49" s="1"/>
  <c r="B66" i="49"/>
  <c r="F66" i="49"/>
  <c r="F65" i="49" s="1"/>
  <c r="I7" i="8"/>
  <c r="C54" i="8"/>
  <c r="I54" i="8"/>
  <c r="G54" i="8"/>
  <c r="E54" i="8"/>
  <c r="E7" i="8"/>
  <c r="D7" i="8"/>
  <c r="C69" i="31"/>
  <c r="D46" i="31"/>
  <c r="B47" i="31"/>
  <c r="B8" i="31"/>
  <c r="C9" i="31"/>
  <c r="B32" i="30"/>
  <c r="D54" i="30"/>
  <c r="D8" i="30"/>
  <c r="C69" i="30"/>
  <c r="C55" i="30"/>
  <c r="C32" i="30"/>
  <c r="C9" i="30"/>
  <c r="B9" i="30"/>
  <c r="B55" i="30"/>
  <c r="B54" i="30" s="1"/>
  <c r="G7" i="49"/>
  <c r="D8" i="49"/>
  <c r="D7" i="49" s="1"/>
  <c r="C86" i="49"/>
  <c r="C65" i="49" s="1"/>
  <c r="B86" i="49"/>
  <c r="B65" i="49" s="1"/>
  <c r="F86" i="49"/>
  <c r="E86" i="49"/>
  <c r="E7" i="49"/>
  <c r="D66" i="49"/>
  <c r="C66" i="49"/>
  <c r="B33" i="48"/>
  <c r="F33" i="48"/>
  <c r="E33" i="48"/>
  <c r="D33" i="48"/>
  <c r="D7" i="48" s="1"/>
  <c r="B8" i="48"/>
  <c r="B7" i="48" s="1"/>
  <c r="F8" i="48"/>
  <c r="F7" i="48" s="1"/>
  <c r="F6" i="48" s="1"/>
  <c r="E7" i="48"/>
  <c r="G65" i="48"/>
  <c r="E66" i="48"/>
  <c r="D66" i="48"/>
  <c r="D65" i="48" s="1"/>
  <c r="C66" i="48"/>
  <c r="C65" i="48" s="1"/>
  <c r="H7" i="8"/>
  <c r="D54" i="8"/>
  <c r="D6" i="8" s="1"/>
  <c r="F7" i="8"/>
  <c r="F6" i="8" s="1"/>
  <c r="C7" i="8"/>
  <c r="C6" i="8" s="1"/>
  <c r="G7" i="8"/>
  <c r="G6" i="8" s="1"/>
  <c r="B6" i="8"/>
  <c r="J7" i="8"/>
  <c r="H54" i="8"/>
  <c r="H6" i="8" s="1"/>
  <c r="J54" i="8"/>
  <c r="H6" i="7"/>
  <c r="F7" i="7"/>
  <c r="E6" i="7"/>
  <c r="F54" i="7"/>
  <c r="I6" i="7"/>
  <c r="C54" i="7"/>
  <c r="G54" i="7"/>
  <c r="D54" i="7"/>
  <c r="D6" i="7" s="1"/>
  <c r="B54" i="7"/>
  <c r="B6" i="7" s="1"/>
  <c r="B65" i="48"/>
  <c r="G7" i="7"/>
  <c r="C7" i="7"/>
  <c r="C32" i="31"/>
  <c r="C8" i="31" s="1"/>
  <c r="B69" i="31"/>
  <c r="B46" i="31" s="1"/>
  <c r="B7" i="31" s="1"/>
  <c r="C33" i="48"/>
  <c r="C7" i="48" s="1"/>
  <c r="C6" i="48" s="1"/>
  <c r="E86" i="48"/>
  <c r="E65" i="48" s="1"/>
  <c r="B33" i="49"/>
  <c r="B7" i="49" s="1"/>
  <c r="F33" i="49"/>
  <c r="F7" i="49" s="1"/>
  <c r="D86" i="49"/>
  <c r="D8" i="31"/>
  <c r="C47" i="31"/>
  <c r="E6" i="49" l="1"/>
  <c r="B6" i="48"/>
  <c r="D6" i="48"/>
  <c r="I6" i="8"/>
  <c r="E6" i="8"/>
  <c r="C6" i="7"/>
  <c r="C46" i="31"/>
  <c r="C7" i="31" s="1"/>
  <c r="C8" i="30"/>
  <c r="C54" i="30"/>
  <c r="C7" i="30" s="1"/>
  <c r="B8" i="30"/>
  <c r="B7" i="30" s="1"/>
  <c r="B6" i="49"/>
  <c r="C6" i="49"/>
  <c r="D65" i="49"/>
  <c r="D6" i="49" s="1"/>
  <c r="E6" i="48"/>
  <c r="G6" i="7"/>
  <c r="F6" i="7"/>
  <c r="F6" i="49"/>
</calcChain>
</file>

<file path=xl/sharedStrings.xml><?xml version="1.0" encoding="utf-8"?>
<sst xmlns="http://schemas.openxmlformats.org/spreadsheetml/2006/main" count="591" uniqueCount="117">
  <si>
    <t>ОВДП (3 - річні)</t>
  </si>
  <si>
    <t>ОВДП (9 - місячні)</t>
  </si>
  <si>
    <t>грн.</t>
  </si>
  <si>
    <t>2. Заборгованість за позиками, одержаними від органів управління іноземних держав</t>
  </si>
  <si>
    <t>5. Заборгованість, не віднесена до інших категорій</t>
  </si>
  <si>
    <t>2. Заборгованість перед банківськими та іншими фінансовими установами</t>
  </si>
  <si>
    <t>Росія</t>
  </si>
  <si>
    <t>ВАТ "Державний експортно-імпортний банк України"</t>
  </si>
  <si>
    <t>Європейське співтоватиство з атомної енергії</t>
  </si>
  <si>
    <t>Deutsche Bank AG London</t>
  </si>
  <si>
    <t>Облігації ДП "ФІНІНПРО" (5 - річні)</t>
  </si>
  <si>
    <t>ОЗДП 2003 року</t>
  </si>
  <si>
    <t>Облігації ХДАВП (6 - річні)</t>
  </si>
  <si>
    <t>3. Заборгованість за позиками, одержаними від іноземних комерційних банків, інших іноземних фінансових установ</t>
  </si>
  <si>
    <t>Фонд чистих технологій (МБРР)</t>
  </si>
  <si>
    <t>ОЗДП 2005 року</t>
  </si>
  <si>
    <t>ОВДП (6 - річні)</t>
  </si>
  <si>
    <t>Європейське Співтовариство</t>
  </si>
  <si>
    <t>ПАТ АБ "Укргазбанк"</t>
  </si>
  <si>
    <t>Сбербанк Росії</t>
  </si>
  <si>
    <t>ОЗДП 2006 року</t>
  </si>
  <si>
    <t>ОЗДП 2007 року</t>
  </si>
  <si>
    <t>Долар США</t>
  </si>
  <si>
    <t>Німеччина</t>
  </si>
  <si>
    <t>Aquasafety Invest plc</t>
  </si>
  <si>
    <t>JSC VTB Bank</t>
  </si>
  <si>
    <t>ОВДП (6 - місячні)</t>
  </si>
  <si>
    <t>RUN</t>
  </si>
  <si>
    <t>Облігації Укравтодору (3 - річні)</t>
  </si>
  <si>
    <t>ОВДП (11 - річні)</t>
  </si>
  <si>
    <t>Сессия</t>
  </si>
  <si>
    <t>Облігації ДІУ (10 - річні)</t>
  </si>
  <si>
    <t>(за ознакою умовності)</t>
  </si>
  <si>
    <t>Внутрішній борг</t>
  </si>
  <si>
    <t>Облігації ДІУ (5 - річні)</t>
  </si>
  <si>
    <t>Казначейські зобов'язання</t>
  </si>
  <si>
    <t>Ставка МВФ</t>
  </si>
  <si>
    <t>ОВДП (9 - річні)</t>
  </si>
  <si>
    <t>Векселі Укравтодору</t>
  </si>
  <si>
    <t>Франція</t>
  </si>
  <si>
    <t>СПЗ</t>
  </si>
  <si>
    <t>Citibank, N.A. London</t>
  </si>
  <si>
    <t>Міжнародний банк реконструкції та розвитку</t>
  </si>
  <si>
    <t>%</t>
  </si>
  <si>
    <t>(за видами відсоткових ставок)</t>
  </si>
  <si>
    <t>Державний банк розвитку КНР</t>
  </si>
  <si>
    <t>ОВДП (12 - місячні)</t>
  </si>
  <si>
    <t>Експортно-імпортний банк Китаю</t>
  </si>
  <si>
    <t>Державний борг</t>
  </si>
  <si>
    <t>Chase Manhattan Bank Luxembourg S.A.</t>
  </si>
  <si>
    <t>ОВДП (14 - річні)</t>
  </si>
  <si>
    <t>Європейський Інвестиційний Банк</t>
  </si>
  <si>
    <t>Зовнішній борг</t>
  </si>
  <si>
    <t>Облігації ДП КАЗ "Авіант" (5 - річні)</t>
  </si>
  <si>
    <t>ОВДП (4 - річні)</t>
  </si>
  <si>
    <t>(в розрізі валют погашеня)</t>
  </si>
  <si>
    <t>SHORT</t>
  </si>
  <si>
    <t>Канадський долар</t>
  </si>
  <si>
    <t>Міжнародний Валютний Фонд</t>
  </si>
  <si>
    <t>Фіксована</t>
  </si>
  <si>
    <t>Національний банк України</t>
  </si>
  <si>
    <t>Європейський банк реконструкції та розвитку</t>
  </si>
  <si>
    <t>США</t>
  </si>
  <si>
    <t>Credit Suisse First Boston International</t>
  </si>
  <si>
    <t>Канада</t>
  </si>
  <si>
    <t>Японія</t>
  </si>
  <si>
    <t>Італія</t>
  </si>
  <si>
    <t>ВАТ "Державний ощадний банк України"</t>
  </si>
  <si>
    <t>ОВДП (7 - річні)</t>
  </si>
  <si>
    <t>ОЗДП 2010 року</t>
  </si>
  <si>
    <t>Гарантований державою борг</t>
  </si>
  <si>
    <t>ОЗДП 2011 року</t>
  </si>
  <si>
    <t>ОЗДП 2012 року</t>
  </si>
  <si>
    <t>Единицы измерения</t>
  </si>
  <si>
    <t>ОЗДП 2013 року</t>
  </si>
  <si>
    <t>ОВДП (12 - річні)</t>
  </si>
  <si>
    <t>ОЗДП 2014 року</t>
  </si>
  <si>
    <t>UniCredit Bank Austria AG</t>
  </si>
  <si>
    <t>Облігації НАК "Нафтогаз" (5 - річні)</t>
  </si>
  <si>
    <t>ОЗДП 2015 року</t>
  </si>
  <si>
    <t>LIBOR</t>
  </si>
  <si>
    <t>Японська єна</t>
  </si>
  <si>
    <t>1. Заборгованість за випущеними цінними паперами на внутрішньому ринку</t>
  </si>
  <si>
    <t>ОВДП (2 - річні)</t>
  </si>
  <si>
    <t>3. Заборгованість, не віднесена до інших категорій</t>
  </si>
  <si>
    <t>ОВДП (3 - місячні)</t>
  </si>
  <si>
    <t>Credit Suisse International</t>
  </si>
  <si>
    <t>Облігації Укравтодору (12 - місячні)</t>
  </si>
  <si>
    <t>ОВДП (18 - місячні)</t>
  </si>
  <si>
    <t>ОВДП (15 - річні)</t>
  </si>
  <si>
    <t>1. Заборгованість за позиками, одержаними від міжнародних фінансових організацій</t>
  </si>
  <si>
    <t>4. Заборгованість за випущеними цінними паперами на зовнішньому ринку</t>
  </si>
  <si>
    <t>ЄВРО</t>
  </si>
  <si>
    <t>Облігації НАК "Нафтогаз України" (3 - річні)</t>
  </si>
  <si>
    <t>Облігації ХДАВП (5 - річні)</t>
  </si>
  <si>
    <t>ОВДП (5 - річні)</t>
  </si>
  <si>
    <t>Державні цінні папери</t>
  </si>
  <si>
    <t>ВАТ "Газпромбанк"</t>
  </si>
  <si>
    <t>Облігації ДП "ФІНІНПРО" (7 - річні)</t>
  </si>
  <si>
    <t>Українська гривня</t>
  </si>
  <si>
    <t>Експортно-імпортний банк Кореї</t>
  </si>
  <si>
    <t>ОВДП (10 - річні)</t>
  </si>
  <si>
    <t>978847a6-11d0-46a1-944e-59c531e70ae4</t>
  </si>
  <si>
    <t>Дата отчета</t>
  </si>
  <si>
    <t>ОВДП (8 - річні)</t>
  </si>
  <si>
    <t>Державний та гарантований державою борг України за останні 5 років</t>
  </si>
  <si>
    <t>VTB Capital PLC</t>
  </si>
  <si>
    <t>Загальна сума державного та гарантованого державою боргу</t>
  </si>
  <si>
    <t>дол.США</t>
  </si>
  <si>
    <t>Інші кредитори</t>
  </si>
  <si>
    <t>(за типом кредитора)</t>
  </si>
  <si>
    <t>Облігації Укравтодору (5 - річні)</t>
  </si>
  <si>
    <t>ОВДП (13 - річні)</t>
  </si>
  <si>
    <t>Облігації ДІУ (7 - річні)</t>
  </si>
  <si>
    <t>ОВДП (1 - місячні)</t>
  </si>
  <si>
    <t>Державний та гарантований державою борг України за поточний рік</t>
  </si>
  <si>
    <t>офіційний курс НБУ  25,652241 грн./дол.США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</si>
</sst>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;\-#,##0.00;"/>
    <numFmt numFmtId="165" formatCode="dd\.mm\.yyyy;@"/>
  </numFmts>
  <fonts count="24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0"/>
      <name val="Arial Cyr"/>
      <charset val="204"/>
    </font>
    <font>
      <i/>
      <sz val="10"/>
      <name val="Arial Cyr"/>
      <charset val="204"/>
    </font>
    <font>
      <sz val="10"/>
      <name val="Calibri"/>
      <family val="2"/>
      <charset val="204"/>
      <scheme val="minor"/>
    </font>
    <font>
      <sz val="10"/>
      <color theme="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10"/>
      <color indexed="8"/>
      <name val="Calibri"/>
      <family val="2"/>
      <charset val="204"/>
      <scheme val="minor"/>
    </font>
    <font>
      <sz val="10.5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i/>
      <sz val="1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i/>
      <sz val="12"/>
      <name val="Calibri"/>
      <family val="2"/>
      <charset val="204"/>
      <scheme val="minor"/>
    </font>
    <font>
      <b/>
      <sz val="12"/>
      <color theme="0"/>
      <name val="Calibri"/>
      <family val="2"/>
      <charset val="204"/>
      <scheme val="minor"/>
    </font>
    <font>
      <i/>
      <sz val="10"/>
      <color theme="0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sz val="10"/>
      <name val="Arial Cyr"/>
      <charset val="204"/>
    </font>
    <font>
      <b/>
      <sz val="11"/>
      <color theme="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.5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9" fontId="19" fillId="0" borderId="0" applyFont="0" applyFill="0" applyBorder="0" applyAlignment="0" applyProtection="0"/>
    <xf numFmtId="0" fontId="1" fillId="4" borderId="0" applyNumberFormat="0" applyBorder="0" applyAlignment="0" applyProtection="0"/>
    <xf numFmtId="0" fontId="1" fillId="3" borderId="0" applyNumberFormat="0" applyBorder="0" applyAlignment="0" applyProtection="0"/>
  </cellStyleXfs>
  <cellXfs count="97">
    <xf numFmtId="0" fontId="0" fillId="0" borderId="0" xfId="0"/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horizontal="center"/>
    </xf>
    <xf numFmtId="0" fontId="18" fillId="0" borderId="0" xfId="0" applyFont="1" applyAlignment="1"/>
    <xf numFmtId="0" fontId="17" fillId="0" borderId="0" xfId="0" applyFont="1" applyAlignment="1">
      <alignment horizontal="center" wrapText="1"/>
    </xf>
    <xf numFmtId="4" fontId="6" fillId="0" borderId="0" xfId="0" applyNumberFormat="1" applyFont="1"/>
    <xf numFmtId="4" fontId="11" fillId="0" borderId="0" xfId="0" applyNumberFormat="1" applyFont="1" applyAlignment="1"/>
    <xf numFmtId="0" fontId="11" fillId="0" borderId="0" xfId="0" applyFont="1"/>
    <xf numFmtId="49" fontId="13" fillId="8" borderId="1" xfId="3" applyNumberFormat="1" applyFont="1" applyFill="1" applyBorder="1" applyAlignment="1">
      <alignment horizontal="left" vertical="center" indent="1"/>
    </xf>
    <xf numFmtId="49" fontId="14" fillId="9" borderId="1" xfId="2" applyNumberFormat="1" applyFont="1" applyFill="1" applyBorder="1" applyAlignment="1">
      <alignment horizontal="left" vertical="center" wrapText="1"/>
    </xf>
    <xf numFmtId="4" fontId="8" fillId="7" borderId="1" xfId="1" applyNumberFormat="1" applyFont="1" applyFill="1" applyBorder="1" applyAlignment="1">
      <alignment horizontal="center" vertical="center"/>
    </xf>
    <xf numFmtId="4" fontId="9" fillId="7" borderId="1" xfId="0" applyNumberFormat="1" applyFont="1" applyFill="1" applyBorder="1" applyAlignment="1">
      <alignment horizontal="right" vertical="center"/>
    </xf>
    <xf numFmtId="4" fontId="6" fillId="0" borderId="0" xfId="0" applyNumberFormat="1" applyFont="1" applyAlignment="1"/>
    <xf numFmtId="0" fontId="8" fillId="0" borderId="0" xfId="1" applyFont="1" applyAlignment="1">
      <alignment horizontal="right"/>
    </xf>
    <xf numFmtId="0" fontId="6" fillId="0" borderId="0" xfId="0" applyFont="1"/>
    <xf numFmtId="0" fontId="7" fillId="0" borderId="0" xfId="3" applyNumberFormat="1" applyFont="1" applyAlignment="1">
      <alignment horizontal="center" vertical="center"/>
    </xf>
    <xf numFmtId="0" fontId="16" fillId="0" borderId="0" xfId="2" applyNumberFormat="1" applyFont="1" applyAlignment="1">
      <alignment horizontal="right"/>
    </xf>
    <xf numFmtId="0" fontId="11" fillId="0" borderId="0" xfId="0" applyFont="1" applyAlignment="1"/>
    <xf numFmtId="49" fontId="8" fillId="7" borderId="1" xfId="1" applyNumberFormat="1" applyFont="1" applyFill="1" applyBorder="1" applyAlignment="1">
      <alignment horizontal="center" vertical="center" wrapText="1"/>
    </xf>
    <xf numFmtId="10" fontId="9" fillId="7" borderId="1" xfId="10" applyNumberFormat="1" applyFont="1" applyFill="1" applyBorder="1" applyAlignment="1">
      <alignment horizontal="right" vertical="center"/>
    </xf>
    <xf numFmtId="0" fontId="13" fillId="8" borderId="1" xfId="0" applyFont="1" applyFill="1" applyBorder="1" applyAlignment="1">
      <alignment horizontal="left" indent="1"/>
    </xf>
    <xf numFmtId="10" fontId="9" fillId="7" borderId="1" xfId="0" applyNumberFormat="1" applyFont="1" applyFill="1" applyBorder="1" applyAlignment="1"/>
    <xf numFmtId="10" fontId="13" fillId="7" borderId="1" xfId="10" applyNumberFormat="1" applyFont="1" applyFill="1" applyBorder="1" applyAlignment="1">
      <alignment horizontal="right" vertical="center"/>
    </xf>
    <xf numFmtId="0" fontId="6" fillId="0" borderId="0" xfId="0" applyFont="1" applyAlignment="1"/>
    <xf numFmtId="165" fontId="8" fillId="7" borderId="1" xfId="1" applyNumberFormat="1" applyFont="1" applyFill="1" applyBorder="1" applyAlignment="1">
      <alignment horizontal="center" vertical="center"/>
    </xf>
    <xf numFmtId="10" fontId="13" fillId="7" borderId="1" xfId="0" applyNumberFormat="1" applyFont="1" applyFill="1" applyBorder="1" applyAlignment="1"/>
    <xf numFmtId="4" fontId="10" fillId="10" borderId="1" xfId="0" applyNumberFormat="1" applyFont="1" applyFill="1" applyBorder="1" applyAlignment="1"/>
    <xf numFmtId="0" fontId="13" fillId="7" borderId="1" xfId="0" applyFont="1" applyFill="1" applyBorder="1" applyAlignment="1">
      <alignment horizontal="left" indent="2"/>
    </xf>
    <xf numFmtId="0" fontId="6" fillId="0" borderId="0" xfId="4" applyNumberFormat="1" applyFont="1" applyAlignment="1">
      <alignment horizontal="center" vertical="center"/>
    </xf>
    <xf numFmtId="10" fontId="15" fillId="5" borderId="1" xfId="10" applyNumberFormat="1" applyFont="1" applyFill="1" applyBorder="1" applyAlignment="1">
      <alignment horizontal="right" vertical="center"/>
    </xf>
    <xf numFmtId="10" fontId="6" fillId="0" borderId="0" xfId="0" applyNumberFormat="1" applyFont="1"/>
    <xf numFmtId="49" fontId="10" fillId="10" borderId="1" xfId="6" applyNumberFormat="1" applyFont="1" applyFill="1" applyBorder="1" applyAlignment="1">
      <alignment horizontal="left" vertical="center" indent="3"/>
    </xf>
    <xf numFmtId="0" fontId="6" fillId="0" borderId="0" xfId="5" applyNumberFormat="1" applyFont="1" applyAlignment="1">
      <alignment horizontal="center" vertical="center"/>
    </xf>
    <xf numFmtId="0" fontId="6" fillId="7" borderId="1" xfId="0" applyFont="1" applyFill="1" applyBorder="1" applyAlignment="1">
      <alignment horizontal="left" indent="3"/>
    </xf>
    <xf numFmtId="10" fontId="8" fillId="7" borderId="1" xfId="1" applyNumberFormat="1" applyFont="1" applyFill="1" applyBorder="1" applyAlignment="1">
      <alignment horizontal="center" vertical="center"/>
    </xf>
    <xf numFmtId="0" fontId="10" fillId="10" borderId="1" xfId="0" applyFont="1" applyFill="1" applyBorder="1" applyAlignment="1">
      <alignment horizontal="left" indent="3"/>
    </xf>
    <xf numFmtId="10" fontId="6" fillId="0" borderId="0" xfId="0" applyNumberFormat="1" applyFont="1" applyAlignment="1"/>
    <xf numFmtId="4" fontId="6" fillId="7" borderId="1" xfId="0" applyNumberFormat="1" applyFont="1" applyFill="1" applyBorder="1" applyAlignment="1"/>
    <xf numFmtId="0" fontId="6" fillId="0" borderId="0" xfId="0" applyFont="1" applyAlignment="1">
      <alignment horizontal="center"/>
    </xf>
    <xf numFmtId="0" fontId="6" fillId="0" borderId="0" xfId="0" applyNumberFormat="1" applyFont="1" applyAlignment="1">
      <alignment horizontal="center" vertical="center"/>
    </xf>
    <xf numFmtId="10" fontId="10" fillId="10" borderId="1" xfId="10" applyNumberFormat="1" applyFont="1" applyFill="1" applyBorder="1" applyAlignment="1">
      <alignment horizontal="right" vertical="center"/>
    </xf>
    <xf numFmtId="10" fontId="10" fillId="10" borderId="1" xfId="0" applyNumberFormat="1" applyFont="1" applyFill="1" applyBorder="1" applyAlignment="1"/>
    <xf numFmtId="164" fontId="13" fillId="7" borderId="1" xfId="4" applyNumberFormat="1" applyFont="1" applyFill="1" applyBorder="1" applyAlignment="1">
      <alignment horizontal="right" vertical="center"/>
    </xf>
    <xf numFmtId="165" fontId="0" fillId="0" borderId="0" xfId="0" applyNumberFormat="1"/>
    <xf numFmtId="164" fontId="13" fillId="8" borderId="1" xfId="3" applyNumberFormat="1" applyFont="1" applyFill="1" applyBorder="1" applyAlignment="1">
      <alignment horizontal="right" vertical="center"/>
    </xf>
    <xf numFmtId="49" fontId="8" fillId="11" borderId="1" xfId="1" applyNumberFormat="1" applyFont="1" applyFill="1" applyBorder="1" applyAlignment="1">
      <alignment horizontal="center" vertical="center"/>
    </xf>
    <xf numFmtId="49" fontId="15" fillId="5" borderId="1" xfId="8" applyNumberFormat="1" applyFont="1" applyBorder="1" applyAlignment="1">
      <alignment horizontal="left" vertical="center"/>
    </xf>
    <xf numFmtId="0" fontId="6" fillId="0" borderId="0" xfId="3" applyNumberFormat="1" applyFont="1" applyAlignment="1">
      <alignment horizontal="center" vertical="center"/>
    </xf>
    <xf numFmtId="0" fontId="11" fillId="0" borderId="0" xfId="0" applyNumberFormat="1" applyFont="1" applyAlignment="1">
      <alignment horizontal="center" vertical="center"/>
    </xf>
    <xf numFmtId="0" fontId="6" fillId="0" borderId="0" xfId="0" applyNumberFormat="1" applyFont="1" applyAlignment="1">
      <alignment horizontal="right"/>
    </xf>
    <xf numFmtId="164" fontId="14" fillId="9" borderId="1" xfId="2" applyNumberFormat="1" applyFont="1" applyFill="1" applyBorder="1" applyAlignment="1">
      <alignment horizontal="right" vertical="center"/>
    </xf>
    <xf numFmtId="49" fontId="9" fillId="7" borderId="1" xfId="0" applyNumberFormat="1" applyFont="1" applyFill="1" applyBorder="1" applyAlignment="1">
      <alignment horizontal="left" vertical="center" indent="4"/>
    </xf>
    <xf numFmtId="4" fontId="13" fillId="8" borderId="1" xfId="0" applyNumberFormat="1" applyFont="1" applyFill="1" applyBorder="1" applyAlignment="1"/>
    <xf numFmtId="10" fontId="13" fillId="8" borderId="1" xfId="10" applyNumberFormat="1" applyFont="1" applyFill="1" applyBorder="1" applyAlignment="1">
      <alignment horizontal="right" vertical="center"/>
    </xf>
    <xf numFmtId="164" fontId="9" fillId="7" borderId="1" xfId="0" applyNumberFormat="1" applyFont="1" applyFill="1" applyBorder="1" applyAlignment="1">
      <alignment horizontal="right" vertical="center"/>
    </xf>
    <xf numFmtId="4" fontId="12" fillId="0" borderId="0" xfId="0" applyNumberFormat="1" applyFont="1" applyAlignment="1">
      <alignment horizontal="right"/>
    </xf>
    <xf numFmtId="164" fontId="15" fillId="5" borderId="1" xfId="8" applyNumberFormat="1" applyFont="1" applyBorder="1" applyAlignment="1">
      <alignment horizontal="right" vertical="center"/>
    </xf>
    <xf numFmtId="0" fontId="12" fillId="0" borderId="0" xfId="2" applyNumberFormat="1" applyFont="1" applyAlignment="1">
      <alignment horizontal="center" vertical="center"/>
    </xf>
    <xf numFmtId="0" fontId="12" fillId="0" borderId="0" xfId="0" applyFont="1" applyAlignment="1">
      <alignment horizontal="right"/>
    </xf>
    <xf numFmtId="49" fontId="13" fillId="7" borderId="1" xfId="4" applyNumberFormat="1" applyFont="1" applyFill="1" applyBorder="1" applyAlignment="1">
      <alignment horizontal="left" vertical="center" indent="2"/>
    </xf>
    <xf numFmtId="0" fontId="9" fillId="7" borderId="1" xfId="0" applyFont="1" applyFill="1" applyBorder="1" applyAlignment="1">
      <alignment horizontal="left" indent="4"/>
    </xf>
    <xf numFmtId="4" fontId="9" fillId="7" borderId="1" xfId="0" applyNumberFormat="1" applyFont="1" applyFill="1" applyBorder="1" applyAlignment="1"/>
    <xf numFmtId="0" fontId="8" fillId="0" borderId="0" xfId="1" applyFont="1" applyAlignment="1">
      <alignment horizontal="center" vertical="center"/>
    </xf>
    <xf numFmtId="4" fontId="13" fillId="7" borderId="1" xfId="0" applyNumberFormat="1" applyFont="1" applyFill="1" applyBorder="1" applyAlignment="1"/>
    <xf numFmtId="10" fontId="13" fillId="8" borderId="1" xfId="0" applyNumberFormat="1" applyFont="1" applyFill="1" applyBorder="1" applyAlignment="1"/>
    <xf numFmtId="49" fontId="8" fillId="11" borderId="1" xfId="1" applyNumberFormat="1" applyFont="1" applyFill="1" applyBorder="1" applyAlignment="1">
      <alignment horizontal="center" vertical="center" wrapText="1"/>
    </xf>
    <xf numFmtId="4" fontId="11" fillId="0" borderId="0" xfId="0" applyNumberFormat="1" applyFont="1"/>
    <xf numFmtId="164" fontId="10" fillId="10" borderId="1" xfId="6" applyNumberFormat="1" applyFont="1" applyFill="1" applyBorder="1" applyAlignment="1">
      <alignment horizontal="right" vertical="center"/>
    </xf>
    <xf numFmtId="0" fontId="8" fillId="0" borderId="0" xfId="0" applyFont="1"/>
    <xf numFmtId="4" fontId="6" fillId="0" borderId="0" xfId="0" applyNumberFormat="1" applyFont="1" applyFill="1" applyAlignment="1"/>
    <xf numFmtId="0" fontId="10" fillId="10" borderId="1" xfId="0" applyFont="1" applyFill="1" applyBorder="1" applyAlignment="1">
      <alignment horizontal="left" wrapText="1" indent="3"/>
    </xf>
    <xf numFmtId="49" fontId="15" fillId="6" borderId="1" xfId="9" applyNumberFormat="1" applyFont="1" applyBorder="1" applyAlignment="1">
      <alignment horizontal="left" vertical="center"/>
    </xf>
    <xf numFmtId="164" fontId="15" fillId="6" borderId="1" xfId="9" applyNumberFormat="1" applyFont="1" applyBorder="1" applyAlignment="1">
      <alignment horizontal="right" vertical="center"/>
    </xf>
    <xf numFmtId="10" fontId="15" fillId="6" borderId="1" xfId="9" applyNumberFormat="1" applyFont="1" applyBorder="1" applyAlignment="1">
      <alignment horizontal="right" vertical="center"/>
    </xf>
    <xf numFmtId="49" fontId="22" fillId="4" borderId="1" xfId="11" applyNumberFormat="1" applyFont="1" applyBorder="1" applyAlignment="1">
      <alignment horizontal="left" vertical="center" indent="3"/>
    </xf>
    <xf numFmtId="164" fontId="22" fillId="4" borderId="1" xfId="11" applyNumberFormat="1" applyFont="1" applyBorder="1" applyAlignment="1">
      <alignment horizontal="right" vertical="center"/>
    </xf>
    <xf numFmtId="10" fontId="22" fillId="4" borderId="1" xfId="11" applyNumberFormat="1" applyFont="1" applyBorder="1" applyAlignment="1">
      <alignment horizontal="right" vertical="center"/>
    </xf>
    <xf numFmtId="49" fontId="22" fillId="4" borderId="1" xfId="11" applyNumberFormat="1" applyFont="1" applyBorder="1" applyAlignment="1">
      <alignment horizontal="left" vertical="center" wrapText="1" indent="3"/>
    </xf>
    <xf numFmtId="164" fontId="22" fillId="4" borderId="1" xfId="11" applyNumberFormat="1" applyFont="1" applyBorder="1" applyAlignment="1">
      <alignment horizontal="right"/>
    </xf>
    <xf numFmtId="10" fontId="22" fillId="4" borderId="1" xfId="11" applyNumberFormat="1" applyFont="1" applyBorder="1" applyAlignment="1">
      <alignment horizontal="right"/>
    </xf>
    <xf numFmtId="49" fontId="23" fillId="7" borderId="1" xfId="0" applyNumberFormat="1" applyFont="1" applyFill="1" applyBorder="1" applyAlignment="1">
      <alignment horizontal="left" indent="1"/>
    </xf>
    <xf numFmtId="4" fontId="23" fillId="7" borderId="1" xfId="0" applyNumberFormat="1" applyFont="1" applyFill="1" applyBorder="1" applyAlignment="1">
      <alignment horizontal="right"/>
    </xf>
    <xf numFmtId="10" fontId="23" fillId="7" borderId="1" xfId="0" applyNumberFormat="1" applyFont="1" applyFill="1" applyBorder="1" applyAlignment="1">
      <alignment horizontal="right"/>
    </xf>
    <xf numFmtId="49" fontId="23" fillId="7" borderId="1" xfId="0" applyNumberFormat="1" applyFont="1" applyFill="1" applyBorder="1" applyAlignment="1">
      <alignment horizontal="left" vertical="center" indent="1"/>
    </xf>
    <xf numFmtId="4" fontId="23" fillId="7" borderId="1" xfId="0" applyNumberFormat="1" applyFont="1" applyFill="1" applyBorder="1" applyAlignment="1">
      <alignment horizontal="right" vertical="center"/>
    </xf>
    <xf numFmtId="10" fontId="23" fillId="7" borderId="1" xfId="0" applyNumberFormat="1" applyFont="1" applyFill="1" applyBorder="1" applyAlignment="1">
      <alignment horizontal="right" vertical="center"/>
    </xf>
    <xf numFmtId="49" fontId="20" fillId="6" borderId="1" xfId="9" applyNumberFormat="1" applyFont="1" applyBorder="1" applyAlignment="1">
      <alignment horizontal="left" vertical="center" wrapText="1" indent="1"/>
    </xf>
    <xf numFmtId="164" fontId="20" fillId="6" borderId="1" xfId="9" applyNumberFormat="1" applyFont="1" applyBorder="1" applyAlignment="1">
      <alignment horizontal="right" vertical="center"/>
    </xf>
    <xf numFmtId="49" fontId="21" fillId="4" borderId="1" xfId="11" applyNumberFormat="1" applyFont="1" applyBorder="1" applyAlignment="1">
      <alignment horizontal="left" vertical="center" wrapText="1" indent="2"/>
    </xf>
    <xf numFmtId="164" fontId="21" fillId="4" borderId="1" xfId="11" applyNumberFormat="1" applyFont="1" applyBorder="1" applyAlignment="1">
      <alignment horizontal="right" vertical="center"/>
    </xf>
    <xf numFmtId="4" fontId="6" fillId="7" borderId="1" xfId="5" applyNumberFormat="1" applyFont="1" applyFill="1" applyBorder="1" applyAlignment="1">
      <alignment horizontal="right"/>
    </xf>
    <xf numFmtId="0" fontId="6" fillId="7" borderId="1" xfId="0" applyFont="1" applyFill="1" applyBorder="1" applyAlignment="1">
      <alignment horizontal="left" wrapText="1" indent="3"/>
    </xf>
    <xf numFmtId="49" fontId="20" fillId="5" borderId="1" xfId="8" applyNumberFormat="1" applyFont="1" applyBorder="1" applyAlignment="1">
      <alignment horizontal="left" vertical="center" wrapText="1" indent="1"/>
    </xf>
    <xf numFmtId="164" fontId="20" fillId="5" borderId="1" xfId="8" applyNumberFormat="1" applyFont="1" applyBorder="1" applyAlignment="1">
      <alignment horizontal="right" vertical="center"/>
    </xf>
    <xf numFmtId="49" fontId="21" fillId="3" borderId="1" xfId="12" applyNumberFormat="1" applyFont="1" applyBorder="1" applyAlignment="1">
      <alignment horizontal="left" vertical="center" wrapText="1" indent="2"/>
    </xf>
    <xf numFmtId="164" fontId="21" fillId="3" borderId="1" xfId="12" applyNumberFormat="1" applyFont="1" applyBorder="1" applyAlignment="1">
      <alignment horizontal="right" vertical="center"/>
    </xf>
    <xf numFmtId="49" fontId="6" fillId="7" borderId="1" xfId="5" applyNumberFormat="1" applyFont="1" applyFill="1" applyBorder="1" applyAlignment="1">
      <alignment horizontal="left" vertical="center" wrapText="1" indent="3"/>
    </xf>
  </cellXfs>
  <cellStyles count="13">
    <cellStyle name="20% – Акцентування1" xfId="6" builtinId="30"/>
    <cellStyle name="40% – Акцентування1 2" xfId="7"/>
    <cellStyle name="40% – Акцентування1 3" xfId="12"/>
    <cellStyle name="40% – Акцентування2 2" xfId="11"/>
    <cellStyle name="Акцентування1" xfId="8" builtinId="29"/>
    <cellStyle name="Акцентування2" xfId="9" builtinId="33"/>
    <cellStyle name="Відсотковий" xfId="10" builtinId="5"/>
    <cellStyle name="Звичайний" xfId="0" builtinId="0"/>
    <cellStyle name="РівеньРядків_1" xfId="1" builtinId="1" iLevel="0"/>
    <cellStyle name="РівеньРядків_2" xfId="2" builtinId="1" iLevel="1"/>
    <cellStyle name="РівеньРядків_3" xfId="3" builtinId="1" iLevel="2"/>
    <cellStyle name="РівеньРядків_4" xfId="4" builtinId="1" iLevel="3"/>
    <cellStyle name="РівеньРядків_5" xfId="5" builtinId="1" iLevel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17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>
    <tabColor indexed="12"/>
    <outlinePr applyStyles="1" summaryBelow="0"/>
    <pageSetUpPr fitToPage="1"/>
  </sheetPr>
  <dimension ref="A2:S183"/>
  <sheetViews>
    <sheetView tabSelected="1" workbookViewId="0">
      <selection activeCell="A6" sqref="A6"/>
    </sheetView>
  </sheetViews>
  <sheetFormatPr defaultRowHeight="12.75" outlineLevelRow="3" x14ac:dyDescent="0.2"/>
  <cols>
    <col min="1" max="1" width="81.42578125" style="14" customWidth="1"/>
    <col min="2" max="2" width="12.7109375" style="5" customWidth="1"/>
    <col min="3" max="3" width="14.42578125" style="5" customWidth="1"/>
    <col min="4" max="4" width="10.28515625" style="30" customWidth="1"/>
    <col min="5" max="16384" width="9.140625" style="14"/>
  </cols>
  <sheetData>
    <row r="2" spans="1:19" ht="18.75" x14ac:dyDescent="0.3">
      <c r="A2" s="4" t="str">
        <f>"Державний та гарантований державою борг України за станом на " &amp; TEXT(DREPORTDATE,"dd.MM.yyyy")</f>
        <v>Державний та гарантований державою борг України за станом на 31.08.2016</v>
      </c>
      <c r="B2" s="3"/>
      <c r="C2" s="3"/>
      <c r="D2" s="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</row>
    <row r="3" spans="1:19" ht="18.75" x14ac:dyDescent="0.3">
      <c r="A3" s="2" t="s">
        <v>32</v>
      </c>
      <c r="B3" s="2"/>
      <c r="C3" s="2"/>
      <c r="D3" s="2"/>
    </row>
    <row r="4" spans="1:19" x14ac:dyDescent="0.2">
      <c r="B4" s="69" t="s">
        <v>116</v>
      </c>
      <c r="C4" s="12"/>
      <c r="D4" s="36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</row>
    <row r="5" spans="1:19" s="58" customFormat="1" x14ac:dyDescent="0.2">
      <c r="B5" s="55"/>
      <c r="C5" s="55"/>
      <c r="D5" s="58" t="str">
        <f>VALVAL</f>
        <v>млрд. одиниць</v>
      </c>
    </row>
    <row r="6" spans="1:19" s="62" customFormat="1" x14ac:dyDescent="0.2">
      <c r="A6" s="65"/>
      <c r="B6" s="45" t="s">
        <v>108</v>
      </c>
      <c r="C6" s="45" t="s">
        <v>2</v>
      </c>
      <c r="D6" s="45" t="s">
        <v>43</v>
      </c>
    </row>
    <row r="7" spans="1:19" s="57" customFormat="1" ht="15.75" x14ac:dyDescent="0.2">
      <c r="A7" s="46" t="s">
        <v>107</v>
      </c>
      <c r="B7" s="56">
        <f>B$8+B$54</f>
        <v>66.589885991209997</v>
      </c>
      <c r="C7" s="56">
        <f>C$8+C$54</f>
        <v>1708.17980360761</v>
      </c>
      <c r="D7" s="29">
        <v>1.0000009999999999</v>
      </c>
    </row>
    <row r="8" spans="1:19" s="47" customFormat="1" ht="15" x14ac:dyDescent="0.2">
      <c r="A8" s="8" t="s">
        <v>48</v>
      </c>
      <c r="B8" s="44">
        <f>B$9+B$32</f>
        <v>57.193597751010003</v>
      </c>
      <c r="C8" s="44">
        <f>C$9+C$32</f>
        <v>1467.14395316588</v>
      </c>
      <c r="D8" s="53">
        <f>D$9+D$32</f>
        <v>0.85889399999999994</v>
      </c>
    </row>
    <row r="9" spans="1:19" s="28" customFormat="1" ht="15" outlineLevel="1" x14ac:dyDescent="0.2">
      <c r="A9" s="59" t="s">
        <v>33</v>
      </c>
      <c r="B9" s="42">
        <f>B$10+B$30</f>
        <v>21.581880635820003</v>
      </c>
      <c r="C9" s="42">
        <f>C$10+C$30</f>
        <v>553.62360330349998</v>
      </c>
      <c r="D9" s="22">
        <f>D$10+D$30</f>
        <v>0.32410300000000003</v>
      </c>
    </row>
    <row r="10" spans="1:19" s="32" customFormat="1" ht="14.25" outlineLevel="2" x14ac:dyDescent="0.2">
      <c r="A10" s="31" t="s">
        <v>82</v>
      </c>
      <c r="B10" s="67">
        <f>SUM(B$11:B$29)</f>
        <v>21.481346565960003</v>
      </c>
      <c r="C10" s="67">
        <f>SUM(C$11:C$29)</f>
        <v>551.04467911463996</v>
      </c>
      <c r="D10" s="40">
        <v>0.32259300000000002</v>
      </c>
    </row>
    <row r="11" spans="1:19" outlineLevel="3" x14ac:dyDescent="0.2">
      <c r="A11" s="60" t="s">
        <v>89</v>
      </c>
      <c r="B11" s="61">
        <v>0.61783451982000004</v>
      </c>
      <c r="C11" s="61">
        <v>15.848839999999999</v>
      </c>
      <c r="D11" s="21">
        <v>9.2779999999999998E-3</v>
      </c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</row>
    <row r="12" spans="1:19" outlineLevel="3" x14ac:dyDescent="0.2">
      <c r="A12" s="60" t="s">
        <v>50</v>
      </c>
      <c r="B12" s="61">
        <v>0.12669458391999999</v>
      </c>
      <c r="C12" s="61">
        <v>3.25</v>
      </c>
      <c r="D12" s="21">
        <v>1.903E-3</v>
      </c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</row>
    <row r="13" spans="1:19" outlineLevel="3" x14ac:dyDescent="0.2">
      <c r="A13" s="60" t="s">
        <v>112</v>
      </c>
      <c r="B13" s="61">
        <v>0.10204293652</v>
      </c>
      <c r="C13" s="61">
        <v>2.6176300000000001</v>
      </c>
      <c r="D13" s="21">
        <v>1.5319999999999999E-3</v>
      </c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</row>
    <row r="14" spans="1:19" outlineLevel="3" x14ac:dyDescent="0.2">
      <c r="A14" s="60" t="s">
        <v>75</v>
      </c>
      <c r="B14" s="61">
        <v>5.8474423349999999E-2</v>
      </c>
      <c r="C14" s="61">
        <v>1.5</v>
      </c>
      <c r="D14" s="21">
        <v>8.7799999999999998E-4</v>
      </c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</row>
    <row r="15" spans="1:19" outlineLevel="3" x14ac:dyDescent="0.2">
      <c r="A15" s="60" t="s">
        <v>29</v>
      </c>
      <c r="B15" s="61">
        <v>1.5157732612999999</v>
      </c>
      <c r="C15" s="61">
        <v>38.882981000000001</v>
      </c>
      <c r="D15" s="21">
        <v>2.2762999999999999E-2</v>
      </c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</row>
    <row r="16" spans="1:19" outlineLevel="3" x14ac:dyDescent="0.2">
      <c r="A16" s="51" t="s">
        <v>101</v>
      </c>
      <c r="B16" s="54">
        <v>2.3607474684200001</v>
      </c>
      <c r="C16" s="54">
        <v>60.558463000000003</v>
      </c>
      <c r="D16" s="19">
        <v>3.5451999999999997E-2</v>
      </c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</row>
    <row r="17" spans="1:17" outlineLevel="3" x14ac:dyDescent="0.2">
      <c r="A17" s="60" t="s">
        <v>37</v>
      </c>
      <c r="B17" s="61">
        <v>1.9939356955</v>
      </c>
      <c r="C17" s="61">
        <v>51.148918999999999</v>
      </c>
      <c r="D17" s="21">
        <v>2.9943999999999998E-2</v>
      </c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</row>
    <row r="18" spans="1:17" outlineLevel="3" x14ac:dyDescent="0.2">
      <c r="A18" s="60" t="s">
        <v>104</v>
      </c>
      <c r="B18" s="61">
        <v>1.2202130020399999</v>
      </c>
      <c r="C18" s="61">
        <v>31.301197999999999</v>
      </c>
      <c r="D18" s="21">
        <v>1.8324E-2</v>
      </c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</row>
    <row r="19" spans="1:17" outlineLevel="3" x14ac:dyDescent="0.2">
      <c r="A19" s="60" t="s">
        <v>68</v>
      </c>
      <c r="B19" s="61">
        <v>1.74408898623</v>
      </c>
      <c r="C19" s="61">
        <v>44.739790999999997</v>
      </c>
      <c r="D19" s="21">
        <v>2.6190999999999999E-2</v>
      </c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</row>
    <row r="20" spans="1:17" outlineLevel="3" x14ac:dyDescent="0.2">
      <c r="A20" s="60" t="s">
        <v>16</v>
      </c>
      <c r="B20" s="61">
        <v>0.93948906839000002</v>
      </c>
      <c r="C20" s="61">
        <v>24.1</v>
      </c>
      <c r="D20" s="21">
        <v>1.4109E-2</v>
      </c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</row>
    <row r="21" spans="1:17" outlineLevel="3" x14ac:dyDescent="0.2">
      <c r="A21" s="60" t="s">
        <v>95</v>
      </c>
      <c r="B21" s="61">
        <v>6.1926540704399997</v>
      </c>
      <c r="C21" s="61">
        <v>158.85545464399999</v>
      </c>
      <c r="D21" s="21">
        <v>9.2996999999999996E-2</v>
      </c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</row>
    <row r="22" spans="1:17" outlineLevel="3" x14ac:dyDescent="0.2">
      <c r="A22" s="60" t="s">
        <v>54</v>
      </c>
      <c r="B22" s="61">
        <v>0.16019491474</v>
      </c>
      <c r="C22" s="61">
        <v>4.1093585600000004</v>
      </c>
      <c r="D22" s="21">
        <v>2.4060000000000002E-3</v>
      </c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</row>
    <row r="23" spans="1:17" outlineLevel="3" x14ac:dyDescent="0.2">
      <c r="A23" s="60" t="s">
        <v>0</v>
      </c>
      <c r="B23" s="61">
        <v>1.1866805120299999</v>
      </c>
      <c r="C23" s="61">
        <v>30.441014484579998</v>
      </c>
      <c r="D23" s="21">
        <v>1.7821E-2</v>
      </c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</row>
    <row r="24" spans="1:17" outlineLevel="3" x14ac:dyDescent="0.2">
      <c r="A24" s="60" t="s">
        <v>83</v>
      </c>
      <c r="B24" s="61">
        <v>2.3348393464199999</v>
      </c>
      <c r="C24" s="61">
        <v>59.89386161022</v>
      </c>
      <c r="D24" s="21">
        <v>3.5062999999999997E-2</v>
      </c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</row>
    <row r="25" spans="1:17" outlineLevel="3" x14ac:dyDescent="0.2">
      <c r="A25" s="60" t="s">
        <v>88</v>
      </c>
      <c r="B25" s="61">
        <v>0.75551800000000002</v>
      </c>
      <c r="C25" s="61">
        <v>19.380729815839999</v>
      </c>
      <c r="D25" s="21">
        <v>1.1346E-2</v>
      </c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</row>
    <row r="26" spans="1:17" outlineLevel="3" x14ac:dyDescent="0.2">
      <c r="A26" s="60" t="s">
        <v>46</v>
      </c>
      <c r="B26" s="61">
        <v>0.10582194356999999</v>
      </c>
      <c r="C26" s="61">
        <v>2.7145700000000001</v>
      </c>
      <c r="D26" s="21">
        <v>1.5889999999999999E-3</v>
      </c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</row>
    <row r="27" spans="1:17" outlineLevel="3" x14ac:dyDescent="0.2">
      <c r="A27" s="60" t="s">
        <v>1</v>
      </c>
      <c r="B27" s="61">
        <v>7.6627613100000002E-3</v>
      </c>
      <c r="C27" s="61">
        <v>0.19656699999999999</v>
      </c>
      <c r="D27" s="21">
        <v>1.15E-4</v>
      </c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</row>
    <row r="28" spans="1:17" outlineLevel="3" x14ac:dyDescent="0.2">
      <c r="A28" s="60" t="s">
        <v>26</v>
      </c>
      <c r="B28" s="61">
        <v>4.2464165220000002E-2</v>
      </c>
      <c r="C28" s="61">
        <v>1.0893010000000001</v>
      </c>
      <c r="D28" s="21">
        <v>6.38E-4</v>
      </c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</row>
    <row r="29" spans="1:17" outlineLevel="3" x14ac:dyDescent="0.2">
      <c r="A29" s="60" t="s">
        <v>85</v>
      </c>
      <c r="B29" s="61">
        <v>1.6216906739999998E-2</v>
      </c>
      <c r="C29" s="61">
        <v>0.41599999999999998</v>
      </c>
      <c r="D29" s="21">
        <v>2.4399999999999999E-4</v>
      </c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</row>
    <row r="30" spans="1:17" ht="14.25" outlineLevel="2" x14ac:dyDescent="0.25">
      <c r="A30" s="35" t="s">
        <v>5</v>
      </c>
      <c r="B30" s="26">
        <f t="shared" ref="B30:C30" si="0">SUM(B$31:B$31)</f>
        <v>0.10053406986000001</v>
      </c>
      <c r="C30" s="26">
        <f t="shared" si="0"/>
        <v>2.5789241888599999</v>
      </c>
      <c r="D30" s="41">
        <v>1.5100000000000001E-3</v>
      </c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</row>
    <row r="31" spans="1:17" outlineLevel="3" x14ac:dyDescent="0.2">
      <c r="A31" s="60" t="s">
        <v>60</v>
      </c>
      <c r="B31" s="61">
        <v>0.10053406986000001</v>
      </c>
      <c r="C31" s="61">
        <v>2.5789241888599999</v>
      </c>
      <c r="D31" s="21">
        <v>1.5100000000000001E-3</v>
      </c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</row>
    <row r="32" spans="1:17" ht="15" outlineLevel="1" x14ac:dyDescent="0.25">
      <c r="A32" s="27" t="s">
        <v>52</v>
      </c>
      <c r="B32" s="63">
        <f t="shared" ref="B32:D32" si="1">B$33+B$40+B$46+B$48+B$52</f>
        <v>35.611717115190004</v>
      </c>
      <c r="C32" s="63">
        <f t="shared" si="1"/>
        <v>913.52034986238004</v>
      </c>
      <c r="D32" s="25">
        <f t="shared" si="1"/>
        <v>0.53479099999999991</v>
      </c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</row>
    <row r="33" spans="1:17" ht="14.25" outlineLevel="2" x14ac:dyDescent="0.25">
      <c r="A33" s="35" t="s">
        <v>90</v>
      </c>
      <c r="B33" s="26">
        <f t="shared" ref="B33:C33" si="2">SUM(B$34:B$39)</f>
        <v>14.067218797460001</v>
      </c>
      <c r="C33" s="26">
        <f t="shared" si="2"/>
        <v>360.85568679220006</v>
      </c>
      <c r="D33" s="41">
        <v>0.211252</v>
      </c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</row>
    <row r="34" spans="1:17" outlineLevel="3" x14ac:dyDescent="0.2">
      <c r="A34" s="60" t="s">
        <v>17</v>
      </c>
      <c r="B34" s="61">
        <v>2.4681280216400001</v>
      </c>
      <c r="C34" s="61">
        <v>63.31301483</v>
      </c>
      <c r="D34" s="21">
        <v>3.7065000000000001E-2</v>
      </c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</row>
    <row r="35" spans="1:17" outlineLevel="3" x14ac:dyDescent="0.2">
      <c r="A35" s="60" t="s">
        <v>61</v>
      </c>
      <c r="B35" s="61">
        <v>0.60722962088999999</v>
      </c>
      <c r="C35" s="61">
        <v>15.576800577489999</v>
      </c>
      <c r="D35" s="21">
        <v>9.1190000000000004E-3</v>
      </c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</row>
    <row r="36" spans="1:17" outlineLevel="3" x14ac:dyDescent="0.2">
      <c r="A36" s="60" t="s">
        <v>51</v>
      </c>
      <c r="B36" s="61">
        <v>0.5322795347</v>
      </c>
      <c r="C36" s="61">
        <v>13.65416290335</v>
      </c>
      <c r="D36" s="21">
        <v>7.9930000000000001E-3</v>
      </c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</row>
    <row r="37" spans="1:17" outlineLevel="3" x14ac:dyDescent="0.2">
      <c r="A37" s="60" t="s">
        <v>42</v>
      </c>
      <c r="B37" s="61">
        <v>5.0836908762200004</v>
      </c>
      <c r="C37" s="61">
        <v>130.40806352631</v>
      </c>
      <c r="D37" s="21">
        <v>7.6342999999999994E-2</v>
      </c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</row>
    <row r="38" spans="1:17" outlineLevel="3" x14ac:dyDescent="0.2">
      <c r="A38" s="60" t="s">
        <v>58</v>
      </c>
      <c r="B38" s="61">
        <v>5.3750362315100002</v>
      </c>
      <c r="C38" s="61">
        <v>137.88172479445001</v>
      </c>
      <c r="D38" s="21">
        <v>8.0718999999999999E-2</v>
      </c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</row>
    <row r="39" spans="1:17" outlineLevel="3" x14ac:dyDescent="0.2">
      <c r="A39" s="60" t="s">
        <v>14</v>
      </c>
      <c r="B39" s="61">
        <v>8.5451250000000004E-4</v>
      </c>
      <c r="C39" s="61">
        <v>2.1920160599999999E-2</v>
      </c>
      <c r="D39" s="21">
        <v>1.2999999999999999E-5</v>
      </c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</row>
    <row r="40" spans="1:17" ht="14.25" outlineLevel="2" x14ac:dyDescent="0.25">
      <c r="A40" s="35" t="s">
        <v>3</v>
      </c>
      <c r="B40" s="26">
        <f t="shared" ref="B40:C40" si="3">SUM(B$41:B$45)</f>
        <v>1.7888588586500003</v>
      </c>
      <c r="C40" s="26">
        <f t="shared" si="3"/>
        <v>45.888238556700003</v>
      </c>
      <c r="D40" s="41">
        <v>2.6863000000000001E-2</v>
      </c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</row>
    <row r="41" spans="1:17" outlineLevel="3" x14ac:dyDescent="0.2">
      <c r="A41" s="60" t="s">
        <v>64</v>
      </c>
      <c r="B41" s="61">
        <v>0.30677104585999998</v>
      </c>
      <c r="C41" s="61">
        <v>7.8693647999999996</v>
      </c>
      <c r="D41" s="21">
        <v>4.607E-3</v>
      </c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</row>
    <row r="42" spans="1:17" outlineLevel="3" x14ac:dyDescent="0.2">
      <c r="A42" s="60" t="s">
        <v>23</v>
      </c>
      <c r="B42" s="61">
        <v>0.23522633849999999</v>
      </c>
      <c r="C42" s="61">
        <v>6.0340827247100002</v>
      </c>
      <c r="D42" s="21">
        <v>3.532E-3</v>
      </c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</row>
    <row r="43" spans="1:17" outlineLevel="3" x14ac:dyDescent="0.2">
      <c r="A43" s="60" t="s">
        <v>6</v>
      </c>
      <c r="B43" s="61">
        <v>0.60585586000000002</v>
      </c>
      <c r="C43" s="61">
        <v>15.54156053198</v>
      </c>
      <c r="D43" s="21">
        <v>9.0980000000000002E-3</v>
      </c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</row>
    <row r="44" spans="1:17" outlineLevel="3" x14ac:dyDescent="0.2">
      <c r="A44" s="60" t="s">
        <v>62</v>
      </c>
      <c r="B44" s="61">
        <v>9.0219974299999995E-3</v>
      </c>
      <c r="C44" s="61">
        <v>0.23143445237999999</v>
      </c>
      <c r="D44" s="21">
        <v>1.35E-4</v>
      </c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</row>
    <row r="45" spans="1:17" outlineLevel="3" x14ac:dyDescent="0.2">
      <c r="A45" s="60" t="s">
        <v>65</v>
      </c>
      <c r="B45" s="61">
        <v>0.63198361686000004</v>
      </c>
      <c r="C45" s="61">
        <v>16.211796047629999</v>
      </c>
      <c r="D45" s="21">
        <v>9.4909999999999994E-3</v>
      </c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</row>
    <row r="46" spans="1:17" ht="28.5" outlineLevel="2" x14ac:dyDescent="0.25">
      <c r="A46" s="70" t="s">
        <v>13</v>
      </c>
      <c r="B46" s="26">
        <f t="shared" ref="B46:C46" si="4">SUM(B$47:B$47)</f>
        <v>5.7101090000000001E-5</v>
      </c>
      <c r="C46" s="26">
        <f t="shared" si="4"/>
        <v>1.4647709499999999E-3</v>
      </c>
      <c r="D46" s="41">
        <v>9.9999999999999995E-7</v>
      </c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</row>
    <row r="47" spans="1:17" outlineLevel="3" x14ac:dyDescent="0.2">
      <c r="A47" s="60" t="s">
        <v>49</v>
      </c>
      <c r="B47" s="61">
        <v>5.7101090000000001E-5</v>
      </c>
      <c r="C47" s="61">
        <v>1.4647709499999999E-3</v>
      </c>
      <c r="D47" s="21">
        <v>9.9999999999999995E-7</v>
      </c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</row>
    <row r="48" spans="1:17" ht="14.25" outlineLevel="2" x14ac:dyDescent="0.25">
      <c r="A48" s="35" t="s">
        <v>91</v>
      </c>
      <c r="B48" s="26">
        <f t="shared" ref="B48:C48" si="5">SUM(B$49:B$51)</f>
        <v>18.043329999999997</v>
      </c>
      <c r="C48" s="26">
        <f t="shared" si="5"/>
        <v>462.85184960253002</v>
      </c>
      <c r="D48" s="41">
        <v>0.27096199999999998</v>
      </c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</row>
    <row r="49" spans="1:17" outlineLevel="3" x14ac:dyDescent="0.2">
      <c r="A49" s="60" t="s">
        <v>74</v>
      </c>
      <c r="B49" s="61">
        <v>3</v>
      </c>
      <c r="C49" s="61">
        <v>76.956722999999997</v>
      </c>
      <c r="D49" s="21">
        <v>4.5052000000000002E-2</v>
      </c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</row>
    <row r="50" spans="1:17" outlineLevel="3" x14ac:dyDescent="0.2">
      <c r="A50" s="60" t="s">
        <v>76</v>
      </c>
      <c r="B50" s="61">
        <v>1</v>
      </c>
      <c r="C50" s="61">
        <v>25.652241</v>
      </c>
      <c r="D50" s="21">
        <v>1.5017000000000001E-2</v>
      </c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</row>
    <row r="51" spans="1:17" outlineLevel="3" x14ac:dyDescent="0.2">
      <c r="A51" s="60" t="s">
        <v>79</v>
      </c>
      <c r="B51" s="61">
        <v>14.043329999999999</v>
      </c>
      <c r="C51" s="61">
        <v>360.24288560253001</v>
      </c>
      <c r="D51" s="21">
        <v>0.210893</v>
      </c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</row>
    <row r="52" spans="1:17" ht="14.25" outlineLevel="2" x14ac:dyDescent="0.25">
      <c r="A52" s="35" t="s">
        <v>4</v>
      </c>
      <c r="B52" s="26">
        <f t="shared" ref="B52:C52" si="6">SUM(B$53:B$53)</f>
        <v>1.71225235799</v>
      </c>
      <c r="C52" s="26">
        <f t="shared" si="6"/>
        <v>43.923110139999999</v>
      </c>
      <c r="D52" s="41">
        <v>2.5713E-2</v>
      </c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</row>
    <row r="53" spans="1:17" outlineLevel="3" x14ac:dyDescent="0.2">
      <c r="A53" s="60" t="s">
        <v>58</v>
      </c>
      <c r="B53" s="61">
        <v>1.71225235799</v>
      </c>
      <c r="C53" s="61">
        <v>43.923110139999999</v>
      </c>
      <c r="D53" s="21">
        <v>2.5713E-2</v>
      </c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</row>
    <row r="54" spans="1:17" ht="15" x14ac:dyDescent="0.25">
      <c r="A54" s="20" t="s">
        <v>70</v>
      </c>
      <c r="B54" s="52">
        <f t="shared" ref="B54:D54" si="7">B$55+B$69</f>
        <v>9.3962882401999988</v>
      </c>
      <c r="C54" s="52">
        <f t="shared" si="7"/>
        <v>241.03585044172996</v>
      </c>
      <c r="D54" s="64">
        <f t="shared" si="7"/>
        <v>0.14110700000000001</v>
      </c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</row>
    <row r="55" spans="1:17" ht="15" outlineLevel="1" x14ac:dyDescent="0.25">
      <c r="A55" s="27" t="s">
        <v>33</v>
      </c>
      <c r="B55" s="63">
        <f t="shared" ref="B55:D55" si="8">B$56+B$63+B$67</f>
        <v>0.76794782427000008</v>
      </c>
      <c r="C55" s="63">
        <f t="shared" si="8"/>
        <v>19.699582662659999</v>
      </c>
      <c r="D55" s="25">
        <f t="shared" si="8"/>
        <v>1.1531999999999999E-2</v>
      </c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</row>
    <row r="56" spans="1:17" ht="14.25" outlineLevel="2" x14ac:dyDescent="0.25">
      <c r="A56" s="35" t="s">
        <v>82</v>
      </c>
      <c r="B56" s="26">
        <f t="shared" ref="B56:C56" si="9">SUM(B$57:B$62)</f>
        <v>0.62177848714000006</v>
      </c>
      <c r="C56" s="26">
        <f t="shared" si="9"/>
        <v>15.9500116</v>
      </c>
      <c r="D56" s="41">
        <v>9.3360000000000005E-3</v>
      </c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</row>
    <row r="57" spans="1:17" outlineLevel="3" x14ac:dyDescent="0.2">
      <c r="A57" s="60" t="s">
        <v>96</v>
      </c>
      <c r="B57" s="61">
        <v>4.5219999999999999E-7</v>
      </c>
      <c r="C57" s="61">
        <v>1.1600000000000001E-5</v>
      </c>
      <c r="D57" s="21">
        <v>0</v>
      </c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</row>
    <row r="58" spans="1:17" outlineLevel="3" x14ac:dyDescent="0.2">
      <c r="A58" s="60" t="s">
        <v>31</v>
      </c>
      <c r="B58" s="61">
        <v>3.8982948900000002E-2</v>
      </c>
      <c r="C58" s="61">
        <v>1</v>
      </c>
      <c r="D58" s="21">
        <v>5.8500000000000002E-4</v>
      </c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</row>
    <row r="59" spans="1:17" outlineLevel="3" x14ac:dyDescent="0.2">
      <c r="A59" s="60" t="s">
        <v>34</v>
      </c>
      <c r="B59" s="61">
        <v>0.1169488467</v>
      </c>
      <c r="C59" s="61">
        <v>3</v>
      </c>
      <c r="D59" s="21">
        <v>1.756E-3</v>
      </c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</row>
    <row r="60" spans="1:17" outlineLevel="3" x14ac:dyDescent="0.2">
      <c r="A60" s="60" t="s">
        <v>113</v>
      </c>
      <c r="B60" s="61">
        <v>0.1169488467</v>
      </c>
      <c r="C60" s="61">
        <v>3</v>
      </c>
      <c r="D60" s="21">
        <v>1.756E-3</v>
      </c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</row>
    <row r="61" spans="1:17" outlineLevel="3" x14ac:dyDescent="0.2">
      <c r="A61" s="60" t="s">
        <v>93</v>
      </c>
      <c r="B61" s="61">
        <v>0.18711815472000001</v>
      </c>
      <c r="C61" s="61">
        <v>4.8</v>
      </c>
      <c r="D61" s="21">
        <v>2.81E-3</v>
      </c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</row>
    <row r="62" spans="1:17" outlineLevel="3" x14ac:dyDescent="0.2">
      <c r="A62" s="60" t="s">
        <v>111</v>
      </c>
      <c r="B62" s="61">
        <v>0.16177923792000001</v>
      </c>
      <c r="C62" s="61">
        <v>4.1500000000000004</v>
      </c>
      <c r="D62" s="21">
        <v>2.4290000000000002E-3</v>
      </c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</row>
    <row r="63" spans="1:17" ht="14.25" outlineLevel="2" x14ac:dyDescent="0.25">
      <c r="A63" s="35" t="s">
        <v>5</v>
      </c>
      <c r="B63" s="26">
        <f t="shared" ref="B63:C63" si="10">SUM(B$64:B$66)</f>
        <v>0.14613212206000004</v>
      </c>
      <c r="C63" s="26">
        <f t="shared" si="10"/>
        <v>3.7486164126600001</v>
      </c>
      <c r="D63" s="41">
        <v>2.1949999999999999E-3</v>
      </c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</row>
    <row r="64" spans="1:17" outlineLevel="3" x14ac:dyDescent="0.2">
      <c r="A64" s="60" t="s">
        <v>7</v>
      </c>
      <c r="B64" s="61">
        <v>1.0233024090000001E-2</v>
      </c>
      <c r="C64" s="61">
        <v>0.26250000000000001</v>
      </c>
      <c r="D64" s="21">
        <v>1.54E-4</v>
      </c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</row>
    <row r="65" spans="1:17" outlineLevel="3" x14ac:dyDescent="0.2">
      <c r="A65" s="60" t="s">
        <v>67</v>
      </c>
      <c r="B65" s="61">
        <v>0.13118200154000001</v>
      </c>
      <c r="C65" s="61">
        <v>3.36511231815</v>
      </c>
      <c r="D65" s="21">
        <v>1.97E-3</v>
      </c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</row>
    <row r="66" spans="1:17" outlineLevel="3" x14ac:dyDescent="0.2">
      <c r="A66" s="60" t="s">
        <v>18</v>
      </c>
      <c r="B66" s="61">
        <v>4.7170964299999996E-3</v>
      </c>
      <c r="C66" s="61">
        <v>0.12100409450999999</v>
      </c>
      <c r="D66" s="21">
        <v>7.1000000000000005E-5</v>
      </c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</row>
    <row r="67" spans="1:17" ht="14.25" outlineLevel="2" x14ac:dyDescent="0.25">
      <c r="A67" s="35" t="s">
        <v>84</v>
      </c>
      <c r="B67" s="26">
        <f t="shared" ref="B67:C67" si="11">SUM(B$68:B$68)</f>
        <v>3.721507E-5</v>
      </c>
      <c r="C67" s="26">
        <f t="shared" si="11"/>
        <v>9.5465000000000003E-4</v>
      </c>
      <c r="D67" s="41">
        <v>9.9999999999999995E-7</v>
      </c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</row>
    <row r="68" spans="1:17" outlineLevel="3" x14ac:dyDescent="0.2">
      <c r="A68" s="60" t="s">
        <v>109</v>
      </c>
      <c r="B68" s="61">
        <v>3.721507E-5</v>
      </c>
      <c r="C68" s="61">
        <v>9.5465000000000003E-4</v>
      </c>
      <c r="D68" s="21">
        <v>9.9999999999999995E-7</v>
      </c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</row>
    <row r="69" spans="1:17" ht="15" outlineLevel="1" x14ac:dyDescent="0.25">
      <c r="A69" s="27" t="s">
        <v>52</v>
      </c>
      <c r="B69" s="63">
        <f t="shared" ref="B69:D69" si="12">B$70+B$76+B$78+B$85+B$86</f>
        <v>8.6283404159299995</v>
      </c>
      <c r="C69" s="63">
        <f t="shared" si="12"/>
        <v>221.33626777906997</v>
      </c>
      <c r="D69" s="25">
        <f t="shared" si="12"/>
        <v>0.12957500000000002</v>
      </c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</row>
    <row r="70" spans="1:17" ht="14.25" outlineLevel="2" x14ac:dyDescent="0.25">
      <c r="A70" s="35" t="s">
        <v>90</v>
      </c>
      <c r="B70" s="26">
        <f t="shared" ref="B70:C70" si="13">SUM(B$71:B$75)</f>
        <v>6.0592288300699995</v>
      </c>
      <c r="C70" s="26">
        <f t="shared" si="13"/>
        <v>155.43279822288</v>
      </c>
      <c r="D70" s="41">
        <v>9.0994000000000005E-2</v>
      </c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</row>
    <row r="71" spans="1:17" outlineLevel="3" x14ac:dyDescent="0.2">
      <c r="A71" s="60" t="s">
        <v>8</v>
      </c>
      <c r="B71" s="61">
        <v>1.5926365080000001E-2</v>
      </c>
      <c r="C71" s="61">
        <v>0.40854695519000001</v>
      </c>
      <c r="D71" s="21">
        <v>2.3900000000000001E-4</v>
      </c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</row>
    <row r="72" spans="1:17" outlineLevel="3" x14ac:dyDescent="0.2">
      <c r="A72" s="60" t="s">
        <v>61</v>
      </c>
      <c r="B72" s="61">
        <v>0.23397759065000001</v>
      </c>
      <c r="C72" s="61">
        <v>6.0020495439200001</v>
      </c>
      <c r="D72" s="21">
        <v>3.5140000000000002E-3</v>
      </c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</row>
    <row r="73" spans="1:17" outlineLevel="3" x14ac:dyDescent="0.2">
      <c r="A73" s="60" t="s">
        <v>51</v>
      </c>
      <c r="B73" s="61">
        <v>1.11680001E-2</v>
      </c>
      <c r="C73" s="61">
        <v>0.28648423000000001</v>
      </c>
      <c r="D73" s="21">
        <v>1.6799999999999999E-4</v>
      </c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</row>
    <row r="74" spans="1:17" outlineLevel="3" x14ac:dyDescent="0.2">
      <c r="A74" s="60" t="s">
        <v>42</v>
      </c>
      <c r="B74" s="61">
        <v>0.43568366694999999</v>
      </c>
      <c r="C74" s="61">
        <v>11.17626242437</v>
      </c>
      <c r="D74" s="21">
        <v>6.5430000000000002E-3</v>
      </c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</row>
    <row r="75" spans="1:17" outlineLevel="3" x14ac:dyDescent="0.2">
      <c r="A75" s="60" t="s">
        <v>58</v>
      </c>
      <c r="B75" s="61">
        <v>5.3624732072899999</v>
      </c>
      <c r="C75" s="61">
        <v>137.5594550694</v>
      </c>
      <c r="D75" s="21">
        <v>8.0530000000000004E-2</v>
      </c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</row>
    <row r="76" spans="1:17" ht="14.25" outlineLevel="2" x14ac:dyDescent="0.25">
      <c r="A76" s="35" t="s">
        <v>3</v>
      </c>
      <c r="B76" s="26">
        <f t="shared" ref="B76:C76" si="14">SUM(B$77:B$77)</f>
        <v>0.14621677995999999</v>
      </c>
      <c r="C76" s="26">
        <f t="shared" si="14"/>
        <v>3.7507880777799998</v>
      </c>
      <c r="D76" s="41">
        <v>2.196E-3</v>
      </c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</row>
    <row r="77" spans="1:17" outlineLevel="3" x14ac:dyDescent="0.2">
      <c r="A77" s="60" t="s">
        <v>64</v>
      </c>
      <c r="B77" s="61">
        <v>0.14621677995999999</v>
      </c>
      <c r="C77" s="61">
        <v>3.7507880777799998</v>
      </c>
      <c r="D77" s="21">
        <v>2.196E-3</v>
      </c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</row>
    <row r="78" spans="1:17" ht="28.5" outlineLevel="2" x14ac:dyDescent="0.25">
      <c r="A78" s="70" t="s">
        <v>13</v>
      </c>
      <c r="B78" s="26">
        <f t="shared" ref="B78:C78" si="15">SUM(B$79:B$84)</f>
        <v>2.3093348175599999</v>
      </c>
      <c r="C78" s="26">
        <f t="shared" si="15"/>
        <v>59.239613289620003</v>
      </c>
      <c r="D78" s="41">
        <v>3.4680000000000002E-2</v>
      </c>
      <c r="E78" s="23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</row>
    <row r="79" spans="1:17" outlineLevel="3" x14ac:dyDescent="0.2">
      <c r="A79" s="60" t="s">
        <v>9</v>
      </c>
      <c r="B79" s="61">
        <v>1.511992119E-2</v>
      </c>
      <c r="C79" s="61">
        <v>0.38785986221000002</v>
      </c>
      <c r="D79" s="21">
        <v>2.2699999999999999E-4</v>
      </c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</row>
    <row r="80" spans="1:17" outlineLevel="3" x14ac:dyDescent="0.2">
      <c r="A80" s="60" t="s">
        <v>77</v>
      </c>
      <c r="B80" s="61">
        <v>4.2717600119999997E-2</v>
      </c>
      <c r="C80" s="61">
        <v>1.0958021731600001</v>
      </c>
      <c r="D80" s="21">
        <v>6.4199999999999999E-4</v>
      </c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</row>
    <row r="81" spans="1:17" outlineLevel="3" x14ac:dyDescent="0.2">
      <c r="A81" s="60" t="s">
        <v>97</v>
      </c>
      <c r="B81" s="61">
        <v>0.5</v>
      </c>
      <c r="C81" s="61">
        <v>12.8261205</v>
      </c>
      <c r="D81" s="21">
        <v>7.509E-3</v>
      </c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</row>
    <row r="82" spans="1:17" outlineLevel="3" x14ac:dyDescent="0.2">
      <c r="A82" s="60" t="s">
        <v>45</v>
      </c>
      <c r="B82" s="61">
        <v>6.5619999999999998E-2</v>
      </c>
      <c r="C82" s="61">
        <v>1.6833000544200001</v>
      </c>
      <c r="D82" s="21">
        <v>9.8499999999999998E-4</v>
      </c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</row>
    <row r="83" spans="1:17" outlineLevel="3" x14ac:dyDescent="0.2">
      <c r="A83" s="60" t="s">
        <v>47</v>
      </c>
      <c r="B83" s="61">
        <v>1.53909292125</v>
      </c>
      <c r="C83" s="61">
        <v>39.4811825373</v>
      </c>
      <c r="D83" s="21">
        <v>2.3113000000000002E-2</v>
      </c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</row>
    <row r="84" spans="1:17" outlineLevel="3" x14ac:dyDescent="0.2">
      <c r="A84" s="60" t="s">
        <v>100</v>
      </c>
      <c r="B84" s="61">
        <v>0.14678437499999999</v>
      </c>
      <c r="C84" s="61">
        <v>3.76534816253</v>
      </c>
      <c r="D84" s="21">
        <v>2.2039999999999998E-3</v>
      </c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</row>
    <row r="85" spans="1:17" ht="14.25" outlineLevel="2" x14ac:dyDescent="0.25">
      <c r="A85" s="35" t="s">
        <v>91</v>
      </c>
      <c r="B85" s="26"/>
      <c r="C85" s="26"/>
      <c r="D85" s="41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</row>
    <row r="86" spans="1:17" ht="14.25" outlineLevel="2" x14ac:dyDescent="0.25">
      <c r="A86" s="35" t="s">
        <v>4</v>
      </c>
      <c r="B86" s="26">
        <f t="shared" ref="B86:C86" si="16">SUM(B$87:B$87)</f>
        <v>0.11355998834</v>
      </c>
      <c r="C86" s="26">
        <f t="shared" si="16"/>
        <v>2.9130681887900001</v>
      </c>
      <c r="D86" s="41">
        <v>1.7049999999999999E-3</v>
      </c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</row>
    <row r="87" spans="1:17" outlineLevel="3" x14ac:dyDescent="0.2">
      <c r="A87" s="60" t="s">
        <v>58</v>
      </c>
      <c r="B87" s="61">
        <v>0.11355998834</v>
      </c>
      <c r="C87" s="61">
        <v>2.9130681887900001</v>
      </c>
      <c r="D87" s="21">
        <v>1.7049999999999999E-3</v>
      </c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</row>
    <row r="88" spans="1:17" x14ac:dyDescent="0.2">
      <c r="B88" s="12"/>
      <c r="C88" s="12"/>
      <c r="D88" s="36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</row>
    <row r="89" spans="1:17" x14ac:dyDescent="0.2">
      <c r="B89" s="12"/>
      <c r="C89" s="12"/>
      <c r="D89" s="36"/>
      <c r="E89" s="23"/>
      <c r="F89" s="23"/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23"/>
    </row>
    <row r="90" spans="1:17" x14ac:dyDescent="0.2">
      <c r="B90" s="12"/>
      <c r="C90" s="12"/>
      <c r="D90" s="36"/>
      <c r="E90" s="23"/>
      <c r="F90" s="23"/>
      <c r="G90" s="23"/>
      <c r="H90" s="23"/>
      <c r="I90" s="23"/>
      <c r="J90" s="23"/>
      <c r="K90" s="23"/>
      <c r="L90" s="23"/>
      <c r="M90" s="23"/>
      <c r="N90" s="23"/>
      <c r="O90" s="23"/>
      <c r="P90" s="23"/>
      <c r="Q90" s="23"/>
    </row>
    <row r="91" spans="1:17" x14ac:dyDescent="0.2">
      <c r="B91" s="12"/>
      <c r="C91" s="12"/>
      <c r="D91" s="36"/>
      <c r="E91" s="23"/>
      <c r="F91" s="23"/>
      <c r="G91" s="23"/>
      <c r="H91" s="23"/>
      <c r="I91" s="23"/>
      <c r="J91" s="23"/>
      <c r="K91" s="23"/>
      <c r="L91" s="23"/>
      <c r="M91" s="23"/>
      <c r="N91" s="23"/>
      <c r="O91" s="23"/>
      <c r="P91" s="23"/>
      <c r="Q91" s="23"/>
    </row>
    <row r="92" spans="1:17" x14ac:dyDescent="0.2">
      <c r="B92" s="12"/>
      <c r="C92" s="12"/>
      <c r="D92" s="36"/>
      <c r="E92" s="23"/>
      <c r="F92" s="23"/>
      <c r="G92" s="23"/>
      <c r="H92" s="23"/>
      <c r="I92" s="23"/>
      <c r="J92" s="23"/>
      <c r="K92" s="23"/>
      <c r="L92" s="23"/>
      <c r="M92" s="23"/>
      <c r="N92" s="23"/>
      <c r="O92" s="23"/>
      <c r="P92" s="23"/>
      <c r="Q92" s="23"/>
    </row>
    <row r="93" spans="1:17" x14ac:dyDescent="0.2">
      <c r="B93" s="12"/>
      <c r="C93" s="12"/>
      <c r="D93" s="36"/>
      <c r="E93" s="23"/>
      <c r="F93" s="23"/>
      <c r="G93" s="23"/>
      <c r="H93" s="23"/>
      <c r="I93" s="23"/>
      <c r="J93" s="23"/>
      <c r="K93" s="23"/>
      <c r="L93" s="23"/>
      <c r="M93" s="23"/>
      <c r="N93" s="23"/>
      <c r="O93" s="23"/>
      <c r="P93" s="23"/>
      <c r="Q93" s="23"/>
    </row>
    <row r="94" spans="1:17" x14ac:dyDescent="0.2">
      <c r="B94" s="12"/>
      <c r="C94" s="12"/>
      <c r="D94" s="36"/>
      <c r="E94" s="23"/>
      <c r="F94" s="23"/>
      <c r="G94" s="23"/>
      <c r="H94" s="23"/>
      <c r="I94" s="23"/>
      <c r="J94" s="23"/>
      <c r="K94" s="23"/>
      <c r="L94" s="23"/>
      <c r="M94" s="23"/>
      <c r="N94" s="23"/>
      <c r="O94" s="23"/>
      <c r="P94" s="23"/>
      <c r="Q94" s="23"/>
    </row>
    <row r="95" spans="1:17" x14ac:dyDescent="0.2">
      <c r="B95" s="12"/>
      <c r="C95" s="12"/>
      <c r="D95" s="36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</row>
    <row r="96" spans="1:17" x14ac:dyDescent="0.2">
      <c r="B96" s="12"/>
      <c r="C96" s="12"/>
      <c r="D96" s="36"/>
      <c r="E96" s="23"/>
      <c r="F96" s="23"/>
      <c r="G96" s="23"/>
      <c r="H96" s="23"/>
      <c r="I96" s="23"/>
      <c r="J96" s="23"/>
      <c r="K96" s="23"/>
      <c r="L96" s="23"/>
      <c r="M96" s="23"/>
      <c r="N96" s="23"/>
      <c r="O96" s="23"/>
      <c r="P96" s="23"/>
      <c r="Q96" s="23"/>
    </row>
    <row r="97" spans="2:17" x14ac:dyDescent="0.2">
      <c r="B97" s="12"/>
      <c r="C97" s="12"/>
      <c r="D97" s="36"/>
      <c r="E97" s="23"/>
      <c r="F97" s="23"/>
      <c r="G97" s="23"/>
      <c r="H97" s="23"/>
      <c r="I97" s="23"/>
      <c r="J97" s="23"/>
      <c r="K97" s="23"/>
      <c r="L97" s="23"/>
      <c r="M97" s="23"/>
      <c r="N97" s="23"/>
      <c r="O97" s="23"/>
      <c r="P97" s="23"/>
      <c r="Q97" s="23"/>
    </row>
    <row r="98" spans="2:17" x14ac:dyDescent="0.2">
      <c r="B98" s="12"/>
      <c r="C98" s="12"/>
      <c r="D98" s="36"/>
      <c r="E98" s="23"/>
      <c r="F98" s="23"/>
      <c r="G98" s="23"/>
      <c r="H98" s="23"/>
      <c r="I98" s="23"/>
      <c r="J98" s="23"/>
      <c r="K98" s="23"/>
      <c r="L98" s="23"/>
      <c r="M98" s="23"/>
      <c r="N98" s="23"/>
      <c r="O98" s="23"/>
      <c r="P98" s="23"/>
      <c r="Q98" s="23"/>
    </row>
    <row r="99" spans="2:17" x14ac:dyDescent="0.2">
      <c r="B99" s="12"/>
      <c r="C99" s="12"/>
      <c r="D99" s="36"/>
      <c r="E99" s="23"/>
      <c r="F99" s="23"/>
      <c r="G99" s="23"/>
      <c r="H99" s="23"/>
      <c r="I99" s="23"/>
      <c r="J99" s="23"/>
      <c r="K99" s="23"/>
      <c r="L99" s="23"/>
      <c r="M99" s="23"/>
      <c r="N99" s="23"/>
      <c r="O99" s="23"/>
      <c r="P99" s="23"/>
      <c r="Q99" s="23"/>
    </row>
    <row r="100" spans="2:17" x14ac:dyDescent="0.2">
      <c r="B100" s="12"/>
      <c r="C100" s="12"/>
      <c r="D100" s="36"/>
      <c r="E100" s="23"/>
      <c r="F100" s="23"/>
      <c r="G100" s="23"/>
      <c r="H100" s="23"/>
      <c r="I100" s="23"/>
      <c r="J100" s="23"/>
      <c r="K100" s="23"/>
      <c r="L100" s="23"/>
      <c r="M100" s="23"/>
      <c r="N100" s="23"/>
      <c r="O100" s="23"/>
      <c r="P100" s="23"/>
      <c r="Q100" s="23"/>
    </row>
    <row r="101" spans="2:17" x14ac:dyDescent="0.2">
      <c r="B101" s="12"/>
      <c r="C101" s="12"/>
      <c r="D101" s="36"/>
      <c r="E101" s="23"/>
      <c r="F101" s="23"/>
      <c r="G101" s="23"/>
      <c r="H101" s="23"/>
      <c r="I101" s="23"/>
      <c r="J101" s="23"/>
      <c r="K101" s="23"/>
      <c r="L101" s="23"/>
      <c r="M101" s="23"/>
      <c r="N101" s="23"/>
      <c r="O101" s="23"/>
      <c r="P101" s="23"/>
      <c r="Q101" s="23"/>
    </row>
    <row r="102" spans="2:17" x14ac:dyDescent="0.2">
      <c r="B102" s="12"/>
      <c r="C102" s="12"/>
      <c r="D102" s="36"/>
      <c r="E102" s="23"/>
      <c r="F102" s="23"/>
      <c r="G102" s="23"/>
      <c r="H102" s="23"/>
      <c r="I102" s="23"/>
      <c r="J102" s="23"/>
      <c r="K102" s="23"/>
      <c r="L102" s="23"/>
      <c r="M102" s="23"/>
      <c r="N102" s="23"/>
      <c r="O102" s="23"/>
      <c r="P102" s="23"/>
      <c r="Q102" s="23"/>
    </row>
    <row r="103" spans="2:17" x14ac:dyDescent="0.2">
      <c r="B103" s="12"/>
      <c r="C103" s="12"/>
      <c r="D103" s="36"/>
      <c r="E103" s="23"/>
      <c r="F103" s="23"/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Q103" s="23"/>
    </row>
    <row r="104" spans="2:17" x14ac:dyDescent="0.2">
      <c r="B104" s="12"/>
      <c r="C104" s="12"/>
      <c r="D104" s="36"/>
      <c r="E104" s="23"/>
      <c r="F104" s="23"/>
      <c r="G104" s="23"/>
      <c r="H104" s="23"/>
      <c r="I104" s="23"/>
      <c r="J104" s="23"/>
      <c r="K104" s="23"/>
      <c r="L104" s="23"/>
      <c r="M104" s="23"/>
      <c r="N104" s="23"/>
      <c r="O104" s="23"/>
      <c r="P104" s="23"/>
      <c r="Q104" s="23"/>
    </row>
    <row r="105" spans="2:17" x14ac:dyDescent="0.2">
      <c r="B105" s="12"/>
      <c r="C105" s="12"/>
      <c r="D105" s="36"/>
      <c r="E105" s="23"/>
      <c r="F105" s="23"/>
      <c r="G105" s="23"/>
      <c r="H105" s="23"/>
      <c r="I105" s="23"/>
      <c r="J105" s="23"/>
      <c r="K105" s="23"/>
      <c r="L105" s="23"/>
      <c r="M105" s="23"/>
      <c r="N105" s="23"/>
      <c r="O105" s="23"/>
      <c r="P105" s="23"/>
      <c r="Q105" s="23"/>
    </row>
    <row r="106" spans="2:17" x14ac:dyDescent="0.2">
      <c r="B106" s="12"/>
      <c r="C106" s="12"/>
      <c r="D106" s="36"/>
      <c r="E106" s="23"/>
      <c r="F106" s="23"/>
      <c r="G106" s="23"/>
      <c r="H106" s="23"/>
      <c r="I106" s="23"/>
      <c r="J106" s="23"/>
      <c r="K106" s="23"/>
      <c r="L106" s="23"/>
      <c r="M106" s="23"/>
      <c r="N106" s="23"/>
      <c r="O106" s="23"/>
      <c r="P106" s="23"/>
      <c r="Q106" s="23"/>
    </row>
    <row r="107" spans="2:17" x14ac:dyDescent="0.2">
      <c r="B107" s="12"/>
      <c r="C107" s="12"/>
      <c r="D107" s="36"/>
      <c r="E107" s="23"/>
      <c r="F107" s="23"/>
      <c r="G107" s="23"/>
      <c r="H107" s="23"/>
      <c r="I107" s="23"/>
      <c r="J107" s="23"/>
      <c r="K107" s="23"/>
      <c r="L107" s="23"/>
      <c r="M107" s="23"/>
      <c r="N107" s="23"/>
      <c r="O107" s="23"/>
      <c r="P107" s="23"/>
      <c r="Q107" s="23"/>
    </row>
    <row r="108" spans="2:17" x14ac:dyDescent="0.2">
      <c r="B108" s="12"/>
      <c r="C108" s="12"/>
      <c r="D108" s="36"/>
      <c r="E108" s="23"/>
      <c r="F108" s="23"/>
      <c r="G108" s="23"/>
      <c r="H108" s="23"/>
      <c r="I108" s="23"/>
      <c r="J108" s="23"/>
      <c r="K108" s="23"/>
      <c r="L108" s="23"/>
      <c r="M108" s="23"/>
      <c r="N108" s="23"/>
      <c r="O108" s="23"/>
      <c r="P108" s="23"/>
      <c r="Q108" s="23"/>
    </row>
    <row r="109" spans="2:17" x14ac:dyDescent="0.2">
      <c r="B109" s="12"/>
      <c r="C109" s="12"/>
      <c r="D109" s="36"/>
      <c r="E109" s="23"/>
      <c r="F109" s="23"/>
      <c r="G109" s="23"/>
      <c r="H109" s="23"/>
      <c r="I109" s="23"/>
      <c r="J109" s="23"/>
      <c r="K109" s="23"/>
      <c r="L109" s="23"/>
      <c r="M109" s="23"/>
      <c r="N109" s="23"/>
      <c r="O109" s="23"/>
      <c r="P109" s="23"/>
      <c r="Q109" s="23"/>
    </row>
    <row r="110" spans="2:17" x14ac:dyDescent="0.2">
      <c r="B110" s="12"/>
      <c r="C110" s="12"/>
      <c r="D110" s="36"/>
      <c r="E110" s="23"/>
      <c r="F110" s="23"/>
      <c r="G110" s="23"/>
      <c r="H110" s="23"/>
      <c r="I110" s="23"/>
      <c r="J110" s="23"/>
      <c r="K110" s="23"/>
      <c r="L110" s="23"/>
      <c r="M110" s="23"/>
      <c r="N110" s="23"/>
      <c r="O110" s="23"/>
      <c r="P110" s="23"/>
      <c r="Q110" s="23"/>
    </row>
    <row r="111" spans="2:17" x14ac:dyDescent="0.2">
      <c r="B111" s="12"/>
      <c r="C111" s="12"/>
      <c r="D111" s="36"/>
      <c r="E111" s="23"/>
      <c r="F111" s="23"/>
      <c r="G111" s="23"/>
      <c r="H111" s="23"/>
      <c r="I111" s="23"/>
      <c r="J111" s="23"/>
      <c r="K111" s="23"/>
      <c r="L111" s="23"/>
      <c r="M111" s="23"/>
      <c r="N111" s="23"/>
      <c r="O111" s="23"/>
      <c r="P111" s="23"/>
      <c r="Q111" s="23"/>
    </row>
    <row r="112" spans="2:17" x14ac:dyDescent="0.2">
      <c r="B112" s="12"/>
      <c r="C112" s="12"/>
      <c r="D112" s="36"/>
      <c r="E112" s="23"/>
      <c r="F112" s="23"/>
      <c r="G112" s="23"/>
      <c r="H112" s="23"/>
      <c r="I112" s="23"/>
      <c r="J112" s="23"/>
      <c r="K112" s="23"/>
      <c r="L112" s="23"/>
      <c r="M112" s="23"/>
      <c r="N112" s="23"/>
      <c r="O112" s="23"/>
      <c r="P112" s="23"/>
      <c r="Q112" s="23"/>
    </row>
    <row r="113" spans="2:17" x14ac:dyDescent="0.2">
      <c r="B113" s="12"/>
      <c r="C113" s="12"/>
      <c r="D113" s="36"/>
      <c r="E113" s="23"/>
      <c r="F113" s="23"/>
      <c r="G113" s="23"/>
      <c r="H113" s="23"/>
      <c r="I113" s="23"/>
      <c r="J113" s="23"/>
      <c r="K113" s="23"/>
      <c r="L113" s="23"/>
      <c r="M113" s="23"/>
      <c r="N113" s="23"/>
      <c r="O113" s="23"/>
      <c r="P113" s="23"/>
      <c r="Q113" s="23"/>
    </row>
    <row r="114" spans="2:17" x14ac:dyDescent="0.2">
      <c r="B114" s="12"/>
      <c r="C114" s="12"/>
      <c r="D114" s="36"/>
      <c r="E114" s="23"/>
      <c r="F114" s="23"/>
      <c r="G114" s="23"/>
      <c r="H114" s="23"/>
      <c r="I114" s="23"/>
      <c r="J114" s="23"/>
      <c r="K114" s="23"/>
      <c r="L114" s="23"/>
      <c r="M114" s="23"/>
      <c r="N114" s="23"/>
      <c r="O114" s="23"/>
      <c r="P114" s="23"/>
      <c r="Q114" s="23"/>
    </row>
    <row r="115" spans="2:17" x14ac:dyDescent="0.2">
      <c r="B115" s="12"/>
      <c r="C115" s="12"/>
      <c r="D115" s="36"/>
      <c r="E115" s="23"/>
      <c r="F115" s="23"/>
      <c r="G115" s="23"/>
      <c r="H115" s="23"/>
      <c r="I115" s="23"/>
      <c r="J115" s="23"/>
      <c r="K115" s="23"/>
      <c r="L115" s="23"/>
      <c r="M115" s="23"/>
      <c r="N115" s="23"/>
      <c r="O115" s="23"/>
      <c r="P115" s="23"/>
      <c r="Q115" s="23"/>
    </row>
    <row r="116" spans="2:17" x14ac:dyDescent="0.2">
      <c r="B116" s="12"/>
      <c r="C116" s="12"/>
      <c r="D116" s="36"/>
      <c r="E116" s="23"/>
      <c r="F116" s="23"/>
      <c r="G116" s="23"/>
      <c r="H116" s="23"/>
      <c r="I116" s="23"/>
      <c r="J116" s="23"/>
      <c r="K116" s="23"/>
      <c r="L116" s="23"/>
      <c r="M116" s="23"/>
      <c r="N116" s="23"/>
      <c r="O116" s="23"/>
      <c r="P116" s="23"/>
      <c r="Q116" s="23"/>
    </row>
    <row r="117" spans="2:17" x14ac:dyDescent="0.2">
      <c r="B117" s="12"/>
      <c r="C117" s="12"/>
      <c r="D117" s="36"/>
      <c r="E117" s="23"/>
      <c r="F117" s="23"/>
      <c r="G117" s="23"/>
      <c r="H117" s="23"/>
      <c r="I117" s="23"/>
      <c r="J117" s="23"/>
      <c r="K117" s="23"/>
      <c r="L117" s="23"/>
      <c r="M117" s="23"/>
      <c r="N117" s="23"/>
      <c r="O117" s="23"/>
      <c r="P117" s="23"/>
      <c r="Q117" s="23"/>
    </row>
    <row r="118" spans="2:17" x14ac:dyDescent="0.2">
      <c r="B118" s="12"/>
      <c r="C118" s="12"/>
      <c r="D118" s="36"/>
      <c r="E118" s="23"/>
      <c r="F118" s="23"/>
      <c r="G118" s="23"/>
      <c r="H118" s="23"/>
      <c r="I118" s="23"/>
      <c r="J118" s="23"/>
      <c r="K118" s="23"/>
      <c r="L118" s="23"/>
      <c r="M118" s="23"/>
      <c r="N118" s="23"/>
      <c r="O118" s="23"/>
      <c r="P118" s="23"/>
      <c r="Q118" s="23"/>
    </row>
    <row r="119" spans="2:17" x14ac:dyDescent="0.2">
      <c r="B119" s="12"/>
      <c r="C119" s="12"/>
      <c r="D119" s="36"/>
      <c r="E119" s="23"/>
      <c r="F119" s="23"/>
      <c r="G119" s="23"/>
      <c r="H119" s="23"/>
      <c r="I119" s="23"/>
      <c r="J119" s="23"/>
      <c r="K119" s="23"/>
      <c r="L119" s="23"/>
      <c r="M119" s="23"/>
      <c r="N119" s="23"/>
      <c r="O119" s="23"/>
      <c r="P119" s="23"/>
      <c r="Q119" s="23"/>
    </row>
    <row r="120" spans="2:17" x14ac:dyDescent="0.2">
      <c r="B120" s="12"/>
      <c r="C120" s="12"/>
      <c r="D120" s="36"/>
      <c r="E120" s="23"/>
      <c r="F120" s="23"/>
      <c r="G120" s="23"/>
      <c r="H120" s="23"/>
      <c r="I120" s="23"/>
      <c r="J120" s="23"/>
      <c r="K120" s="23"/>
      <c r="L120" s="23"/>
      <c r="M120" s="23"/>
      <c r="N120" s="23"/>
      <c r="O120" s="23"/>
      <c r="P120" s="23"/>
      <c r="Q120" s="23"/>
    </row>
    <row r="121" spans="2:17" x14ac:dyDescent="0.2">
      <c r="B121" s="12"/>
      <c r="C121" s="12"/>
      <c r="D121" s="36"/>
      <c r="E121" s="23"/>
      <c r="F121" s="23"/>
      <c r="G121" s="23"/>
      <c r="H121" s="23"/>
      <c r="I121" s="23"/>
      <c r="J121" s="23"/>
      <c r="K121" s="23"/>
      <c r="L121" s="23"/>
      <c r="M121" s="23"/>
      <c r="N121" s="23"/>
      <c r="O121" s="23"/>
      <c r="P121" s="23"/>
      <c r="Q121" s="23"/>
    </row>
    <row r="122" spans="2:17" x14ac:dyDescent="0.2">
      <c r="B122" s="12"/>
      <c r="C122" s="12"/>
      <c r="D122" s="36"/>
      <c r="E122" s="23"/>
      <c r="F122" s="23"/>
      <c r="G122" s="23"/>
      <c r="H122" s="23"/>
      <c r="I122" s="23"/>
      <c r="J122" s="23"/>
      <c r="K122" s="23"/>
      <c r="L122" s="23"/>
      <c r="M122" s="23"/>
      <c r="N122" s="23"/>
      <c r="O122" s="23"/>
      <c r="P122" s="23"/>
      <c r="Q122" s="23"/>
    </row>
    <row r="123" spans="2:17" x14ac:dyDescent="0.2">
      <c r="B123" s="12"/>
      <c r="C123" s="12"/>
      <c r="D123" s="36"/>
      <c r="E123" s="23"/>
      <c r="F123" s="23"/>
      <c r="G123" s="23"/>
      <c r="H123" s="23"/>
      <c r="I123" s="23"/>
      <c r="J123" s="23"/>
      <c r="K123" s="23"/>
      <c r="L123" s="23"/>
      <c r="M123" s="23"/>
      <c r="N123" s="23"/>
      <c r="O123" s="23"/>
      <c r="P123" s="23"/>
      <c r="Q123" s="23"/>
    </row>
    <row r="124" spans="2:17" x14ac:dyDescent="0.2">
      <c r="B124" s="12"/>
      <c r="C124" s="12"/>
      <c r="D124" s="36"/>
      <c r="E124" s="23"/>
      <c r="F124" s="23"/>
      <c r="G124" s="23"/>
      <c r="H124" s="23"/>
      <c r="I124" s="23"/>
      <c r="J124" s="23"/>
      <c r="K124" s="23"/>
      <c r="L124" s="23"/>
      <c r="M124" s="23"/>
      <c r="N124" s="23"/>
      <c r="O124" s="23"/>
      <c r="P124" s="23"/>
      <c r="Q124" s="23"/>
    </row>
    <row r="125" spans="2:17" x14ac:dyDescent="0.2">
      <c r="B125" s="12"/>
      <c r="C125" s="12"/>
      <c r="D125" s="36"/>
      <c r="E125" s="23"/>
      <c r="F125" s="23"/>
      <c r="G125" s="23"/>
      <c r="H125" s="23"/>
      <c r="I125" s="23"/>
      <c r="J125" s="23"/>
      <c r="K125" s="23"/>
      <c r="L125" s="23"/>
      <c r="M125" s="23"/>
      <c r="N125" s="23"/>
      <c r="O125" s="23"/>
      <c r="P125" s="23"/>
      <c r="Q125" s="23"/>
    </row>
    <row r="126" spans="2:17" x14ac:dyDescent="0.2">
      <c r="B126" s="12"/>
      <c r="C126" s="12"/>
      <c r="D126" s="36"/>
      <c r="E126" s="23"/>
      <c r="F126" s="23"/>
      <c r="G126" s="23"/>
      <c r="H126" s="23"/>
      <c r="I126" s="23"/>
      <c r="J126" s="23"/>
      <c r="K126" s="23"/>
      <c r="L126" s="23"/>
      <c r="M126" s="23"/>
      <c r="N126" s="23"/>
      <c r="O126" s="23"/>
      <c r="P126" s="23"/>
      <c r="Q126" s="23"/>
    </row>
    <row r="127" spans="2:17" x14ac:dyDescent="0.2">
      <c r="B127" s="12"/>
      <c r="C127" s="12"/>
      <c r="D127" s="36"/>
      <c r="E127" s="23"/>
      <c r="F127" s="23"/>
      <c r="G127" s="23"/>
      <c r="H127" s="23"/>
      <c r="I127" s="23"/>
      <c r="J127" s="23"/>
      <c r="K127" s="23"/>
      <c r="L127" s="23"/>
      <c r="M127" s="23"/>
      <c r="N127" s="23"/>
      <c r="O127" s="23"/>
      <c r="P127" s="23"/>
      <c r="Q127" s="23"/>
    </row>
    <row r="128" spans="2:17" x14ac:dyDescent="0.2">
      <c r="B128" s="12"/>
      <c r="C128" s="12"/>
      <c r="D128" s="36"/>
      <c r="E128" s="23"/>
      <c r="F128" s="23"/>
      <c r="G128" s="23"/>
      <c r="H128" s="23"/>
      <c r="I128" s="23"/>
      <c r="J128" s="23"/>
      <c r="K128" s="23"/>
      <c r="L128" s="23"/>
      <c r="M128" s="23"/>
      <c r="N128" s="23"/>
      <c r="O128" s="23"/>
      <c r="P128" s="23"/>
      <c r="Q128" s="23"/>
    </row>
    <row r="129" spans="2:17" x14ac:dyDescent="0.2">
      <c r="B129" s="12"/>
      <c r="C129" s="12"/>
      <c r="D129" s="36"/>
      <c r="E129" s="23"/>
      <c r="F129" s="23"/>
      <c r="G129" s="23"/>
      <c r="H129" s="23"/>
      <c r="I129" s="23"/>
      <c r="J129" s="23"/>
      <c r="K129" s="23"/>
      <c r="L129" s="23"/>
      <c r="M129" s="23"/>
      <c r="N129" s="23"/>
      <c r="O129" s="23"/>
      <c r="P129" s="23"/>
      <c r="Q129" s="23"/>
    </row>
    <row r="130" spans="2:17" x14ac:dyDescent="0.2">
      <c r="B130" s="12"/>
      <c r="C130" s="12"/>
      <c r="D130" s="36"/>
      <c r="E130" s="23"/>
      <c r="F130" s="23"/>
      <c r="G130" s="23"/>
      <c r="H130" s="23"/>
      <c r="I130" s="23"/>
      <c r="J130" s="23"/>
      <c r="K130" s="23"/>
      <c r="L130" s="23"/>
      <c r="M130" s="23"/>
      <c r="N130" s="23"/>
      <c r="O130" s="23"/>
      <c r="P130" s="23"/>
      <c r="Q130" s="23"/>
    </row>
    <row r="131" spans="2:17" x14ac:dyDescent="0.2">
      <c r="B131" s="12"/>
      <c r="C131" s="12"/>
      <c r="D131" s="36"/>
      <c r="E131" s="23"/>
      <c r="F131" s="23"/>
      <c r="G131" s="23"/>
      <c r="H131" s="23"/>
      <c r="I131" s="23"/>
      <c r="J131" s="23"/>
      <c r="K131" s="23"/>
      <c r="L131" s="23"/>
      <c r="M131" s="23"/>
      <c r="N131" s="23"/>
      <c r="O131" s="23"/>
      <c r="P131" s="23"/>
      <c r="Q131" s="23"/>
    </row>
    <row r="132" spans="2:17" x14ac:dyDescent="0.2">
      <c r="B132" s="12"/>
      <c r="C132" s="12"/>
      <c r="D132" s="36"/>
      <c r="E132" s="23"/>
      <c r="F132" s="23"/>
      <c r="G132" s="23"/>
      <c r="H132" s="23"/>
      <c r="I132" s="23"/>
      <c r="J132" s="23"/>
      <c r="K132" s="23"/>
      <c r="L132" s="23"/>
      <c r="M132" s="23"/>
      <c r="N132" s="23"/>
      <c r="O132" s="23"/>
      <c r="P132" s="23"/>
      <c r="Q132" s="23"/>
    </row>
    <row r="133" spans="2:17" x14ac:dyDescent="0.2">
      <c r="B133" s="12"/>
      <c r="C133" s="12"/>
      <c r="D133" s="36"/>
      <c r="E133" s="23"/>
      <c r="F133" s="23"/>
      <c r="G133" s="23"/>
      <c r="H133" s="23"/>
      <c r="I133" s="23"/>
      <c r="J133" s="23"/>
      <c r="K133" s="23"/>
      <c r="L133" s="23"/>
      <c r="M133" s="23"/>
      <c r="N133" s="23"/>
      <c r="O133" s="23"/>
      <c r="P133" s="23"/>
      <c r="Q133" s="23"/>
    </row>
    <row r="134" spans="2:17" x14ac:dyDescent="0.2">
      <c r="B134" s="12"/>
      <c r="C134" s="12"/>
      <c r="D134" s="36"/>
      <c r="E134" s="23"/>
      <c r="F134" s="23"/>
      <c r="G134" s="23"/>
      <c r="H134" s="23"/>
      <c r="I134" s="23"/>
      <c r="J134" s="23"/>
      <c r="K134" s="23"/>
      <c r="L134" s="23"/>
      <c r="M134" s="23"/>
      <c r="N134" s="23"/>
      <c r="O134" s="23"/>
      <c r="P134" s="23"/>
      <c r="Q134" s="23"/>
    </row>
    <row r="135" spans="2:17" x14ac:dyDescent="0.2">
      <c r="B135" s="12"/>
      <c r="C135" s="12"/>
      <c r="D135" s="36"/>
      <c r="E135" s="23"/>
      <c r="F135" s="23"/>
      <c r="G135" s="23"/>
      <c r="H135" s="23"/>
      <c r="I135" s="23"/>
      <c r="J135" s="23"/>
      <c r="K135" s="23"/>
      <c r="L135" s="23"/>
      <c r="M135" s="23"/>
      <c r="N135" s="23"/>
      <c r="O135" s="23"/>
      <c r="P135" s="23"/>
      <c r="Q135" s="23"/>
    </row>
    <row r="136" spans="2:17" x14ac:dyDescent="0.2">
      <c r="B136" s="12"/>
      <c r="C136" s="12"/>
      <c r="D136" s="36"/>
      <c r="E136" s="23"/>
      <c r="F136" s="23"/>
      <c r="G136" s="23"/>
      <c r="H136" s="23"/>
      <c r="I136" s="23"/>
      <c r="J136" s="23"/>
      <c r="K136" s="23"/>
      <c r="L136" s="23"/>
      <c r="M136" s="23"/>
      <c r="N136" s="23"/>
      <c r="O136" s="23"/>
      <c r="P136" s="23"/>
      <c r="Q136" s="23"/>
    </row>
    <row r="137" spans="2:17" x14ac:dyDescent="0.2">
      <c r="B137" s="12"/>
      <c r="C137" s="12"/>
      <c r="D137" s="36"/>
      <c r="E137" s="23"/>
      <c r="F137" s="23"/>
      <c r="G137" s="23"/>
      <c r="H137" s="23"/>
      <c r="I137" s="23"/>
      <c r="J137" s="23"/>
      <c r="K137" s="23"/>
      <c r="L137" s="23"/>
      <c r="M137" s="23"/>
      <c r="N137" s="23"/>
      <c r="O137" s="23"/>
      <c r="P137" s="23"/>
      <c r="Q137" s="23"/>
    </row>
    <row r="138" spans="2:17" x14ac:dyDescent="0.2">
      <c r="B138" s="12"/>
      <c r="C138" s="12"/>
      <c r="D138" s="36"/>
      <c r="E138" s="23"/>
      <c r="F138" s="23"/>
      <c r="G138" s="23"/>
      <c r="H138" s="23"/>
      <c r="I138" s="23"/>
      <c r="J138" s="23"/>
      <c r="K138" s="23"/>
      <c r="L138" s="23"/>
      <c r="M138" s="23"/>
      <c r="N138" s="23"/>
      <c r="O138" s="23"/>
      <c r="P138" s="23"/>
      <c r="Q138" s="23"/>
    </row>
    <row r="139" spans="2:17" x14ac:dyDescent="0.2">
      <c r="B139" s="12"/>
      <c r="C139" s="12"/>
      <c r="D139" s="36"/>
      <c r="E139" s="23"/>
      <c r="F139" s="23"/>
      <c r="G139" s="23"/>
      <c r="H139" s="23"/>
      <c r="I139" s="23"/>
      <c r="J139" s="23"/>
      <c r="K139" s="23"/>
      <c r="L139" s="23"/>
      <c r="M139" s="23"/>
      <c r="N139" s="23"/>
      <c r="O139" s="23"/>
      <c r="P139" s="23"/>
      <c r="Q139" s="23"/>
    </row>
    <row r="140" spans="2:17" x14ac:dyDescent="0.2">
      <c r="B140" s="12"/>
      <c r="C140" s="12"/>
      <c r="D140" s="36"/>
      <c r="E140" s="23"/>
      <c r="F140" s="23"/>
      <c r="G140" s="23"/>
      <c r="H140" s="23"/>
      <c r="I140" s="23"/>
      <c r="J140" s="23"/>
      <c r="K140" s="23"/>
      <c r="L140" s="23"/>
      <c r="M140" s="23"/>
      <c r="N140" s="23"/>
      <c r="O140" s="23"/>
      <c r="P140" s="23"/>
      <c r="Q140" s="23"/>
    </row>
    <row r="141" spans="2:17" x14ac:dyDescent="0.2">
      <c r="B141" s="12"/>
      <c r="C141" s="12"/>
      <c r="D141" s="36"/>
      <c r="E141" s="23"/>
      <c r="F141" s="23"/>
      <c r="G141" s="23"/>
      <c r="H141" s="23"/>
      <c r="I141" s="23"/>
      <c r="J141" s="23"/>
      <c r="K141" s="23"/>
      <c r="L141" s="23"/>
      <c r="M141" s="23"/>
      <c r="N141" s="23"/>
      <c r="O141" s="23"/>
      <c r="P141" s="23"/>
      <c r="Q141" s="23"/>
    </row>
    <row r="142" spans="2:17" x14ac:dyDescent="0.2">
      <c r="B142" s="12"/>
      <c r="C142" s="12"/>
      <c r="D142" s="36"/>
      <c r="E142" s="23"/>
      <c r="F142" s="23"/>
      <c r="G142" s="23"/>
      <c r="H142" s="23"/>
      <c r="I142" s="23"/>
      <c r="J142" s="23"/>
      <c r="K142" s="23"/>
      <c r="L142" s="23"/>
      <c r="M142" s="23"/>
      <c r="N142" s="23"/>
      <c r="O142" s="23"/>
      <c r="P142" s="23"/>
      <c r="Q142" s="23"/>
    </row>
    <row r="143" spans="2:17" x14ac:dyDescent="0.2">
      <c r="B143" s="12"/>
      <c r="C143" s="12"/>
      <c r="D143" s="36"/>
      <c r="E143" s="23"/>
      <c r="F143" s="23"/>
      <c r="G143" s="23"/>
      <c r="H143" s="23"/>
      <c r="I143" s="23"/>
      <c r="J143" s="23"/>
      <c r="K143" s="23"/>
      <c r="L143" s="23"/>
      <c r="M143" s="23"/>
      <c r="N143" s="23"/>
      <c r="O143" s="23"/>
      <c r="P143" s="23"/>
      <c r="Q143" s="23"/>
    </row>
    <row r="144" spans="2:17" x14ac:dyDescent="0.2">
      <c r="B144" s="12"/>
      <c r="C144" s="12"/>
      <c r="D144" s="36"/>
      <c r="E144" s="23"/>
      <c r="F144" s="23"/>
      <c r="G144" s="23"/>
      <c r="H144" s="23"/>
      <c r="I144" s="23"/>
      <c r="J144" s="23"/>
      <c r="K144" s="23"/>
      <c r="L144" s="23"/>
      <c r="M144" s="23"/>
      <c r="N144" s="23"/>
      <c r="O144" s="23"/>
      <c r="P144" s="23"/>
      <c r="Q144" s="23"/>
    </row>
    <row r="145" spans="2:17" x14ac:dyDescent="0.2">
      <c r="B145" s="12"/>
      <c r="C145" s="12"/>
      <c r="D145" s="36"/>
      <c r="E145" s="23"/>
      <c r="F145" s="23"/>
      <c r="G145" s="23"/>
      <c r="H145" s="23"/>
      <c r="I145" s="23"/>
      <c r="J145" s="23"/>
      <c r="K145" s="23"/>
      <c r="L145" s="23"/>
      <c r="M145" s="23"/>
      <c r="N145" s="23"/>
      <c r="O145" s="23"/>
      <c r="P145" s="23"/>
      <c r="Q145" s="23"/>
    </row>
    <row r="146" spans="2:17" x14ac:dyDescent="0.2">
      <c r="B146" s="12"/>
      <c r="C146" s="12"/>
      <c r="D146" s="36"/>
      <c r="E146" s="23"/>
      <c r="F146" s="23"/>
      <c r="G146" s="23"/>
      <c r="H146" s="23"/>
      <c r="I146" s="23"/>
      <c r="J146" s="23"/>
      <c r="K146" s="23"/>
      <c r="L146" s="23"/>
      <c r="M146" s="23"/>
      <c r="N146" s="23"/>
      <c r="O146" s="23"/>
      <c r="P146" s="23"/>
      <c r="Q146" s="23"/>
    </row>
    <row r="147" spans="2:17" x14ac:dyDescent="0.2">
      <c r="B147" s="12"/>
      <c r="C147" s="12"/>
      <c r="D147" s="36"/>
      <c r="E147" s="23"/>
      <c r="F147" s="23"/>
      <c r="G147" s="23"/>
      <c r="H147" s="23"/>
      <c r="I147" s="23"/>
      <c r="J147" s="23"/>
      <c r="K147" s="23"/>
      <c r="L147" s="23"/>
      <c r="M147" s="23"/>
      <c r="N147" s="23"/>
      <c r="O147" s="23"/>
      <c r="P147" s="23"/>
      <c r="Q147" s="23"/>
    </row>
    <row r="148" spans="2:17" x14ac:dyDescent="0.2">
      <c r="B148" s="12"/>
      <c r="C148" s="12"/>
      <c r="D148" s="36"/>
      <c r="E148" s="23"/>
      <c r="F148" s="23"/>
      <c r="G148" s="23"/>
      <c r="H148" s="23"/>
      <c r="I148" s="23"/>
      <c r="J148" s="23"/>
      <c r="K148" s="23"/>
      <c r="L148" s="23"/>
      <c r="M148" s="23"/>
      <c r="N148" s="23"/>
      <c r="O148" s="23"/>
      <c r="P148" s="23"/>
      <c r="Q148" s="23"/>
    </row>
    <row r="149" spans="2:17" x14ac:dyDescent="0.2">
      <c r="B149" s="12"/>
      <c r="C149" s="12"/>
      <c r="D149" s="36"/>
      <c r="E149" s="23"/>
      <c r="F149" s="23"/>
      <c r="G149" s="23"/>
      <c r="H149" s="23"/>
      <c r="I149" s="23"/>
      <c r="J149" s="23"/>
      <c r="K149" s="23"/>
      <c r="L149" s="23"/>
      <c r="M149" s="23"/>
      <c r="N149" s="23"/>
      <c r="O149" s="23"/>
      <c r="P149" s="23"/>
      <c r="Q149" s="23"/>
    </row>
    <row r="150" spans="2:17" x14ac:dyDescent="0.2">
      <c r="B150" s="12"/>
      <c r="C150" s="12"/>
      <c r="D150" s="36"/>
      <c r="E150" s="23"/>
      <c r="F150" s="23"/>
      <c r="G150" s="23"/>
      <c r="H150" s="23"/>
      <c r="I150" s="23"/>
      <c r="J150" s="23"/>
      <c r="K150" s="23"/>
      <c r="L150" s="23"/>
      <c r="M150" s="23"/>
      <c r="N150" s="23"/>
      <c r="O150" s="23"/>
      <c r="P150" s="23"/>
      <c r="Q150" s="23"/>
    </row>
    <row r="151" spans="2:17" x14ac:dyDescent="0.2">
      <c r="B151" s="12"/>
      <c r="C151" s="12"/>
      <c r="D151" s="36"/>
      <c r="E151" s="23"/>
      <c r="F151" s="23"/>
      <c r="G151" s="23"/>
      <c r="H151" s="23"/>
      <c r="I151" s="23"/>
      <c r="J151" s="23"/>
      <c r="K151" s="23"/>
      <c r="L151" s="23"/>
      <c r="M151" s="23"/>
      <c r="N151" s="23"/>
      <c r="O151" s="23"/>
      <c r="P151" s="23"/>
      <c r="Q151" s="23"/>
    </row>
    <row r="152" spans="2:17" x14ac:dyDescent="0.2">
      <c r="B152" s="12"/>
      <c r="C152" s="12"/>
      <c r="D152" s="36"/>
      <c r="E152" s="23"/>
      <c r="F152" s="23"/>
      <c r="G152" s="23"/>
      <c r="H152" s="23"/>
      <c r="I152" s="23"/>
      <c r="J152" s="23"/>
      <c r="K152" s="23"/>
      <c r="L152" s="23"/>
      <c r="M152" s="23"/>
      <c r="N152" s="23"/>
      <c r="O152" s="23"/>
      <c r="P152" s="23"/>
      <c r="Q152" s="23"/>
    </row>
    <row r="153" spans="2:17" x14ac:dyDescent="0.2">
      <c r="B153" s="12"/>
      <c r="C153" s="12"/>
      <c r="D153" s="36"/>
      <c r="E153" s="23"/>
      <c r="F153" s="23"/>
      <c r="G153" s="23"/>
      <c r="H153" s="23"/>
      <c r="I153" s="23"/>
      <c r="J153" s="23"/>
      <c r="K153" s="23"/>
      <c r="L153" s="23"/>
      <c r="M153" s="23"/>
      <c r="N153" s="23"/>
      <c r="O153" s="23"/>
      <c r="P153" s="23"/>
      <c r="Q153" s="23"/>
    </row>
    <row r="154" spans="2:17" x14ac:dyDescent="0.2">
      <c r="B154" s="12"/>
      <c r="C154" s="12"/>
      <c r="D154" s="36"/>
      <c r="E154" s="23"/>
      <c r="F154" s="23"/>
      <c r="G154" s="23"/>
      <c r="H154" s="23"/>
      <c r="I154" s="23"/>
      <c r="J154" s="23"/>
      <c r="K154" s="23"/>
      <c r="L154" s="23"/>
      <c r="M154" s="23"/>
      <c r="N154" s="23"/>
      <c r="O154" s="23"/>
      <c r="P154" s="23"/>
      <c r="Q154" s="23"/>
    </row>
    <row r="155" spans="2:17" x14ac:dyDescent="0.2">
      <c r="B155" s="12"/>
      <c r="C155" s="12"/>
      <c r="D155" s="36"/>
      <c r="E155" s="23"/>
      <c r="F155" s="23"/>
      <c r="G155" s="23"/>
      <c r="H155" s="23"/>
      <c r="I155" s="23"/>
      <c r="J155" s="23"/>
      <c r="K155" s="23"/>
      <c r="L155" s="23"/>
      <c r="M155" s="23"/>
      <c r="N155" s="23"/>
      <c r="O155" s="23"/>
      <c r="P155" s="23"/>
      <c r="Q155" s="23"/>
    </row>
    <row r="156" spans="2:17" x14ac:dyDescent="0.2">
      <c r="B156" s="12"/>
      <c r="C156" s="12"/>
      <c r="D156" s="36"/>
      <c r="E156" s="23"/>
      <c r="F156" s="23"/>
      <c r="G156" s="23"/>
      <c r="H156" s="23"/>
      <c r="I156" s="23"/>
      <c r="J156" s="23"/>
      <c r="K156" s="23"/>
      <c r="L156" s="23"/>
      <c r="M156" s="23"/>
      <c r="N156" s="23"/>
      <c r="O156" s="23"/>
      <c r="P156" s="23"/>
      <c r="Q156" s="23"/>
    </row>
    <row r="157" spans="2:17" x14ac:dyDescent="0.2">
      <c r="B157" s="12"/>
      <c r="C157" s="12"/>
      <c r="D157" s="36"/>
      <c r="E157" s="23"/>
      <c r="F157" s="23"/>
      <c r="G157" s="23"/>
      <c r="H157" s="23"/>
      <c r="I157" s="23"/>
      <c r="J157" s="23"/>
      <c r="K157" s="23"/>
      <c r="L157" s="23"/>
      <c r="M157" s="23"/>
      <c r="N157" s="23"/>
      <c r="O157" s="23"/>
      <c r="P157" s="23"/>
      <c r="Q157" s="23"/>
    </row>
    <row r="158" spans="2:17" x14ac:dyDescent="0.2">
      <c r="B158" s="12"/>
      <c r="C158" s="12"/>
      <c r="D158" s="36"/>
      <c r="E158" s="23"/>
      <c r="F158" s="23"/>
      <c r="G158" s="23"/>
      <c r="H158" s="23"/>
      <c r="I158" s="23"/>
      <c r="J158" s="23"/>
      <c r="K158" s="23"/>
      <c r="L158" s="23"/>
      <c r="M158" s="23"/>
      <c r="N158" s="23"/>
      <c r="O158" s="23"/>
      <c r="P158" s="23"/>
      <c r="Q158" s="23"/>
    </row>
    <row r="159" spans="2:17" x14ac:dyDescent="0.2">
      <c r="B159" s="12"/>
      <c r="C159" s="12"/>
      <c r="D159" s="36"/>
      <c r="E159" s="23"/>
      <c r="F159" s="23"/>
      <c r="G159" s="23"/>
      <c r="H159" s="23"/>
      <c r="I159" s="23"/>
      <c r="J159" s="23"/>
      <c r="K159" s="23"/>
      <c r="L159" s="23"/>
      <c r="M159" s="23"/>
      <c r="N159" s="23"/>
      <c r="O159" s="23"/>
      <c r="P159" s="23"/>
      <c r="Q159" s="23"/>
    </row>
    <row r="160" spans="2:17" x14ac:dyDescent="0.2">
      <c r="B160" s="12"/>
      <c r="C160" s="12"/>
      <c r="D160" s="36"/>
      <c r="E160" s="23"/>
      <c r="F160" s="23"/>
      <c r="G160" s="23"/>
      <c r="H160" s="23"/>
      <c r="I160" s="23"/>
      <c r="J160" s="23"/>
      <c r="K160" s="23"/>
      <c r="L160" s="23"/>
      <c r="M160" s="23"/>
      <c r="N160" s="23"/>
      <c r="O160" s="23"/>
      <c r="P160" s="23"/>
      <c r="Q160" s="23"/>
    </row>
    <row r="161" spans="2:17" x14ac:dyDescent="0.2">
      <c r="B161" s="12"/>
      <c r="C161" s="12"/>
      <c r="D161" s="36"/>
      <c r="E161" s="23"/>
      <c r="F161" s="23"/>
      <c r="G161" s="23"/>
      <c r="H161" s="23"/>
      <c r="I161" s="23"/>
      <c r="J161" s="23"/>
      <c r="K161" s="23"/>
      <c r="L161" s="23"/>
      <c r="M161" s="23"/>
      <c r="N161" s="23"/>
      <c r="O161" s="23"/>
      <c r="P161" s="23"/>
      <c r="Q161" s="23"/>
    </row>
    <row r="162" spans="2:17" x14ac:dyDescent="0.2">
      <c r="B162" s="12"/>
      <c r="C162" s="12"/>
      <c r="D162" s="36"/>
      <c r="E162" s="23"/>
      <c r="F162" s="23"/>
      <c r="G162" s="23"/>
      <c r="H162" s="23"/>
      <c r="I162" s="23"/>
      <c r="J162" s="23"/>
      <c r="K162" s="23"/>
      <c r="L162" s="23"/>
      <c r="M162" s="23"/>
      <c r="N162" s="23"/>
      <c r="O162" s="23"/>
      <c r="P162" s="23"/>
      <c r="Q162" s="23"/>
    </row>
    <row r="163" spans="2:17" x14ac:dyDescent="0.2">
      <c r="B163" s="12"/>
      <c r="C163" s="12"/>
      <c r="D163" s="36"/>
      <c r="E163" s="23"/>
      <c r="F163" s="23"/>
      <c r="G163" s="23"/>
      <c r="H163" s="23"/>
      <c r="I163" s="23"/>
      <c r="J163" s="23"/>
      <c r="K163" s="23"/>
      <c r="L163" s="23"/>
      <c r="M163" s="23"/>
      <c r="N163" s="23"/>
      <c r="O163" s="23"/>
      <c r="P163" s="23"/>
      <c r="Q163" s="23"/>
    </row>
    <row r="164" spans="2:17" x14ac:dyDescent="0.2">
      <c r="B164" s="12"/>
      <c r="C164" s="12"/>
      <c r="D164" s="36"/>
      <c r="E164" s="23"/>
      <c r="F164" s="23"/>
      <c r="G164" s="23"/>
      <c r="H164" s="23"/>
      <c r="I164" s="23"/>
      <c r="J164" s="23"/>
      <c r="K164" s="23"/>
      <c r="L164" s="23"/>
      <c r="M164" s="23"/>
      <c r="N164" s="23"/>
      <c r="O164" s="23"/>
      <c r="P164" s="23"/>
      <c r="Q164" s="23"/>
    </row>
    <row r="165" spans="2:17" x14ac:dyDescent="0.2">
      <c r="B165" s="12"/>
      <c r="C165" s="12"/>
      <c r="D165" s="36"/>
      <c r="E165" s="23"/>
      <c r="F165" s="23"/>
      <c r="G165" s="23"/>
      <c r="H165" s="23"/>
      <c r="I165" s="23"/>
      <c r="J165" s="23"/>
      <c r="K165" s="23"/>
      <c r="L165" s="23"/>
      <c r="M165" s="23"/>
      <c r="N165" s="23"/>
      <c r="O165" s="23"/>
      <c r="P165" s="23"/>
      <c r="Q165" s="23"/>
    </row>
    <row r="166" spans="2:17" x14ac:dyDescent="0.2">
      <c r="B166" s="12"/>
      <c r="C166" s="12"/>
      <c r="D166" s="36"/>
      <c r="E166" s="23"/>
      <c r="F166" s="23"/>
      <c r="G166" s="23"/>
      <c r="H166" s="23"/>
      <c r="I166" s="23"/>
      <c r="J166" s="23"/>
      <c r="K166" s="23"/>
      <c r="L166" s="23"/>
      <c r="M166" s="23"/>
      <c r="N166" s="23"/>
      <c r="O166" s="23"/>
      <c r="P166" s="23"/>
      <c r="Q166" s="23"/>
    </row>
    <row r="167" spans="2:17" x14ac:dyDescent="0.2">
      <c r="B167" s="12"/>
      <c r="C167" s="12"/>
      <c r="D167" s="36"/>
      <c r="E167" s="23"/>
      <c r="F167" s="23"/>
      <c r="G167" s="23"/>
      <c r="H167" s="23"/>
      <c r="I167" s="23"/>
      <c r="J167" s="23"/>
      <c r="K167" s="23"/>
      <c r="L167" s="23"/>
      <c r="M167" s="23"/>
      <c r="N167" s="23"/>
      <c r="O167" s="23"/>
      <c r="P167" s="23"/>
      <c r="Q167" s="23"/>
    </row>
    <row r="168" spans="2:17" x14ac:dyDescent="0.2">
      <c r="B168" s="12"/>
      <c r="C168" s="12"/>
      <c r="D168" s="36"/>
      <c r="E168" s="23"/>
      <c r="F168" s="23"/>
      <c r="G168" s="23"/>
      <c r="H168" s="23"/>
      <c r="I168" s="23"/>
      <c r="J168" s="23"/>
      <c r="K168" s="23"/>
      <c r="L168" s="23"/>
      <c r="M168" s="23"/>
      <c r="N168" s="23"/>
      <c r="O168" s="23"/>
      <c r="P168" s="23"/>
      <c r="Q168" s="23"/>
    </row>
    <row r="169" spans="2:17" x14ac:dyDescent="0.2">
      <c r="B169" s="12"/>
      <c r="C169" s="12"/>
      <c r="D169" s="36"/>
      <c r="E169" s="23"/>
      <c r="F169" s="23"/>
      <c r="G169" s="23"/>
      <c r="H169" s="23"/>
      <c r="I169" s="23"/>
      <c r="J169" s="23"/>
      <c r="K169" s="23"/>
      <c r="L169" s="23"/>
      <c r="M169" s="23"/>
      <c r="N169" s="23"/>
      <c r="O169" s="23"/>
      <c r="P169" s="23"/>
      <c r="Q169" s="23"/>
    </row>
    <row r="170" spans="2:17" x14ac:dyDescent="0.2">
      <c r="B170" s="12"/>
      <c r="C170" s="12"/>
      <c r="D170" s="36"/>
      <c r="E170" s="23"/>
      <c r="F170" s="23"/>
      <c r="G170" s="23"/>
      <c r="H170" s="23"/>
      <c r="I170" s="23"/>
      <c r="J170" s="23"/>
      <c r="K170" s="23"/>
      <c r="L170" s="23"/>
      <c r="M170" s="23"/>
      <c r="N170" s="23"/>
      <c r="O170" s="23"/>
      <c r="P170" s="23"/>
      <c r="Q170" s="23"/>
    </row>
    <row r="171" spans="2:17" x14ac:dyDescent="0.2">
      <c r="B171" s="12"/>
      <c r="C171" s="12"/>
      <c r="D171" s="36"/>
      <c r="E171" s="23"/>
      <c r="F171" s="23"/>
      <c r="G171" s="23"/>
      <c r="H171" s="23"/>
      <c r="I171" s="23"/>
      <c r="J171" s="23"/>
      <c r="K171" s="23"/>
      <c r="L171" s="23"/>
      <c r="M171" s="23"/>
      <c r="N171" s="23"/>
      <c r="O171" s="23"/>
      <c r="P171" s="23"/>
      <c r="Q171" s="23"/>
    </row>
    <row r="172" spans="2:17" x14ac:dyDescent="0.2">
      <c r="B172" s="12"/>
      <c r="C172" s="12"/>
      <c r="D172" s="36"/>
      <c r="E172" s="23"/>
      <c r="F172" s="23"/>
      <c r="G172" s="23"/>
      <c r="H172" s="23"/>
      <c r="I172" s="23"/>
      <c r="J172" s="23"/>
      <c r="K172" s="23"/>
      <c r="L172" s="23"/>
      <c r="M172" s="23"/>
      <c r="N172" s="23"/>
      <c r="O172" s="23"/>
      <c r="P172" s="23"/>
      <c r="Q172" s="23"/>
    </row>
    <row r="173" spans="2:17" x14ac:dyDescent="0.2">
      <c r="B173" s="12"/>
      <c r="C173" s="12"/>
      <c r="D173" s="36"/>
      <c r="E173" s="23"/>
      <c r="F173" s="23"/>
      <c r="G173" s="23"/>
      <c r="H173" s="23"/>
      <c r="I173" s="23"/>
      <c r="J173" s="23"/>
      <c r="K173" s="23"/>
      <c r="L173" s="23"/>
      <c r="M173" s="23"/>
      <c r="N173" s="23"/>
      <c r="O173" s="23"/>
      <c r="P173" s="23"/>
      <c r="Q173" s="23"/>
    </row>
    <row r="174" spans="2:17" x14ac:dyDescent="0.2">
      <c r="B174" s="12"/>
      <c r="C174" s="12"/>
      <c r="D174" s="36"/>
      <c r="E174" s="23"/>
      <c r="F174" s="23"/>
      <c r="G174" s="23"/>
      <c r="H174" s="23"/>
      <c r="I174" s="23"/>
      <c r="J174" s="23"/>
      <c r="K174" s="23"/>
      <c r="L174" s="23"/>
      <c r="M174" s="23"/>
      <c r="N174" s="23"/>
      <c r="O174" s="23"/>
      <c r="P174" s="23"/>
      <c r="Q174" s="23"/>
    </row>
    <row r="175" spans="2:17" x14ac:dyDescent="0.2">
      <c r="B175" s="12"/>
      <c r="C175" s="12"/>
      <c r="D175" s="36"/>
      <c r="E175" s="23"/>
      <c r="F175" s="23"/>
      <c r="G175" s="23"/>
      <c r="H175" s="23"/>
      <c r="I175" s="23"/>
      <c r="J175" s="23"/>
      <c r="K175" s="23"/>
      <c r="L175" s="23"/>
      <c r="M175" s="23"/>
      <c r="N175" s="23"/>
      <c r="O175" s="23"/>
      <c r="P175" s="23"/>
      <c r="Q175" s="23"/>
    </row>
    <row r="176" spans="2:17" x14ac:dyDescent="0.2">
      <c r="B176" s="12"/>
      <c r="C176" s="12"/>
      <c r="D176" s="36"/>
      <c r="E176" s="23"/>
      <c r="F176" s="23"/>
      <c r="G176" s="23"/>
      <c r="H176" s="23"/>
      <c r="I176" s="23"/>
      <c r="J176" s="23"/>
      <c r="K176" s="23"/>
      <c r="L176" s="23"/>
      <c r="M176" s="23"/>
      <c r="N176" s="23"/>
      <c r="O176" s="23"/>
      <c r="P176" s="23"/>
      <c r="Q176" s="23"/>
    </row>
    <row r="177" spans="2:17" x14ac:dyDescent="0.2">
      <c r="B177" s="12"/>
      <c r="C177" s="12"/>
      <c r="D177" s="36"/>
      <c r="E177" s="23"/>
      <c r="F177" s="23"/>
      <c r="G177" s="23"/>
      <c r="H177" s="23"/>
      <c r="I177" s="23"/>
      <c r="J177" s="23"/>
      <c r="K177" s="23"/>
      <c r="L177" s="23"/>
      <c r="M177" s="23"/>
      <c r="N177" s="23"/>
      <c r="O177" s="23"/>
      <c r="P177" s="23"/>
      <c r="Q177" s="23"/>
    </row>
    <row r="178" spans="2:17" x14ac:dyDescent="0.2">
      <c r="B178" s="12"/>
      <c r="C178" s="12"/>
      <c r="D178" s="36"/>
      <c r="E178" s="23"/>
      <c r="F178" s="23"/>
      <c r="G178" s="23"/>
      <c r="H178" s="23"/>
      <c r="I178" s="23"/>
      <c r="J178" s="23"/>
      <c r="K178" s="23"/>
      <c r="L178" s="23"/>
      <c r="M178" s="23"/>
      <c r="N178" s="23"/>
      <c r="O178" s="23"/>
      <c r="P178" s="23"/>
      <c r="Q178" s="23"/>
    </row>
    <row r="179" spans="2:17" x14ac:dyDescent="0.2">
      <c r="B179" s="12"/>
      <c r="C179" s="12"/>
      <c r="D179" s="36"/>
      <c r="E179" s="23"/>
      <c r="F179" s="23"/>
      <c r="G179" s="23"/>
      <c r="H179" s="23"/>
      <c r="I179" s="23"/>
      <c r="J179" s="23"/>
      <c r="K179" s="23"/>
      <c r="L179" s="23"/>
      <c r="M179" s="23"/>
      <c r="N179" s="23"/>
      <c r="O179" s="23"/>
      <c r="P179" s="23"/>
      <c r="Q179" s="23"/>
    </row>
    <row r="180" spans="2:17" x14ac:dyDescent="0.2">
      <c r="B180" s="12"/>
      <c r="C180" s="12"/>
      <c r="D180" s="36"/>
      <c r="E180" s="23"/>
      <c r="F180" s="23"/>
      <c r="G180" s="23"/>
      <c r="H180" s="23"/>
      <c r="I180" s="23"/>
      <c r="J180" s="23"/>
      <c r="K180" s="23"/>
      <c r="L180" s="23"/>
      <c r="M180" s="23"/>
      <c r="N180" s="23"/>
      <c r="O180" s="23"/>
      <c r="P180" s="23"/>
      <c r="Q180" s="23"/>
    </row>
    <row r="181" spans="2:17" x14ac:dyDescent="0.2">
      <c r="B181" s="12"/>
      <c r="C181" s="12"/>
      <c r="D181" s="36"/>
      <c r="E181" s="23"/>
      <c r="F181" s="23"/>
      <c r="G181" s="23"/>
      <c r="H181" s="23"/>
      <c r="I181" s="23"/>
      <c r="J181" s="23"/>
      <c r="K181" s="23"/>
      <c r="L181" s="23"/>
      <c r="M181" s="23"/>
      <c r="N181" s="23"/>
      <c r="O181" s="23"/>
      <c r="P181" s="23"/>
      <c r="Q181" s="23"/>
    </row>
    <row r="182" spans="2:17" x14ac:dyDescent="0.2">
      <c r="B182" s="12"/>
      <c r="C182" s="12"/>
      <c r="D182" s="36"/>
      <c r="E182" s="23"/>
      <c r="F182" s="23"/>
      <c r="G182" s="23"/>
      <c r="H182" s="23"/>
      <c r="I182" s="23"/>
      <c r="J182" s="23"/>
      <c r="K182" s="23"/>
      <c r="L182" s="23"/>
      <c r="M182" s="23"/>
      <c r="N182" s="23"/>
      <c r="O182" s="23"/>
      <c r="P182" s="23"/>
      <c r="Q182" s="23"/>
    </row>
    <row r="183" spans="2:17" x14ac:dyDescent="0.2">
      <c r="B183" s="12"/>
      <c r="C183" s="12"/>
      <c r="D183" s="36"/>
      <c r="E183" s="23"/>
      <c r="F183" s="23"/>
      <c r="G183" s="23"/>
      <c r="H183" s="23"/>
      <c r="I183" s="23"/>
      <c r="J183" s="23"/>
      <c r="K183" s="23"/>
      <c r="L183" s="23"/>
      <c r="M183" s="23"/>
      <c r="N183" s="23"/>
      <c r="O183" s="23"/>
      <c r="P183" s="23"/>
      <c r="Q183" s="23"/>
    </row>
  </sheetData>
  <mergeCells count="2">
    <mergeCell ref="A2:D2"/>
    <mergeCell ref="A3:D3"/>
  </mergeCells>
  <printOptions horizontalCentered="1" verticalCentered="1"/>
  <pageMargins left="0.78740157480314998" right="0.78740157480314998" top="0.51" bottom="0.51" header="0.511811023622047" footer="0.511811023622047"/>
  <pageSetup paperSize="9" scale="6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8">
    <tabColor indexed="57"/>
    <outlinePr applyStyles="1" summaryBelow="0"/>
  </sheetPr>
  <dimension ref="A1:O180"/>
  <sheetViews>
    <sheetView workbookViewId="0">
      <selection activeCell="A5" sqref="A5"/>
    </sheetView>
  </sheetViews>
  <sheetFormatPr defaultRowHeight="11.25" outlineLevelRow="3" x14ac:dyDescent="0.2"/>
  <cols>
    <col min="1" max="1" width="60.28515625" style="7" customWidth="1"/>
    <col min="2" max="10" width="12.7109375" style="66" customWidth="1"/>
    <col min="11" max="16384" width="9.140625" style="7"/>
  </cols>
  <sheetData>
    <row r="1" spans="1:15" s="14" customFormat="1" ht="12.75" x14ac:dyDescent="0.2">
      <c r="B1" s="5"/>
      <c r="C1" s="5"/>
      <c r="D1" s="5"/>
      <c r="E1" s="5"/>
      <c r="F1" s="5"/>
      <c r="G1" s="5"/>
      <c r="H1" s="5"/>
      <c r="I1" s="5"/>
      <c r="J1" s="5"/>
    </row>
    <row r="2" spans="1:15" s="14" customFormat="1" ht="18.75" x14ac:dyDescent="0.2">
      <c r="A2" s="1" t="s">
        <v>115</v>
      </c>
      <c r="B2" s="1"/>
      <c r="C2" s="1"/>
      <c r="D2" s="1"/>
      <c r="E2" s="1"/>
      <c r="F2" s="1"/>
      <c r="G2" s="1"/>
      <c r="H2" s="1"/>
      <c r="I2" s="1"/>
      <c r="J2" s="1"/>
      <c r="K2" s="38"/>
      <c r="L2" s="38"/>
      <c r="M2" s="38"/>
      <c r="N2" s="38"/>
      <c r="O2" s="38"/>
    </row>
    <row r="3" spans="1:15" s="14" customFormat="1" ht="12.75" x14ac:dyDescent="0.2">
      <c r="A3" s="68"/>
      <c r="B3" s="5"/>
      <c r="C3" s="5"/>
      <c r="D3" s="5"/>
      <c r="E3" s="5"/>
      <c r="F3" s="5"/>
      <c r="G3" s="5"/>
      <c r="H3" s="5"/>
      <c r="I3" s="5"/>
      <c r="J3" s="5"/>
    </row>
    <row r="4" spans="1:15" s="58" customFormat="1" ht="12.75" x14ac:dyDescent="0.2">
      <c r="B4" s="55"/>
      <c r="C4" s="55"/>
      <c r="D4" s="55"/>
      <c r="E4" s="55"/>
      <c r="F4" s="55"/>
      <c r="G4" s="55"/>
      <c r="H4" s="55"/>
      <c r="I4" s="55"/>
      <c r="J4" s="55" t="str">
        <f>VALUAH</f>
        <v>млрд. грн</v>
      </c>
    </row>
    <row r="5" spans="1:15" s="62" customFormat="1" ht="12.75" x14ac:dyDescent="0.2">
      <c r="A5" s="18"/>
      <c r="B5" s="24">
        <v>42369</v>
      </c>
      <c r="C5" s="24">
        <v>42400</v>
      </c>
      <c r="D5" s="24">
        <v>42429</v>
      </c>
      <c r="E5" s="24">
        <v>42460</v>
      </c>
      <c r="F5" s="24">
        <v>42490</v>
      </c>
      <c r="G5" s="24">
        <v>42521</v>
      </c>
      <c r="H5" s="24">
        <v>42551</v>
      </c>
      <c r="I5" s="24">
        <v>42582</v>
      </c>
      <c r="J5" s="24">
        <v>42613</v>
      </c>
    </row>
    <row r="6" spans="1:15" s="57" customFormat="1" ht="31.5" x14ac:dyDescent="0.2">
      <c r="A6" s="9" t="s">
        <v>107</v>
      </c>
      <c r="B6" s="50">
        <f t="shared" ref="B6:I6" si="0">B$7+B$54</f>
        <v>1572.1801589905001</v>
      </c>
      <c r="C6" s="50">
        <f t="shared" si="0"/>
        <v>1645.6196626974499</v>
      </c>
      <c r="D6" s="50">
        <f t="shared" si="0"/>
        <v>1740.9386519851901</v>
      </c>
      <c r="E6" s="50">
        <f t="shared" si="0"/>
        <v>1710.3810068600301</v>
      </c>
      <c r="F6" s="50">
        <f t="shared" si="0"/>
        <v>1690.0023547570299</v>
      </c>
      <c r="G6" s="50">
        <f t="shared" si="0"/>
        <v>1683.5462830250599</v>
      </c>
      <c r="H6" s="50">
        <f t="shared" si="0"/>
        <v>1668.2529383180399</v>
      </c>
      <c r="I6" s="50">
        <f t="shared" si="0"/>
        <v>1661.3603568040498</v>
      </c>
      <c r="J6" s="50">
        <v>1708.17980360761</v>
      </c>
    </row>
    <row r="7" spans="1:15" s="15" customFormat="1" ht="15" x14ac:dyDescent="0.2">
      <c r="A7" s="86" t="s">
        <v>48</v>
      </c>
      <c r="B7" s="87">
        <f t="shared" ref="B7:J7" si="1">B$8+B$32</f>
        <v>1334.2716012912801</v>
      </c>
      <c r="C7" s="87">
        <f t="shared" si="1"/>
        <v>1392.40034496416</v>
      </c>
      <c r="D7" s="87">
        <f t="shared" si="1"/>
        <v>1483.85351281361</v>
      </c>
      <c r="E7" s="87">
        <f t="shared" si="1"/>
        <v>1457.6737684841501</v>
      </c>
      <c r="F7" s="87">
        <f t="shared" si="1"/>
        <v>1448.91370727911</v>
      </c>
      <c r="G7" s="87">
        <f t="shared" si="1"/>
        <v>1448.54836350035</v>
      </c>
      <c r="H7" s="87">
        <f t="shared" si="1"/>
        <v>1436.3166690444</v>
      </c>
      <c r="I7" s="87">
        <f t="shared" si="1"/>
        <v>1427.3604581981799</v>
      </c>
      <c r="J7" s="87">
        <f t="shared" si="1"/>
        <v>1467.1439531658798</v>
      </c>
    </row>
    <row r="8" spans="1:15" s="28" customFormat="1" ht="15" outlineLevel="1" x14ac:dyDescent="0.2">
      <c r="A8" s="88" t="s">
        <v>33</v>
      </c>
      <c r="B8" s="89">
        <f t="shared" ref="B8:J8" si="2">B$9+B$30</f>
        <v>508.00112311179004</v>
      </c>
      <c r="C8" s="89">
        <f t="shared" si="2"/>
        <v>528.45598918349003</v>
      </c>
      <c r="D8" s="89">
        <f t="shared" si="2"/>
        <v>544.51817468266006</v>
      </c>
      <c r="E8" s="89">
        <f t="shared" si="2"/>
        <v>532.47043052634012</v>
      </c>
      <c r="F8" s="89">
        <f t="shared" si="2"/>
        <v>547.31357962778009</v>
      </c>
      <c r="G8" s="89">
        <f t="shared" si="2"/>
        <v>552.47604499317004</v>
      </c>
      <c r="H8" s="89">
        <f t="shared" si="2"/>
        <v>550.27915830793006</v>
      </c>
      <c r="I8" s="89">
        <f t="shared" si="2"/>
        <v>545.07603932754</v>
      </c>
      <c r="J8" s="89">
        <f t="shared" si="2"/>
        <v>553.62360330349998</v>
      </c>
    </row>
    <row r="9" spans="1:15" s="32" customFormat="1" ht="25.5" outlineLevel="2" collapsed="1" x14ac:dyDescent="0.2">
      <c r="A9" s="96" t="s">
        <v>82</v>
      </c>
      <c r="B9" s="90">
        <f t="shared" ref="B9:I9" si="3">SUM(B$10:B$29)</f>
        <v>505.35607266169006</v>
      </c>
      <c r="C9" s="90">
        <f t="shared" si="3"/>
        <v>525.81093873339</v>
      </c>
      <c r="D9" s="90">
        <f t="shared" si="3"/>
        <v>541.87312423256003</v>
      </c>
      <c r="E9" s="90">
        <f t="shared" si="3"/>
        <v>529.8584432068601</v>
      </c>
      <c r="F9" s="90">
        <f t="shared" si="3"/>
        <v>544.70159230830006</v>
      </c>
      <c r="G9" s="90">
        <f t="shared" si="3"/>
        <v>549.86405767369001</v>
      </c>
      <c r="H9" s="90">
        <f t="shared" si="3"/>
        <v>547.70023411907005</v>
      </c>
      <c r="I9" s="90">
        <f t="shared" si="3"/>
        <v>542.49711513867999</v>
      </c>
      <c r="J9" s="90">
        <v>551.04467911463996</v>
      </c>
    </row>
    <row r="10" spans="1:15" s="48" customFormat="1" ht="12.75" hidden="1" outlineLevel="3" x14ac:dyDescent="0.2">
      <c r="A10" s="51" t="s">
        <v>35</v>
      </c>
      <c r="B10" s="11">
        <v>9.8638000000000003E-2</v>
      </c>
      <c r="C10" s="11">
        <v>9.9599999999999994E-2</v>
      </c>
      <c r="D10" s="11">
        <v>9.9599999999999994E-2</v>
      </c>
      <c r="E10" s="11">
        <v>9.9599999999999994E-2</v>
      </c>
      <c r="F10" s="11">
        <v>9.9599999999999994E-2</v>
      </c>
      <c r="G10" s="11">
        <v>0</v>
      </c>
      <c r="H10" s="11">
        <v>0</v>
      </c>
      <c r="I10" s="11">
        <v>0</v>
      </c>
      <c r="J10" s="11">
        <v>0</v>
      </c>
    </row>
    <row r="11" spans="1:15" ht="12.75" hidden="1" outlineLevel="3" x14ac:dyDescent="0.2">
      <c r="A11" s="60" t="s">
        <v>101</v>
      </c>
      <c r="B11" s="61">
        <v>60.558463000000003</v>
      </c>
      <c r="C11" s="61">
        <v>60.558463000000003</v>
      </c>
      <c r="D11" s="61">
        <v>60.558463000000003</v>
      </c>
      <c r="E11" s="61">
        <v>60.558463000000003</v>
      </c>
      <c r="F11" s="61">
        <v>60.558463000000003</v>
      </c>
      <c r="G11" s="61">
        <v>60.558463000000003</v>
      </c>
      <c r="H11" s="61">
        <v>60.558463000000003</v>
      </c>
      <c r="I11" s="61">
        <v>60.558463000000003</v>
      </c>
      <c r="J11" s="61">
        <v>60.558463000000003</v>
      </c>
      <c r="K11" s="17"/>
      <c r="L11" s="17"/>
      <c r="M11" s="17"/>
    </row>
    <row r="12" spans="1:15" ht="12.75" hidden="1" outlineLevel="3" x14ac:dyDescent="0.2">
      <c r="A12" s="60" t="s">
        <v>29</v>
      </c>
      <c r="B12" s="61">
        <v>38.882981000000001</v>
      </c>
      <c r="C12" s="61">
        <v>38.882981000000001</v>
      </c>
      <c r="D12" s="61">
        <v>38.882981000000001</v>
      </c>
      <c r="E12" s="61">
        <v>38.882981000000001</v>
      </c>
      <c r="F12" s="61">
        <v>38.882981000000001</v>
      </c>
      <c r="G12" s="61">
        <v>38.882981000000001</v>
      </c>
      <c r="H12" s="61">
        <v>38.882981000000001</v>
      </c>
      <c r="I12" s="61">
        <v>38.882981000000001</v>
      </c>
      <c r="J12" s="61">
        <v>38.882981000000001</v>
      </c>
      <c r="K12" s="17"/>
      <c r="L12" s="17"/>
      <c r="M12" s="17"/>
    </row>
    <row r="13" spans="1:15" ht="12.75" hidden="1" outlineLevel="3" x14ac:dyDescent="0.2">
      <c r="A13" s="60" t="s">
        <v>46</v>
      </c>
      <c r="B13" s="61">
        <v>8.2837102117200008</v>
      </c>
      <c r="C13" s="61">
        <v>8.7810073115100007</v>
      </c>
      <c r="D13" s="61">
        <v>9.43768709141</v>
      </c>
      <c r="E13" s="61">
        <v>9.1990309381199999</v>
      </c>
      <c r="F13" s="61">
        <v>9.4430042065599995</v>
      </c>
      <c r="G13" s="61">
        <v>10.135919760289999</v>
      </c>
      <c r="H13" s="61">
        <v>6.8497577343099998</v>
      </c>
      <c r="I13" s="61">
        <v>2.7045699999999999</v>
      </c>
      <c r="J13" s="61">
        <v>2.7145700000000001</v>
      </c>
      <c r="K13" s="17"/>
      <c r="L13" s="17"/>
      <c r="M13" s="17"/>
    </row>
    <row r="14" spans="1:15" ht="12.75" hidden="1" outlineLevel="3" x14ac:dyDescent="0.2">
      <c r="A14" s="60" t="s">
        <v>75</v>
      </c>
      <c r="B14" s="61">
        <v>1.5</v>
      </c>
      <c r="C14" s="61">
        <v>1.5</v>
      </c>
      <c r="D14" s="61">
        <v>1.5</v>
      </c>
      <c r="E14" s="61">
        <v>1.5</v>
      </c>
      <c r="F14" s="61">
        <v>1.5</v>
      </c>
      <c r="G14" s="61">
        <v>1.5</v>
      </c>
      <c r="H14" s="61">
        <v>1.5</v>
      </c>
      <c r="I14" s="61">
        <v>1.5</v>
      </c>
      <c r="J14" s="61">
        <v>1.5</v>
      </c>
      <c r="K14" s="17"/>
      <c r="L14" s="17"/>
      <c r="M14" s="17"/>
    </row>
    <row r="15" spans="1:15" ht="12.75" hidden="1" outlineLevel="3" x14ac:dyDescent="0.2">
      <c r="A15" s="60" t="s">
        <v>112</v>
      </c>
      <c r="B15" s="61">
        <v>2.6176300000000001</v>
      </c>
      <c r="C15" s="61">
        <v>2.6176300000000001</v>
      </c>
      <c r="D15" s="61">
        <v>2.6176300000000001</v>
      </c>
      <c r="E15" s="61">
        <v>2.6176300000000001</v>
      </c>
      <c r="F15" s="61">
        <v>2.6176300000000001</v>
      </c>
      <c r="G15" s="61">
        <v>2.6176300000000001</v>
      </c>
      <c r="H15" s="61">
        <v>2.6176300000000001</v>
      </c>
      <c r="I15" s="61">
        <v>2.6176300000000001</v>
      </c>
      <c r="J15" s="61">
        <v>2.6176300000000001</v>
      </c>
      <c r="K15" s="17"/>
      <c r="L15" s="17"/>
      <c r="M15" s="17"/>
    </row>
    <row r="16" spans="1:15" ht="12.75" hidden="1" outlineLevel="3" x14ac:dyDescent="0.2">
      <c r="A16" s="60" t="s">
        <v>50</v>
      </c>
      <c r="B16" s="61">
        <v>3.25</v>
      </c>
      <c r="C16" s="61">
        <v>3.25</v>
      </c>
      <c r="D16" s="61">
        <v>3.25</v>
      </c>
      <c r="E16" s="61">
        <v>3.25</v>
      </c>
      <c r="F16" s="61">
        <v>3.25</v>
      </c>
      <c r="G16" s="61">
        <v>3.25</v>
      </c>
      <c r="H16" s="61">
        <v>3.25</v>
      </c>
      <c r="I16" s="61">
        <v>3.25</v>
      </c>
      <c r="J16" s="61">
        <v>3.25</v>
      </c>
      <c r="K16" s="17"/>
      <c r="L16" s="17"/>
      <c r="M16" s="17"/>
    </row>
    <row r="17" spans="1:13" ht="12.75" hidden="1" outlineLevel="3" x14ac:dyDescent="0.2">
      <c r="A17" s="60" t="s">
        <v>89</v>
      </c>
      <c r="B17" s="61">
        <v>15.848839999999999</v>
      </c>
      <c r="C17" s="61">
        <v>15.848839999999999</v>
      </c>
      <c r="D17" s="61">
        <v>15.848839999999999</v>
      </c>
      <c r="E17" s="61">
        <v>15.848839999999999</v>
      </c>
      <c r="F17" s="61">
        <v>15.848839999999999</v>
      </c>
      <c r="G17" s="61">
        <v>15.848839999999999</v>
      </c>
      <c r="H17" s="61">
        <v>15.848839999999999</v>
      </c>
      <c r="I17" s="61">
        <v>15.848839999999999</v>
      </c>
      <c r="J17" s="61">
        <v>15.848839999999999</v>
      </c>
      <c r="K17" s="17"/>
      <c r="L17" s="17"/>
      <c r="M17" s="17"/>
    </row>
    <row r="18" spans="1:13" ht="12.75" hidden="1" outlineLevel="3" x14ac:dyDescent="0.2">
      <c r="A18" s="60" t="s">
        <v>88</v>
      </c>
      <c r="B18" s="61">
        <v>1.04892516</v>
      </c>
      <c r="C18" s="61">
        <v>13.2832780135</v>
      </c>
      <c r="D18" s="61">
        <v>14.29924561756</v>
      </c>
      <c r="E18" s="61">
        <v>13.89056204673</v>
      </c>
      <c r="F18" s="61">
        <v>12.203200240859999</v>
      </c>
      <c r="G18" s="61">
        <v>19.013367499040001</v>
      </c>
      <c r="H18" s="61">
        <v>18.777953378869999</v>
      </c>
      <c r="I18" s="61">
        <v>18.735489489670002</v>
      </c>
      <c r="J18" s="61">
        <v>19.380729815839999</v>
      </c>
      <c r="K18" s="17"/>
      <c r="L18" s="17"/>
      <c r="M18" s="17"/>
    </row>
    <row r="19" spans="1:13" ht="12.75" hidden="1" outlineLevel="3" x14ac:dyDescent="0.2">
      <c r="A19" s="60" t="s">
        <v>83</v>
      </c>
      <c r="B19" s="61">
        <v>21.910342335999999</v>
      </c>
      <c r="C19" s="61">
        <v>22.039551152000001</v>
      </c>
      <c r="D19" s="61">
        <v>34.281427334859998</v>
      </c>
      <c r="E19" s="61">
        <v>34.176965954940002</v>
      </c>
      <c r="F19" s="61">
        <v>49.158496147329998</v>
      </c>
      <c r="G19" s="61">
        <v>52.111638694450001</v>
      </c>
      <c r="H19" s="61">
        <v>48.930943947439999</v>
      </c>
      <c r="I19" s="61">
        <v>49.252235186359997</v>
      </c>
      <c r="J19" s="61">
        <v>59.89386161022</v>
      </c>
      <c r="K19" s="17"/>
      <c r="L19" s="17"/>
      <c r="M19" s="17"/>
    </row>
    <row r="20" spans="1:13" ht="12.75" hidden="1" outlineLevel="3" x14ac:dyDescent="0.2">
      <c r="A20" s="60" t="s">
        <v>85</v>
      </c>
      <c r="B20" s="61">
        <v>0</v>
      </c>
      <c r="C20" s="61">
        <v>0</v>
      </c>
      <c r="D20" s="61">
        <v>0</v>
      </c>
      <c r="E20" s="61">
        <v>0</v>
      </c>
      <c r="F20" s="61">
        <v>0.3</v>
      </c>
      <c r="G20" s="61">
        <v>0.3</v>
      </c>
      <c r="H20" s="61">
        <v>0.71599999999999997</v>
      </c>
      <c r="I20" s="61">
        <v>0.41599999999999998</v>
      </c>
      <c r="J20" s="61">
        <v>0.41599999999999998</v>
      </c>
      <c r="K20" s="17"/>
      <c r="L20" s="17"/>
      <c r="M20" s="17"/>
    </row>
    <row r="21" spans="1:13" ht="12.75" hidden="1" outlineLevel="3" x14ac:dyDescent="0.2">
      <c r="A21" s="60" t="s">
        <v>0</v>
      </c>
      <c r="B21" s="61">
        <v>43.377236129330001</v>
      </c>
      <c r="C21" s="61">
        <v>36.369621793210001</v>
      </c>
      <c r="D21" s="61">
        <v>38.704983743020001</v>
      </c>
      <c r="E21" s="61">
        <v>29.230920825719998</v>
      </c>
      <c r="F21" s="61">
        <v>34.196925275369999</v>
      </c>
      <c r="G21" s="61">
        <v>32.717952818080001</v>
      </c>
      <c r="H21" s="61">
        <v>34.006995114399999</v>
      </c>
      <c r="I21" s="61">
        <v>34.859323853580001</v>
      </c>
      <c r="J21" s="61">
        <v>30.441014484579998</v>
      </c>
      <c r="K21" s="17"/>
      <c r="L21" s="17"/>
      <c r="M21" s="17"/>
    </row>
    <row r="22" spans="1:13" ht="12.75" hidden="1" outlineLevel="3" x14ac:dyDescent="0.2">
      <c r="A22" s="60" t="s">
        <v>54</v>
      </c>
      <c r="B22" s="61">
        <v>3.84510672</v>
      </c>
      <c r="C22" s="61">
        <v>4.0292830400000001</v>
      </c>
      <c r="D22" s="61">
        <v>4.33370224</v>
      </c>
      <c r="E22" s="61">
        <v>4.19988896</v>
      </c>
      <c r="F22" s="61">
        <v>4.0348444800000003</v>
      </c>
      <c r="G22" s="61">
        <v>4.0315603199999996</v>
      </c>
      <c r="H22" s="61">
        <v>3.9817054399999998</v>
      </c>
      <c r="I22" s="61">
        <v>3.9727126400000001</v>
      </c>
      <c r="J22" s="61">
        <v>4.1093585600000004</v>
      </c>
      <c r="K22" s="17"/>
      <c r="L22" s="17"/>
      <c r="M22" s="17"/>
    </row>
    <row r="23" spans="1:13" ht="12.75" hidden="1" outlineLevel="3" x14ac:dyDescent="0.2">
      <c r="A23" s="60" t="s">
        <v>95</v>
      </c>
      <c r="B23" s="61">
        <v>160.23381210464001</v>
      </c>
      <c r="C23" s="61">
        <v>160.32577542317</v>
      </c>
      <c r="D23" s="61">
        <v>159.83365620571001</v>
      </c>
      <c r="E23" s="61">
        <v>158.09865248135</v>
      </c>
      <c r="F23" s="61">
        <v>157.48713295818001</v>
      </c>
      <c r="G23" s="61">
        <v>157.47522958183001</v>
      </c>
      <c r="H23" s="61">
        <v>161.60898950404999</v>
      </c>
      <c r="I23" s="61">
        <v>161.02566496906999</v>
      </c>
      <c r="J23" s="61">
        <v>158.85545464399999</v>
      </c>
      <c r="K23" s="17"/>
      <c r="L23" s="17"/>
      <c r="M23" s="17"/>
    </row>
    <row r="24" spans="1:13" ht="12.75" hidden="1" outlineLevel="3" x14ac:dyDescent="0.2">
      <c r="A24" s="60" t="s">
        <v>26</v>
      </c>
      <c r="B24" s="61">
        <v>0</v>
      </c>
      <c r="C24" s="61">
        <v>0.05</v>
      </c>
      <c r="D24" s="61">
        <v>0.05</v>
      </c>
      <c r="E24" s="61">
        <v>0.13</v>
      </c>
      <c r="F24" s="61">
        <v>0.83</v>
      </c>
      <c r="G24" s="61">
        <v>0.83</v>
      </c>
      <c r="H24" s="61">
        <v>0.88349999999999995</v>
      </c>
      <c r="I24" s="61">
        <v>1.08673</v>
      </c>
      <c r="J24" s="61">
        <v>1.0893010000000001</v>
      </c>
      <c r="K24" s="17"/>
      <c r="L24" s="17"/>
      <c r="M24" s="17"/>
    </row>
    <row r="25" spans="1:13" ht="12.75" hidden="1" outlineLevel="3" x14ac:dyDescent="0.2">
      <c r="A25" s="60" t="s">
        <v>16</v>
      </c>
      <c r="B25" s="61">
        <v>27.1</v>
      </c>
      <c r="C25" s="61">
        <v>27.1</v>
      </c>
      <c r="D25" s="61">
        <v>27.1</v>
      </c>
      <c r="E25" s="61">
        <v>27.1</v>
      </c>
      <c r="F25" s="61">
        <v>27.1</v>
      </c>
      <c r="G25" s="61">
        <v>27.1</v>
      </c>
      <c r="H25" s="61">
        <v>25.6</v>
      </c>
      <c r="I25" s="61">
        <v>24.1</v>
      </c>
      <c r="J25" s="61">
        <v>24.1</v>
      </c>
      <c r="K25" s="17"/>
      <c r="L25" s="17"/>
      <c r="M25" s="17"/>
    </row>
    <row r="26" spans="1:13" ht="12.75" hidden="1" outlineLevel="3" x14ac:dyDescent="0.2">
      <c r="A26" s="60" t="s">
        <v>68</v>
      </c>
      <c r="B26" s="61">
        <v>48.624791000000002</v>
      </c>
      <c r="C26" s="61">
        <v>48.624791000000002</v>
      </c>
      <c r="D26" s="61">
        <v>48.624791000000002</v>
      </c>
      <c r="E26" s="61">
        <v>48.624791000000002</v>
      </c>
      <c r="F26" s="61">
        <v>44.739790999999997</v>
      </c>
      <c r="G26" s="61">
        <v>41.039791000000001</v>
      </c>
      <c r="H26" s="61">
        <v>41.039791000000001</v>
      </c>
      <c r="I26" s="61">
        <v>41.039791000000001</v>
      </c>
      <c r="J26" s="61">
        <v>44.739790999999997</v>
      </c>
      <c r="K26" s="17"/>
      <c r="L26" s="17"/>
      <c r="M26" s="17"/>
    </row>
    <row r="27" spans="1:13" ht="12.75" hidden="1" outlineLevel="3" x14ac:dyDescent="0.2">
      <c r="A27" s="60" t="s">
        <v>104</v>
      </c>
      <c r="B27" s="61">
        <v>31.301197999999999</v>
      </c>
      <c r="C27" s="61">
        <v>31.301197999999999</v>
      </c>
      <c r="D27" s="61">
        <v>31.301197999999999</v>
      </c>
      <c r="E27" s="61">
        <v>31.301197999999999</v>
      </c>
      <c r="F27" s="61">
        <v>31.301197999999999</v>
      </c>
      <c r="G27" s="61">
        <v>31.301197999999999</v>
      </c>
      <c r="H27" s="61">
        <v>31.301197999999999</v>
      </c>
      <c r="I27" s="61">
        <v>31.301197999999999</v>
      </c>
      <c r="J27" s="61">
        <v>31.301197999999999</v>
      </c>
      <c r="K27" s="17"/>
      <c r="L27" s="17"/>
      <c r="M27" s="17"/>
    </row>
    <row r="28" spans="1:13" ht="12.75" hidden="1" outlineLevel="3" x14ac:dyDescent="0.2">
      <c r="A28" s="60" t="s">
        <v>1</v>
      </c>
      <c r="B28" s="61">
        <v>0</v>
      </c>
      <c r="C28" s="61">
        <v>0</v>
      </c>
      <c r="D28" s="61">
        <v>0</v>
      </c>
      <c r="E28" s="61">
        <v>0</v>
      </c>
      <c r="F28" s="61">
        <v>5.6700000000000001E-4</v>
      </c>
      <c r="G28" s="61">
        <v>5.6700000000000001E-4</v>
      </c>
      <c r="H28" s="61">
        <v>0.19656699999999999</v>
      </c>
      <c r="I28" s="61">
        <v>0.19656699999999999</v>
      </c>
      <c r="J28" s="61">
        <v>0.19656699999999999</v>
      </c>
      <c r="K28" s="17"/>
      <c r="L28" s="17"/>
      <c r="M28" s="17"/>
    </row>
    <row r="29" spans="1:13" ht="12.75" hidden="1" outlineLevel="3" x14ac:dyDescent="0.2">
      <c r="A29" s="60" t="s">
        <v>37</v>
      </c>
      <c r="B29" s="61">
        <v>36.874398999999997</v>
      </c>
      <c r="C29" s="61">
        <v>51.148918999999999</v>
      </c>
      <c r="D29" s="61">
        <v>51.148918999999999</v>
      </c>
      <c r="E29" s="61">
        <v>51.148918999999999</v>
      </c>
      <c r="F29" s="61">
        <v>51.148918999999999</v>
      </c>
      <c r="G29" s="61">
        <v>51.148918999999999</v>
      </c>
      <c r="H29" s="61">
        <v>51.148918999999999</v>
      </c>
      <c r="I29" s="61">
        <v>51.148918999999999</v>
      </c>
      <c r="J29" s="61">
        <v>51.148918999999999</v>
      </c>
      <c r="K29" s="17"/>
      <c r="L29" s="17"/>
      <c r="M29" s="17"/>
    </row>
    <row r="30" spans="1:13" ht="25.5" outlineLevel="2" collapsed="1" x14ac:dyDescent="0.2">
      <c r="A30" s="91" t="s">
        <v>5</v>
      </c>
      <c r="B30" s="37">
        <f t="shared" ref="B30:I30" si="4">SUM(B$31:B$31)</f>
        <v>2.6450504500999998</v>
      </c>
      <c r="C30" s="37">
        <f t="shared" si="4"/>
        <v>2.6450504500999998</v>
      </c>
      <c r="D30" s="37">
        <f t="shared" si="4"/>
        <v>2.6450504500999998</v>
      </c>
      <c r="E30" s="37">
        <f t="shared" si="4"/>
        <v>2.6119873194799998</v>
      </c>
      <c r="F30" s="37">
        <f t="shared" si="4"/>
        <v>2.6119873194799998</v>
      </c>
      <c r="G30" s="37">
        <f t="shared" si="4"/>
        <v>2.6119873194799998</v>
      </c>
      <c r="H30" s="37">
        <f t="shared" si="4"/>
        <v>2.5789241888599999</v>
      </c>
      <c r="I30" s="37">
        <f t="shared" si="4"/>
        <v>2.5789241888599999</v>
      </c>
      <c r="J30" s="37">
        <v>2.5789241888599999</v>
      </c>
      <c r="K30" s="17"/>
      <c r="L30" s="17"/>
      <c r="M30" s="17"/>
    </row>
    <row r="31" spans="1:13" ht="12.75" hidden="1" outlineLevel="3" x14ac:dyDescent="0.2">
      <c r="A31" s="60" t="s">
        <v>60</v>
      </c>
      <c r="B31" s="61">
        <v>2.6450504500999998</v>
      </c>
      <c r="C31" s="61">
        <v>2.6450504500999998</v>
      </c>
      <c r="D31" s="61">
        <v>2.6450504500999998</v>
      </c>
      <c r="E31" s="61">
        <v>2.6119873194799998</v>
      </c>
      <c r="F31" s="61">
        <v>2.6119873194799998</v>
      </c>
      <c r="G31" s="61">
        <v>2.6119873194799998</v>
      </c>
      <c r="H31" s="61">
        <v>2.5789241888599999</v>
      </c>
      <c r="I31" s="61">
        <v>2.5789241888599999</v>
      </c>
      <c r="J31" s="61">
        <v>2.5789241888599999</v>
      </c>
      <c r="K31" s="17"/>
      <c r="L31" s="17"/>
      <c r="M31" s="17"/>
    </row>
    <row r="32" spans="1:13" ht="15" outlineLevel="1" x14ac:dyDescent="0.2">
      <c r="A32" s="88" t="s">
        <v>52</v>
      </c>
      <c r="B32" s="89">
        <f t="shared" ref="B32:J32" si="5">B$33+B$40+B$46+B$48+B$52</f>
        <v>826.27047817949006</v>
      </c>
      <c r="C32" s="89">
        <f t="shared" si="5"/>
        <v>863.94435578066998</v>
      </c>
      <c r="D32" s="89">
        <f t="shared" si="5"/>
        <v>939.33533813095005</v>
      </c>
      <c r="E32" s="89">
        <f t="shared" si="5"/>
        <v>925.20333795781005</v>
      </c>
      <c r="F32" s="89">
        <f t="shared" si="5"/>
        <v>901.60012765133001</v>
      </c>
      <c r="G32" s="89">
        <f t="shared" si="5"/>
        <v>896.07231850717994</v>
      </c>
      <c r="H32" s="89">
        <f t="shared" si="5"/>
        <v>886.03751073647004</v>
      </c>
      <c r="I32" s="89">
        <f t="shared" si="5"/>
        <v>882.28441887064002</v>
      </c>
      <c r="J32" s="89">
        <f t="shared" si="5"/>
        <v>913.52034986237993</v>
      </c>
      <c r="K32" s="17"/>
      <c r="L32" s="17"/>
      <c r="M32" s="17"/>
    </row>
    <row r="33" spans="1:13" ht="25.5" outlineLevel="2" collapsed="1" x14ac:dyDescent="0.2">
      <c r="A33" s="91" t="s">
        <v>90</v>
      </c>
      <c r="B33" s="37">
        <f t="shared" ref="B33:I33" si="6">SUM(B$34:B$39)</f>
        <v>337.44929111162003</v>
      </c>
      <c r="C33" s="37">
        <f t="shared" si="6"/>
        <v>351.87521380503</v>
      </c>
      <c r="D33" s="37">
        <f t="shared" si="6"/>
        <v>379.26608179367003</v>
      </c>
      <c r="E33" s="37">
        <f t="shared" si="6"/>
        <v>372.54070199592002</v>
      </c>
      <c r="F33" s="37">
        <f t="shared" si="6"/>
        <v>358.95503369400001</v>
      </c>
      <c r="G33" s="37">
        <f t="shared" si="6"/>
        <v>355.00487263423997</v>
      </c>
      <c r="H33" s="37">
        <f t="shared" si="6"/>
        <v>350.58906898672001</v>
      </c>
      <c r="I33" s="37">
        <f t="shared" si="6"/>
        <v>348.61953904335002</v>
      </c>
      <c r="J33" s="37">
        <v>360.8556867922</v>
      </c>
      <c r="K33" s="17"/>
      <c r="L33" s="17"/>
      <c r="M33" s="17"/>
    </row>
    <row r="34" spans="1:13" ht="12.75" hidden="1" outlineLevel="3" x14ac:dyDescent="0.2">
      <c r="A34" s="60" t="s">
        <v>17</v>
      </c>
      <c r="B34" s="61">
        <v>57.953115089999997</v>
      </c>
      <c r="C34" s="61">
        <v>60.604772539999999</v>
      </c>
      <c r="D34" s="61">
        <v>65.80509481</v>
      </c>
      <c r="E34" s="61">
        <v>65.613412670000002</v>
      </c>
      <c r="F34" s="61">
        <v>63.221158389999999</v>
      </c>
      <c r="G34" s="61">
        <v>61.951626099999999</v>
      </c>
      <c r="H34" s="61">
        <v>60.915423400000002</v>
      </c>
      <c r="I34" s="61">
        <v>60.777669680000002</v>
      </c>
      <c r="J34" s="61">
        <v>63.31301483</v>
      </c>
      <c r="K34" s="17"/>
      <c r="L34" s="17"/>
      <c r="M34" s="17"/>
    </row>
    <row r="35" spans="1:13" ht="12.75" hidden="1" outlineLevel="3" x14ac:dyDescent="0.2">
      <c r="A35" s="60" t="s">
        <v>61</v>
      </c>
      <c r="B35" s="61">
        <v>13.990699070510001</v>
      </c>
      <c r="C35" s="61">
        <v>14.7203780374</v>
      </c>
      <c r="D35" s="61">
        <v>15.98942881096</v>
      </c>
      <c r="E35" s="61">
        <v>15.93255975602</v>
      </c>
      <c r="F35" s="61">
        <v>15.59893252426</v>
      </c>
      <c r="G35" s="61">
        <v>14.882868282780001</v>
      </c>
      <c r="H35" s="61">
        <v>14.8565512227</v>
      </c>
      <c r="I35" s="61">
        <v>14.95285271701</v>
      </c>
      <c r="J35" s="61">
        <v>15.576800577489999</v>
      </c>
      <c r="K35" s="17"/>
      <c r="L35" s="17"/>
      <c r="M35" s="17"/>
    </row>
    <row r="36" spans="1:13" ht="12.75" hidden="1" outlineLevel="3" x14ac:dyDescent="0.2">
      <c r="A36" s="60" t="s">
        <v>51</v>
      </c>
      <c r="B36" s="61">
        <v>12.53014511808</v>
      </c>
      <c r="C36" s="61">
        <v>13.103464647159999</v>
      </c>
      <c r="D36" s="61">
        <v>14.04992352314</v>
      </c>
      <c r="E36" s="61">
        <v>14.0089978256</v>
      </c>
      <c r="F36" s="61">
        <v>13.555445777219999</v>
      </c>
      <c r="G36" s="61">
        <v>13.28324139884</v>
      </c>
      <c r="H36" s="61">
        <v>13.06106594569</v>
      </c>
      <c r="I36" s="61">
        <v>13.306541820890001</v>
      </c>
      <c r="J36" s="61">
        <v>13.65416290335</v>
      </c>
      <c r="K36" s="17"/>
      <c r="L36" s="17"/>
      <c r="M36" s="17"/>
    </row>
    <row r="37" spans="1:13" ht="12.75" hidden="1" outlineLevel="3" x14ac:dyDescent="0.2">
      <c r="A37" s="60" t="s">
        <v>42</v>
      </c>
      <c r="B37" s="61">
        <v>124.74712580344</v>
      </c>
      <c r="C37" s="61">
        <v>129.57587763198001</v>
      </c>
      <c r="D37" s="61">
        <v>139.33886772974</v>
      </c>
      <c r="E37" s="61">
        <v>134.57712192448</v>
      </c>
      <c r="F37" s="61">
        <v>129.36278663962</v>
      </c>
      <c r="G37" s="61">
        <v>128.76932668262</v>
      </c>
      <c r="H37" s="61">
        <v>127.71012937867</v>
      </c>
      <c r="I37" s="61">
        <v>126.36197118222</v>
      </c>
      <c r="J37" s="61">
        <v>130.40806352631</v>
      </c>
      <c r="K37" s="17"/>
      <c r="L37" s="17"/>
      <c r="M37" s="17"/>
    </row>
    <row r="38" spans="1:13" ht="12.75" hidden="1" outlineLevel="3" x14ac:dyDescent="0.2">
      <c r="A38" s="60" t="s">
        <v>58</v>
      </c>
      <c r="B38" s="61">
        <v>128.20769715962001</v>
      </c>
      <c r="C38" s="61">
        <v>133.84922844747999</v>
      </c>
      <c r="D38" s="61">
        <v>144.05964860624999</v>
      </c>
      <c r="E38" s="61">
        <v>142.38620616323999</v>
      </c>
      <c r="F38" s="61">
        <v>137.1951881599</v>
      </c>
      <c r="G38" s="61">
        <v>136.09630550672</v>
      </c>
      <c r="H38" s="61">
        <v>134.02466063649001</v>
      </c>
      <c r="I38" s="61">
        <v>133.19931326792999</v>
      </c>
      <c r="J38" s="61">
        <v>137.88172479445001</v>
      </c>
      <c r="K38" s="17"/>
      <c r="L38" s="17"/>
      <c r="M38" s="17"/>
    </row>
    <row r="39" spans="1:13" ht="12.75" hidden="1" outlineLevel="3" x14ac:dyDescent="0.2">
      <c r="A39" s="60" t="s">
        <v>14</v>
      </c>
      <c r="B39" s="61">
        <v>2.0508869969999999E-2</v>
      </c>
      <c r="C39" s="61">
        <v>2.1492501010000001E-2</v>
      </c>
      <c r="D39" s="61">
        <v>2.3118313580000001E-2</v>
      </c>
      <c r="E39" s="61">
        <v>2.240365658E-2</v>
      </c>
      <c r="F39" s="61">
        <v>2.1522203E-2</v>
      </c>
      <c r="G39" s="61">
        <v>2.1504663279999999E-2</v>
      </c>
      <c r="H39" s="61">
        <v>2.123840317E-2</v>
      </c>
      <c r="I39" s="61">
        <v>2.1190375300000001E-2</v>
      </c>
      <c r="J39" s="61">
        <v>2.1920160599999999E-2</v>
      </c>
      <c r="K39" s="17"/>
      <c r="L39" s="17"/>
      <c r="M39" s="17"/>
    </row>
    <row r="40" spans="1:13" ht="25.5" outlineLevel="2" collapsed="1" x14ac:dyDescent="0.2">
      <c r="A40" s="91" t="s">
        <v>3</v>
      </c>
      <c r="B40" s="37">
        <f t="shared" ref="B40:I40" si="7">SUM(B$41:B$45)</f>
        <v>32.70852715345</v>
      </c>
      <c r="C40" s="37">
        <f t="shared" si="7"/>
        <v>34.242409410930001</v>
      </c>
      <c r="D40" s="37">
        <f t="shared" si="7"/>
        <v>37.526916022510001</v>
      </c>
      <c r="E40" s="37">
        <f t="shared" si="7"/>
        <v>45.38806966704</v>
      </c>
      <c r="F40" s="37">
        <f t="shared" si="7"/>
        <v>44.490385573250002</v>
      </c>
      <c r="G40" s="37">
        <f t="shared" si="7"/>
        <v>43.6331803876</v>
      </c>
      <c r="H40" s="37">
        <f t="shared" si="7"/>
        <v>44.296311358029996</v>
      </c>
      <c r="I40" s="37">
        <f t="shared" si="7"/>
        <v>43.789797697210005</v>
      </c>
      <c r="J40" s="37">
        <v>45.888238556700003</v>
      </c>
      <c r="K40" s="17"/>
      <c r="L40" s="17"/>
      <c r="M40" s="17"/>
    </row>
    <row r="41" spans="1:13" ht="12.75" hidden="1" outlineLevel="3" x14ac:dyDescent="0.2">
      <c r="A41" s="60" t="s">
        <v>64</v>
      </c>
      <c r="B41" s="61">
        <v>6.9140144000000001</v>
      </c>
      <c r="C41" s="61">
        <v>7.1427943999999997</v>
      </c>
      <c r="D41" s="61">
        <v>7.9887480000000002</v>
      </c>
      <c r="E41" s="61">
        <v>8.0486143999999999</v>
      </c>
      <c r="F41" s="61">
        <v>8.0232387999999997</v>
      </c>
      <c r="G41" s="61">
        <v>7.7202999999999999</v>
      </c>
      <c r="H41" s="61">
        <v>7.6528188000000004</v>
      </c>
      <c r="I41" s="61">
        <v>7.5371588000000003</v>
      </c>
      <c r="J41" s="61">
        <v>7.8693647999999996</v>
      </c>
      <c r="K41" s="17"/>
      <c r="L41" s="17"/>
      <c r="M41" s="17"/>
    </row>
    <row r="42" spans="1:13" ht="12.75" hidden="1" outlineLevel="3" x14ac:dyDescent="0.2">
      <c r="A42" s="60" t="s">
        <v>23</v>
      </c>
      <c r="B42" s="61">
        <v>5.4281877029999999</v>
      </c>
      <c r="C42" s="61">
        <v>5.6765556180000001</v>
      </c>
      <c r="D42" s="61">
        <v>6.163644627</v>
      </c>
      <c r="E42" s="61">
        <v>6.1456906890000003</v>
      </c>
      <c r="F42" s="61">
        <v>5.9216198130000004</v>
      </c>
      <c r="G42" s="61">
        <v>5.80270887</v>
      </c>
      <c r="H42" s="61">
        <v>5.7056527800000003</v>
      </c>
      <c r="I42" s="61">
        <v>5.6927500560000004</v>
      </c>
      <c r="J42" s="61">
        <v>6.0340827247100002</v>
      </c>
      <c r="K42" s="17"/>
      <c r="L42" s="17"/>
      <c r="M42" s="17"/>
    </row>
    <row r="43" spans="1:13" ht="12.75" hidden="1" outlineLevel="3" x14ac:dyDescent="0.2">
      <c r="A43" s="60" t="s">
        <v>6</v>
      </c>
      <c r="B43" s="61">
        <v>14.540944745859999</v>
      </c>
      <c r="C43" s="61">
        <v>15.238346638019999</v>
      </c>
      <c r="D43" s="61">
        <v>16.391060114369999</v>
      </c>
      <c r="E43" s="61">
        <v>15.884362865410001</v>
      </c>
      <c r="F43" s="61">
        <v>15.25940558185</v>
      </c>
      <c r="G43" s="61">
        <v>15.24696978447</v>
      </c>
      <c r="H43" s="61">
        <v>15.058189339489999</v>
      </c>
      <c r="I43" s="61">
        <v>15.024137210879999</v>
      </c>
      <c r="J43" s="61">
        <v>15.54156053198</v>
      </c>
      <c r="K43" s="17"/>
      <c r="L43" s="17"/>
      <c r="M43" s="17"/>
    </row>
    <row r="44" spans="1:13" ht="12.75" hidden="1" outlineLevel="3" x14ac:dyDescent="0.2">
      <c r="A44" s="60" t="s">
        <v>62</v>
      </c>
      <c r="B44" s="61">
        <v>0.216533956</v>
      </c>
      <c r="C44" s="61">
        <v>0.22691919528000001</v>
      </c>
      <c r="D44" s="61">
        <v>0.24408462803</v>
      </c>
      <c r="E44" s="61">
        <v>0.23653923385</v>
      </c>
      <c r="F44" s="61">
        <v>0.22723279088000001</v>
      </c>
      <c r="G44" s="61">
        <v>0.22704760535999999</v>
      </c>
      <c r="H44" s="61">
        <v>0.22423641412</v>
      </c>
      <c r="I44" s="61">
        <v>0.22372933276000001</v>
      </c>
      <c r="J44" s="61">
        <v>0.23143445237999999</v>
      </c>
      <c r="K44" s="17"/>
      <c r="L44" s="17"/>
      <c r="M44" s="17"/>
    </row>
    <row r="45" spans="1:13" ht="12.75" hidden="1" outlineLevel="3" x14ac:dyDescent="0.2">
      <c r="A45" s="60" t="s">
        <v>65</v>
      </c>
      <c r="B45" s="61">
        <v>5.6088463485900002</v>
      </c>
      <c r="C45" s="61">
        <v>5.9577935596299998</v>
      </c>
      <c r="D45" s="61">
        <v>6.7393786531100002</v>
      </c>
      <c r="E45" s="61">
        <v>15.072862478779999</v>
      </c>
      <c r="F45" s="61">
        <v>15.05888858752</v>
      </c>
      <c r="G45" s="61">
        <v>14.63615412777</v>
      </c>
      <c r="H45" s="61">
        <v>15.655414024420001</v>
      </c>
      <c r="I45" s="61">
        <v>15.31202229757</v>
      </c>
      <c r="J45" s="61">
        <v>16.211796047629999</v>
      </c>
      <c r="K45" s="17"/>
      <c r="L45" s="17"/>
      <c r="M45" s="17"/>
    </row>
    <row r="46" spans="1:13" ht="25.5" outlineLevel="2" collapsed="1" x14ac:dyDescent="0.2">
      <c r="A46" s="91" t="s">
        <v>13</v>
      </c>
      <c r="B46" s="37">
        <f t="shared" ref="B46:I46" si="8">SUM(B$47:B$47)</f>
        <v>1.34076761E-3</v>
      </c>
      <c r="C46" s="37">
        <f t="shared" si="8"/>
        <v>1.40211472E-3</v>
      </c>
      <c r="D46" s="37">
        <f t="shared" si="8"/>
        <v>1.52242618E-3</v>
      </c>
      <c r="E46" s="37">
        <f t="shared" si="8"/>
        <v>1.51799154E-3</v>
      </c>
      <c r="F46" s="37">
        <f t="shared" si="8"/>
        <v>1.46264582E-3</v>
      </c>
      <c r="G46" s="37">
        <f t="shared" si="8"/>
        <v>1.4332747E-3</v>
      </c>
      <c r="H46" s="37">
        <f t="shared" si="8"/>
        <v>1.40930175E-3</v>
      </c>
      <c r="I46" s="37">
        <f t="shared" si="8"/>
        <v>1.40611476E-3</v>
      </c>
      <c r="J46" s="37">
        <v>1.4647709499999999E-3</v>
      </c>
      <c r="K46" s="17"/>
      <c r="L46" s="17"/>
      <c r="M46" s="17"/>
    </row>
    <row r="47" spans="1:13" ht="12.75" hidden="1" outlineLevel="3" x14ac:dyDescent="0.2">
      <c r="A47" s="60" t="s">
        <v>49</v>
      </c>
      <c r="B47" s="61">
        <v>1.34076761E-3</v>
      </c>
      <c r="C47" s="61">
        <v>1.40211472E-3</v>
      </c>
      <c r="D47" s="61">
        <v>1.52242618E-3</v>
      </c>
      <c r="E47" s="61">
        <v>1.51799154E-3</v>
      </c>
      <c r="F47" s="61">
        <v>1.46264582E-3</v>
      </c>
      <c r="G47" s="61">
        <v>1.4332747E-3</v>
      </c>
      <c r="H47" s="61">
        <v>1.40930175E-3</v>
      </c>
      <c r="I47" s="61">
        <v>1.40611476E-3</v>
      </c>
      <c r="J47" s="61">
        <v>1.4647709499999999E-3</v>
      </c>
      <c r="K47" s="17"/>
      <c r="L47" s="17"/>
      <c r="M47" s="17"/>
    </row>
    <row r="48" spans="1:13" ht="25.5" outlineLevel="2" collapsed="1" x14ac:dyDescent="0.2">
      <c r="A48" s="91" t="s">
        <v>91</v>
      </c>
      <c r="B48" s="37">
        <f t="shared" ref="B48:I48" si="9">SUM(B$49:B$51)</f>
        <v>415.26993272281004</v>
      </c>
      <c r="C48" s="37">
        <f t="shared" si="9"/>
        <v>435.18679795398998</v>
      </c>
      <c r="D48" s="37">
        <f t="shared" si="9"/>
        <v>476.64969038858999</v>
      </c>
      <c r="E48" s="37">
        <f t="shared" si="9"/>
        <v>461.91500665531004</v>
      </c>
      <c r="F48" s="37">
        <f t="shared" si="9"/>
        <v>454.44883625825997</v>
      </c>
      <c r="G48" s="37">
        <f t="shared" si="9"/>
        <v>454.07847886664001</v>
      </c>
      <c r="H48" s="37">
        <f t="shared" si="9"/>
        <v>448.45630354197004</v>
      </c>
      <c r="I48" s="37">
        <f t="shared" si="9"/>
        <v>447.44217817931997</v>
      </c>
      <c r="J48" s="37">
        <v>462.85184960253002</v>
      </c>
      <c r="K48" s="17"/>
      <c r="L48" s="17"/>
      <c r="M48" s="17"/>
    </row>
    <row r="49" spans="1:13" ht="12.75" hidden="1" outlineLevel="3" x14ac:dyDescent="0.2">
      <c r="A49" s="60" t="s">
        <v>74</v>
      </c>
      <c r="B49" s="61">
        <v>72.002001000000007</v>
      </c>
      <c r="C49" s="61">
        <v>75.455307000000005</v>
      </c>
      <c r="D49" s="61">
        <v>81.163167000000001</v>
      </c>
      <c r="E49" s="61">
        <v>78.654167999999999</v>
      </c>
      <c r="F49" s="61">
        <v>75.559584000000001</v>
      </c>
      <c r="G49" s="61">
        <v>75.498006000000004</v>
      </c>
      <c r="H49" s="61">
        <v>74.563226999999998</v>
      </c>
      <c r="I49" s="61">
        <v>74.394611999999995</v>
      </c>
      <c r="J49" s="61">
        <v>76.956722999999997</v>
      </c>
      <c r="K49" s="17"/>
      <c r="L49" s="17"/>
      <c r="M49" s="17"/>
    </row>
    <row r="50" spans="1:13" ht="12.75" hidden="1" outlineLevel="3" x14ac:dyDescent="0.2">
      <c r="A50" s="60" t="s">
        <v>76</v>
      </c>
      <c r="B50" s="61">
        <v>24.000667</v>
      </c>
      <c r="C50" s="61">
        <v>25.151769000000002</v>
      </c>
      <c r="D50" s="61">
        <v>27.054389</v>
      </c>
      <c r="E50" s="61">
        <v>26.218056000000001</v>
      </c>
      <c r="F50" s="61">
        <v>25.186527999999999</v>
      </c>
      <c r="G50" s="61">
        <v>25.166001999999999</v>
      </c>
      <c r="H50" s="61">
        <v>24.854409</v>
      </c>
      <c r="I50" s="61">
        <v>24.798203999999998</v>
      </c>
      <c r="J50" s="61">
        <v>25.652241</v>
      </c>
      <c r="K50" s="17"/>
      <c r="L50" s="17"/>
      <c r="M50" s="17"/>
    </row>
    <row r="51" spans="1:13" ht="12.75" hidden="1" outlineLevel="3" x14ac:dyDescent="0.2">
      <c r="A51" s="60" t="s">
        <v>79</v>
      </c>
      <c r="B51" s="61">
        <v>319.26726472281001</v>
      </c>
      <c r="C51" s="61">
        <v>334.57972195398997</v>
      </c>
      <c r="D51" s="61">
        <v>368.43213438858999</v>
      </c>
      <c r="E51" s="61">
        <v>357.04278265531002</v>
      </c>
      <c r="F51" s="61">
        <v>353.70272425825999</v>
      </c>
      <c r="G51" s="61">
        <v>353.41447086663999</v>
      </c>
      <c r="H51" s="61">
        <v>349.03866754197003</v>
      </c>
      <c r="I51" s="61">
        <v>348.24936217931997</v>
      </c>
      <c r="J51" s="61">
        <v>360.24288560253001</v>
      </c>
      <c r="K51" s="17"/>
      <c r="L51" s="17"/>
      <c r="M51" s="17"/>
    </row>
    <row r="52" spans="1:13" ht="12.75" outlineLevel="2" collapsed="1" x14ac:dyDescent="0.2">
      <c r="A52" s="33" t="s">
        <v>4</v>
      </c>
      <c r="B52" s="37">
        <f t="shared" ref="B52:I52" si="10">SUM(B$53:B$53)</f>
        <v>40.841386424</v>
      </c>
      <c r="C52" s="37">
        <f t="shared" si="10"/>
        <v>42.638532496000003</v>
      </c>
      <c r="D52" s="37">
        <f t="shared" si="10"/>
        <v>45.891127500000003</v>
      </c>
      <c r="E52" s="37">
        <f t="shared" si="10"/>
        <v>45.358041647999997</v>
      </c>
      <c r="F52" s="37">
        <f t="shared" si="10"/>
        <v>43.704409480000002</v>
      </c>
      <c r="G52" s="37">
        <f t="shared" si="10"/>
        <v>43.354353344000003</v>
      </c>
      <c r="H52" s="37">
        <f t="shared" si="10"/>
        <v>42.694417547999997</v>
      </c>
      <c r="I52" s="37">
        <f t="shared" si="10"/>
        <v>42.431497835999998</v>
      </c>
      <c r="J52" s="37">
        <v>43.923110139999999</v>
      </c>
      <c r="K52" s="17"/>
      <c r="L52" s="17"/>
      <c r="M52" s="17"/>
    </row>
    <row r="53" spans="1:13" ht="12.75" hidden="1" outlineLevel="3" x14ac:dyDescent="0.2">
      <c r="A53" s="60" t="s">
        <v>58</v>
      </c>
      <c r="B53" s="61">
        <v>40.841386424</v>
      </c>
      <c r="C53" s="61">
        <v>42.638532496000003</v>
      </c>
      <c r="D53" s="61">
        <v>45.891127500000003</v>
      </c>
      <c r="E53" s="61">
        <v>45.358041647999997</v>
      </c>
      <c r="F53" s="61">
        <v>43.704409480000002</v>
      </c>
      <c r="G53" s="61">
        <v>43.354353344000003</v>
      </c>
      <c r="H53" s="61">
        <v>42.694417547999997</v>
      </c>
      <c r="I53" s="61">
        <v>42.431497835999998</v>
      </c>
      <c r="J53" s="61">
        <v>43.923110139999999</v>
      </c>
      <c r="K53" s="17"/>
      <c r="L53" s="17"/>
      <c r="M53" s="17"/>
    </row>
    <row r="54" spans="1:13" ht="15" x14ac:dyDescent="0.2">
      <c r="A54" s="86" t="s">
        <v>70</v>
      </c>
      <c r="B54" s="87">
        <f t="shared" ref="B54:J54" si="11">B$55+B$70</f>
        <v>237.90855769922001</v>
      </c>
      <c r="C54" s="87">
        <f t="shared" si="11"/>
        <v>253.21931773328998</v>
      </c>
      <c r="D54" s="87">
        <f t="shared" si="11"/>
        <v>257.08513917158001</v>
      </c>
      <c r="E54" s="87">
        <f t="shared" si="11"/>
        <v>252.70723837587997</v>
      </c>
      <c r="F54" s="87">
        <f t="shared" si="11"/>
        <v>241.08864747792001</v>
      </c>
      <c r="G54" s="87">
        <f t="shared" si="11"/>
        <v>234.99791952470997</v>
      </c>
      <c r="H54" s="87">
        <f t="shared" si="11"/>
        <v>231.93626927364002</v>
      </c>
      <c r="I54" s="87">
        <f t="shared" si="11"/>
        <v>233.99989860587002</v>
      </c>
      <c r="J54" s="87">
        <f t="shared" si="11"/>
        <v>241.03585044172996</v>
      </c>
      <c r="K54" s="17"/>
      <c r="L54" s="17"/>
      <c r="M54" s="17"/>
    </row>
    <row r="55" spans="1:13" ht="15" outlineLevel="1" x14ac:dyDescent="0.2">
      <c r="A55" s="88" t="s">
        <v>33</v>
      </c>
      <c r="B55" s="89">
        <f t="shared" ref="B55:J55" si="12">B$56+B$64+B$68</f>
        <v>21.459454905539999</v>
      </c>
      <c r="C55" s="89">
        <f t="shared" si="12"/>
        <v>21.150247491270001</v>
      </c>
      <c r="D55" s="89">
        <f t="shared" si="12"/>
        <v>20.950247491270002</v>
      </c>
      <c r="E55" s="89">
        <f t="shared" si="12"/>
        <v>20.950247491270002</v>
      </c>
      <c r="F55" s="89">
        <f t="shared" si="12"/>
        <v>20.564590076990001</v>
      </c>
      <c r="G55" s="89">
        <f t="shared" si="12"/>
        <v>20.48814007699</v>
      </c>
      <c r="H55" s="89">
        <f t="shared" si="12"/>
        <v>20.411690076990002</v>
      </c>
      <c r="I55" s="89">
        <f t="shared" si="12"/>
        <v>20.28853266266</v>
      </c>
      <c r="J55" s="89">
        <f t="shared" si="12"/>
        <v>19.699582662659999</v>
      </c>
      <c r="K55" s="17"/>
      <c r="L55" s="17"/>
      <c r="M55" s="17"/>
    </row>
    <row r="56" spans="1:13" ht="25.5" outlineLevel="2" collapsed="1" x14ac:dyDescent="0.2">
      <c r="A56" s="91" t="s">
        <v>82</v>
      </c>
      <c r="B56" s="37">
        <f t="shared" ref="B56:I56" si="13">SUM(B$57:B$63)</f>
        <v>16.400011599999999</v>
      </c>
      <c r="C56" s="37">
        <f t="shared" si="13"/>
        <v>16.400011599999999</v>
      </c>
      <c r="D56" s="37">
        <f t="shared" si="13"/>
        <v>16.2000116</v>
      </c>
      <c r="E56" s="37">
        <f t="shared" si="13"/>
        <v>16.2000116</v>
      </c>
      <c r="F56" s="37">
        <f t="shared" si="13"/>
        <v>16.2000116</v>
      </c>
      <c r="G56" s="37">
        <f t="shared" si="13"/>
        <v>16.2000116</v>
      </c>
      <c r="H56" s="37">
        <f t="shared" si="13"/>
        <v>16.2000116</v>
      </c>
      <c r="I56" s="37">
        <f t="shared" si="13"/>
        <v>16.2000116</v>
      </c>
      <c r="J56" s="37">
        <v>15.9500116</v>
      </c>
      <c r="K56" s="17"/>
      <c r="L56" s="17"/>
      <c r="M56" s="17"/>
    </row>
    <row r="57" spans="1:13" ht="12.75" hidden="1" outlineLevel="3" x14ac:dyDescent="0.2">
      <c r="A57" s="60" t="s">
        <v>96</v>
      </c>
      <c r="B57" s="61">
        <v>1.1600000000000001E-5</v>
      </c>
      <c r="C57" s="61">
        <v>1.1600000000000001E-5</v>
      </c>
      <c r="D57" s="61">
        <v>1.1600000000000001E-5</v>
      </c>
      <c r="E57" s="61">
        <v>1.1600000000000001E-5</v>
      </c>
      <c r="F57" s="61">
        <v>1.1600000000000001E-5</v>
      </c>
      <c r="G57" s="61">
        <v>1.1600000000000001E-5</v>
      </c>
      <c r="H57" s="61">
        <v>1.1600000000000001E-5</v>
      </c>
      <c r="I57" s="61">
        <v>1.1600000000000001E-5</v>
      </c>
      <c r="J57" s="61">
        <v>1.1600000000000001E-5</v>
      </c>
      <c r="K57" s="17"/>
      <c r="L57" s="17"/>
      <c r="M57" s="17"/>
    </row>
    <row r="58" spans="1:13" ht="12.75" hidden="1" outlineLevel="3" x14ac:dyDescent="0.2">
      <c r="A58" s="60" t="s">
        <v>31</v>
      </c>
      <c r="B58" s="61">
        <v>1</v>
      </c>
      <c r="C58" s="61">
        <v>1</v>
      </c>
      <c r="D58" s="61">
        <v>1</v>
      </c>
      <c r="E58" s="61">
        <v>1</v>
      </c>
      <c r="F58" s="61">
        <v>1</v>
      </c>
      <c r="G58" s="61">
        <v>1</v>
      </c>
      <c r="H58" s="61">
        <v>1</v>
      </c>
      <c r="I58" s="61">
        <v>1</v>
      </c>
      <c r="J58" s="61">
        <v>1</v>
      </c>
      <c r="K58" s="17"/>
      <c r="L58" s="17"/>
      <c r="M58" s="17"/>
    </row>
    <row r="59" spans="1:13" ht="12.75" hidden="1" outlineLevel="3" x14ac:dyDescent="0.2">
      <c r="A59" s="60" t="s">
        <v>34</v>
      </c>
      <c r="B59" s="61">
        <v>3</v>
      </c>
      <c r="C59" s="61">
        <v>3</v>
      </c>
      <c r="D59" s="61">
        <v>3</v>
      </c>
      <c r="E59" s="61">
        <v>3</v>
      </c>
      <c r="F59" s="61">
        <v>3</v>
      </c>
      <c r="G59" s="61">
        <v>3</v>
      </c>
      <c r="H59" s="61">
        <v>3</v>
      </c>
      <c r="I59" s="61">
        <v>3</v>
      </c>
      <c r="J59" s="61">
        <v>3</v>
      </c>
      <c r="K59" s="17"/>
      <c r="L59" s="17"/>
      <c r="M59" s="17"/>
    </row>
    <row r="60" spans="1:13" ht="12.75" hidden="1" outlineLevel="3" x14ac:dyDescent="0.2">
      <c r="A60" s="60" t="s">
        <v>113</v>
      </c>
      <c r="B60" s="61">
        <v>3.2</v>
      </c>
      <c r="C60" s="61">
        <v>3.2</v>
      </c>
      <c r="D60" s="61">
        <v>3</v>
      </c>
      <c r="E60" s="61">
        <v>3</v>
      </c>
      <c r="F60" s="61">
        <v>3</v>
      </c>
      <c r="G60" s="61">
        <v>3</v>
      </c>
      <c r="H60" s="61">
        <v>3</v>
      </c>
      <c r="I60" s="61">
        <v>3</v>
      </c>
      <c r="J60" s="61">
        <v>3</v>
      </c>
      <c r="K60" s="17"/>
      <c r="L60" s="17"/>
      <c r="M60" s="17"/>
    </row>
    <row r="61" spans="1:13" ht="12.75" hidden="1" outlineLevel="3" x14ac:dyDescent="0.2">
      <c r="A61" s="60" t="s">
        <v>93</v>
      </c>
      <c r="B61" s="61">
        <v>4.8</v>
      </c>
      <c r="C61" s="61">
        <v>4.8</v>
      </c>
      <c r="D61" s="61">
        <v>4.8</v>
      </c>
      <c r="E61" s="61">
        <v>4.8</v>
      </c>
      <c r="F61" s="61">
        <v>4.8</v>
      </c>
      <c r="G61" s="61">
        <v>4.8</v>
      </c>
      <c r="H61" s="61">
        <v>4.8</v>
      </c>
      <c r="I61" s="61">
        <v>4.8</v>
      </c>
      <c r="J61" s="61">
        <v>4.8</v>
      </c>
      <c r="K61" s="17"/>
      <c r="L61" s="17"/>
      <c r="M61" s="17"/>
    </row>
    <row r="62" spans="1:13" ht="12.75" hidden="1" outlineLevel="3" x14ac:dyDescent="0.2">
      <c r="A62" s="60" t="s">
        <v>28</v>
      </c>
      <c r="B62" s="61">
        <v>0.25</v>
      </c>
      <c r="C62" s="61">
        <v>0.25</v>
      </c>
      <c r="D62" s="61">
        <v>0.25</v>
      </c>
      <c r="E62" s="61">
        <v>0.25</v>
      </c>
      <c r="F62" s="61">
        <v>0.25</v>
      </c>
      <c r="G62" s="61">
        <v>0.25</v>
      </c>
      <c r="H62" s="61">
        <v>0.25</v>
      </c>
      <c r="I62" s="61">
        <v>0.25</v>
      </c>
      <c r="J62" s="61">
        <v>0</v>
      </c>
      <c r="K62" s="17"/>
      <c r="L62" s="17"/>
      <c r="M62" s="17"/>
    </row>
    <row r="63" spans="1:13" ht="12.75" hidden="1" outlineLevel="3" x14ac:dyDescent="0.2">
      <c r="A63" s="60" t="s">
        <v>111</v>
      </c>
      <c r="B63" s="61">
        <v>4.1500000000000004</v>
      </c>
      <c r="C63" s="61">
        <v>4.1500000000000004</v>
      </c>
      <c r="D63" s="61">
        <v>4.1500000000000004</v>
      </c>
      <c r="E63" s="61">
        <v>4.1500000000000004</v>
      </c>
      <c r="F63" s="61">
        <v>4.1500000000000004</v>
      </c>
      <c r="G63" s="61">
        <v>4.1500000000000004</v>
      </c>
      <c r="H63" s="61">
        <v>4.1500000000000004</v>
      </c>
      <c r="I63" s="61">
        <v>4.1500000000000004</v>
      </c>
      <c r="J63" s="61">
        <v>4.1500000000000004</v>
      </c>
      <c r="K63" s="17"/>
      <c r="L63" s="17"/>
      <c r="M63" s="17"/>
    </row>
    <row r="64" spans="1:13" ht="25.5" outlineLevel="2" collapsed="1" x14ac:dyDescent="0.2">
      <c r="A64" s="91" t="s">
        <v>5</v>
      </c>
      <c r="B64" s="37">
        <f t="shared" ref="B64:I64" si="14">SUM(B$65:B$67)</f>
        <v>5.0584886555399997</v>
      </c>
      <c r="C64" s="37">
        <f t="shared" si="14"/>
        <v>4.7492812412700003</v>
      </c>
      <c r="D64" s="37">
        <f t="shared" si="14"/>
        <v>4.7492812412700003</v>
      </c>
      <c r="E64" s="37">
        <f t="shared" si="14"/>
        <v>4.7492812412700003</v>
      </c>
      <c r="F64" s="37">
        <f t="shared" si="14"/>
        <v>4.3636238269900005</v>
      </c>
      <c r="G64" s="37">
        <f t="shared" si="14"/>
        <v>4.2871738269899993</v>
      </c>
      <c r="H64" s="37">
        <f t="shared" si="14"/>
        <v>4.2107238269899998</v>
      </c>
      <c r="I64" s="37">
        <f t="shared" si="14"/>
        <v>4.0875664126600002</v>
      </c>
      <c r="J64" s="37">
        <v>3.7486164126600001</v>
      </c>
      <c r="K64" s="17"/>
      <c r="L64" s="17"/>
      <c r="M64" s="17"/>
    </row>
    <row r="65" spans="1:13" ht="12.75" hidden="1" outlineLevel="3" x14ac:dyDescent="0.2">
      <c r="A65" s="60" t="s">
        <v>7</v>
      </c>
      <c r="B65" s="61">
        <v>1.05</v>
      </c>
      <c r="C65" s="61">
        <v>0.78749999999999998</v>
      </c>
      <c r="D65" s="61">
        <v>0.78749999999999998</v>
      </c>
      <c r="E65" s="61">
        <v>0.78749999999999998</v>
      </c>
      <c r="F65" s="61">
        <v>0.52500000000000002</v>
      </c>
      <c r="G65" s="61">
        <v>0.52500000000000002</v>
      </c>
      <c r="H65" s="61">
        <v>0.52500000000000002</v>
      </c>
      <c r="I65" s="61">
        <v>0.52500000000000002</v>
      </c>
      <c r="J65" s="61">
        <v>0.26250000000000001</v>
      </c>
      <c r="K65" s="17"/>
      <c r="L65" s="17"/>
      <c r="M65" s="17"/>
    </row>
    <row r="66" spans="1:13" ht="12.75" hidden="1" outlineLevel="3" x14ac:dyDescent="0.2">
      <c r="A66" s="60" t="s">
        <v>67</v>
      </c>
      <c r="B66" s="61">
        <v>3.8598623181499998</v>
      </c>
      <c r="C66" s="61">
        <v>3.8223623181500002</v>
      </c>
      <c r="D66" s="61">
        <v>3.8223623181500002</v>
      </c>
      <c r="E66" s="61">
        <v>3.8223623181500002</v>
      </c>
      <c r="F66" s="61">
        <v>3.7084123181500002</v>
      </c>
      <c r="G66" s="61">
        <v>3.6319623181499998</v>
      </c>
      <c r="H66" s="61">
        <v>3.5555123181499999</v>
      </c>
      <c r="I66" s="61">
        <v>3.4415623181499999</v>
      </c>
      <c r="J66" s="61">
        <v>3.36511231815</v>
      </c>
      <c r="K66" s="17"/>
      <c r="L66" s="17"/>
      <c r="M66" s="17"/>
    </row>
    <row r="67" spans="1:13" ht="12.75" hidden="1" outlineLevel="3" x14ac:dyDescent="0.2">
      <c r="A67" s="60" t="s">
        <v>18</v>
      </c>
      <c r="B67" s="61">
        <v>0.14862633739</v>
      </c>
      <c r="C67" s="61">
        <v>0.13941892312000001</v>
      </c>
      <c r="D67" s="61">
        <v>0.13941892312000001</v>
      </c>
      <c r="E67" s="61">
        <v>0.13941892312000001</v>
      </c>
      <c r="F67" s="61">
        <v>0.13021150883999999</v>
      </c>
      <c r="G67" s="61">
        <v>0.13021150883999999</v>
      </c>
      <c r="H67" s="61">
        <v>0.13021150883999999</v>
      </c>
      <c r="I67" s="61">
        <v>0.12100409450999999</v>
      </c>
      <c r="J67" s="61">
        <v>0.12100409450999999</v>
      </c>
      <c r="K67" s="17"/>
      <c r="L67" s="17"/>
      <c r="M67" s="17"/>
    </row>
    <row r="68" spans="1:13" ht="12.75" outlineLevel="2" collapsed="1" x14ac:dyDescent="0.2">
      <c r="A68" s="33" t="s">
        <v>84</v>
      </c>
      <c r="B68" s="37">
        <f t="shared" ref="B68:I68" si="15">SUM(B$69:B$69)</f>
        <v>9.5465000000000003E-4</v>
      </c>
      <c r="C68" s="37">
        <f t="shared" si="15"/>
        <v>9.5465000000000003E-4</v>
      </c>
      <c r="D68" s="37">
        <f t="shared" si="15"/>
        <v>9.5465000000000003E-4</v>
      </c>
      <c r="E68" s="37">
        <f t="shared" si="15"/>
        <v>9.5465000000000003E-4</v>
      </c>
      <c r="F68" s="37">
        <f t="shared" si="15"/>
        <v>9.5465000000000003E-4</v>
      </c>
      <c r="G68" s="37">
        <f t="shared" si="15"/>
        <v>9.5465000000000003E-4</v>
      </c>
      <c r="H68" s="37">
        <f t="shared" si="15"/>
        <v>9.5465000000000003E-4</v>
      </c>
      <c r="I68" s="37">
        <f t="shared" si="15"/>
        <v>9.5465000000000003E-4</v>
      </c>
      <c r="J68" s="37">
        <v>9.5465000000000003E-4</v>
      </c>
      <c r="K68" s="17"/>
      <c r="L68" s="17"/>
      <c r="M68" s="17"/>
    </row>
    <row r="69" spans="1:13" ht="12.75" hidden="1" outlineLevel="3" x14ac:dyDescent="0.2">
      <c r="A69" s="60" t="s">
        <v>109</v>
      </c>
      <c r="B69" s="61">
        <v>9.5465000000000003E-4</v>
      </c>
      <c r="C69" s="61">
        <v>9.5465000000000003E-4</v>
      </c>
      <c r="D69" s="61">
        <v>9.5465000000000003E-4</v>
      </c>
      <c r="E69" s="61">
        <v>9.5465000000000003E-4</v>
      </c>
      <c r="F69" s="61">
        <v>9.5465000000000003E-4</v>
      </c>
      <c r="G69" s="61">
        <v>9.5465000000000003E-4</v>
      </c>
      <c r="H69" s="61">
        <v>9.5465000000000003E-4</v>
      </c>
      <c r="I69" s="61">
        <v>9.5465000000000003E-4</v>
      </c>
      <c r="J69" s="61">
        <v>9.5465000000000003E-4</v>
      </c>
      <c r="K69" s="17"/>
      <c r="L69" s="17"/>
      <c r="M69" s="17"/>
    </row>
    <row r="70" spans="1:13" ht="15" outlineLevel="1" x14ac:dyDescent="0.2">
      <c r="A70" s="88" t="s">
        <v>52</v>
      </c>
      <c r="B70" s="89">
        <f t="shared" ref="B70:J70" si="16">B$71+B$77+B$79+B$89+B$90</f>
        <v>216.44910279368</v>
      </c>
      <c r="C70" s="89">
        <f t="shared" si="16"/>
        <v>232.06907024201999</v>
      </c>
      <c r="D70" s="89">
        <f t="shared" si="16"/>
        <v>236.13489168031001</v>
      </c>
      <c r="E70" s="89">
        <f t="shared" si="16"/>
        <v>231.75699088460996</v>
      </c>
      <c r="F70" s="89">
        <f t="shared" si="16"/>
        <v>220.52405740092999</v>
      </c>
      <c r="G70" s="89">
        <f t="shared" si="16"/>
        <v>214.50977944771998</v>
      </c>
      <c r="H70" s="89">
        <f t="shared" si="16"/>
        <v>211.52457919665002</v>
      </c>
      <c r="I70" s="89">
        <f t="shared" si="16"/>
        <v>213.71136594321001</v>
      </c>
      <c r="J70" s="89">
        <f t="shared" si="16"/>
        <v>221.33626777906997</v>
      </c>
      <c r="K70" s="17"/>
      <c r="L70" s="17"/>
      <c r="M70" s="17"/>
    </row>
    <row r="71" spans="1:13" ht="25.5" outlineLevel="2" collapsed="1" x14ac:dyDescent="0.2">
      <c r="A71" s="91" t="s">
        <v>90</v>
      </c>
      <c r="B71" s="37">
        <f t="shared" ref="B71:I71" si="17">SUM(B$72:B$76)</f>
        <v>140.83380311662</v>
      </c>
      <c r="C71" s="37">
        <f t="shared" si="17"/>
        <v>153.45544023683999</v>
      </c>
      <c r="D71" s="37">
        <f t="shared" si="17"/>
        <v>162.60218883141999</v>
      </c>
      <c r="E71" s="37">
        <f t="shared" si="17"/>
        <v>160.52942095818997</v>
      </c>
      <c r="F71" s="37">
        <f t="shared" si="17"/>
        <v>154.56799906461998</v>
      </c>
      <c r="G71" s="37">
        <f t="shared" si="17"/>
        <v>148.90130396249998</v>
      </c>
      <c r="H71" s="37">
        <f t="shared" si="17"/>
        <v>146.74219082188</v>
      </c>
      <c r="I71" s="37">
        <f t="shared" si="17"/>
        <v>150.01397229523002</v>
      </c>
      <c r="J71" s="37">
        <v>155.43279822288</v>
      </c>
      <c r="K71" s="17"/>
      <c r="L71" s="17"/>
      <c r="M71" s="17"/>
    </row>
    <row r="72" spans="1:13" ht="12.75" hidden="1" outlineLevel="3" x14ac:dyDescent="0.2">
      <c r="A72" s="60" t="s">
        <v>8</v>
      </c>
      <c r="B72" s="61">
        <v>0.45663837269000002</v>
      </c>
      <c r="C72" s="61">
        <v>0.47797529172999997</v>
      </c>
      <c r="D72" s="61">
        <v>0.51684894580999996</v>
      </c>
      <c r="E72" s="61">
        <v>0.45110630146000003</v>
      </c>
      <c r="F72" s="61">
        <v>0.40486248534000002</v>
      </c>
      <c r="G72" s="61">
        <v>0.40023368137999998</v>
      </c>
      <c r="H72" s="61">
        <v>0.39432825061999999</v>
      </c>
      <c r="I72" s="61">
        <v>0.39343652367999998</v>
      </c>
      <c r="J72" s="61">
        <v>0.40854695519000001</v>
      </c>
      <c r="K72" s="17"/>
      <c r="L72" s="17"/>
      <c r="M72" s="17"/>
    </row>
    <row r="73" spans="1:13" ht="12.75" hidden="1" outlineLevel="3" x14ac:dyDescent="0.2">
      <c r="A73" s="60" t="s">
        <v>61</v>
      </c>
      <c r="B73" s="61">
        <v>3.0501432933200001</v>
      </c>
      <c r="C73" s="61">
        <v>9.5183667486299992</v>
      </c>
      <c r="D73" s="61">
        <v>7.4123609181400001</v>
      </c>
      <c r="E73" s="61">
        <v>7.1377718522200002</v>
      </c>
      <c r="F73" s="61">
        <v>6.8579311295499998</v>
      </c>
      <c r="G73" s="61">
        <v>1.9532467659499999</v>
      </c>
      <c r="H73" s="61">
        <v>1.7894480529000001</v>
      </c>
      <c r="I73" s="61">
        <v>5.7725626011599998</v>
      </c>
      <c r="J73" s="61">
        <v>6.0020495439200001</v>
      </c>
      <c r="K73" s="17"/>
      <c r="L73" s="17"/>
      <c r="M73" s="17"/>
    </row>
    <row r="74" spans="1:13" ht="12.75" hidden="1" outlineLevel="3" x14ac:dyDescent="0.2">
      <c r="A74" s="60" t="s">
        <v>51</v>
      </c>
      <c r="B74" s="61">
        <v>0</v>
      </c>
      <c r="C74" s="61">
        <v>0</v>
      </c>
      <c r="D74" s="61">
        <v>0.14888030499999999</v>
      </c>
      <c r="E74" s="61">
        <v>0.14844663499999999</v>
      </c>
      <c r="F74" s="61">
        <v>0.14303429500000001</v>
      </c>
      <c r="G74" s="61">
        <v>0.14016205000000001</v>
      </c>
      <c r="H74" s="61">
        <v>0.13781769999999999</v>
      </c>
      <c r="I74" s="61">
        <v>0.27501207999999999</v>
      </c>
      <c r="J74" s="61">
        <v>0.28648423000000001</v>
      </c>
      <c r="K74" s="17"/>
      <c r="L74" s="17"/>
      <c r="M74" s="17"/>
    </row>
    <row r="75" spans="1:13" ht="12.75" hidden="1" outlineLevel="3" x14ac:dyDescent="0.2">
      <c r="A75" s="60" t="s">
        <v>42</v>
      </c>
      <c r="B75" s="61">
        <v>9.4189829975699997</v>
      </c>
      <c r="C75" s="61">
        <v>9.9227143563200002</v>
      </c>
      <c r="D75" s="61">
        <v>10.801159387469999</v>
      </c>
      <c r="E75" s="61">
        <v>10.73868801543</v>
      </c>
      <c r="F75" s="61">
        <v>10.28764808393</v>
      </c>
      <c r="G75" s="61">
        <v>10.629452638929999</v>
      </c>
      <c r="H75" s="61">
        <v>10.70919082528</v>
      </c>
      <c r="I75" s="61">
        <v>10.68497338883</v>
      </c>
      <c r="J75" s="61">
        <v>11.17626242437</v>
      </c>
      <c r="K75" s="17"/>
      <c r="L75" s="17"/>
      <c r="M75" s="17"/>
    </row>
    <row r="76" spans="1:13" ht="12.75" hidden="1" outlineLevel="3" x14ac:dyDescent="0.2">
      <c r="A76" s="60" t="s">
        <v>58</v>
      </c>
      <c r="B76" s="61">
        <v>127.90803845304001</v>
      </c>
      <c r="C76" s="61">
        <v>133.53638384016</v>
      </c>
      <c r="D76" s="61">
        <v>143.72293927499999</v>
      </c>
      <c r="E76" s="61">
        <v>142.05340815407999</v>
      </c>
      <c r="F76" s="61">
        <v>136.8745230708</v>
      </c>
      <c r="G76" s="61">
        <v>135.77820882623999</v>
      </c>
      <c r="H76" s="61">
        <v>133.71140599308001</v>
      </c>
      <c r="I76" s="61">
        <v>132.88798770156001</v>
      </c>
      <c r="J76" s="61">
        <v>137.5594550694</v>
      </c>
      <c r="K76" s="17"/>
      <c r="L76" s="17"/>
      <c r="M76" s="17"/>
    </row>
    <row r="77" spans="1:13" ht="25.5" outlineLevel="2" collapsed="1" x14ac:dyDescent="0.2">
      <c r="A77" s="91" t="s">
        <v>3</v>
      </c>
      <c r="B77" s="37">
        <f t="shared" ref="B77:I77" si="18">SUM(B$78:B$78)</f>
        <v>4.6790669948200003</v>
      </c>
      <c r="C77" s="37">
        <f t="shared" si="18"/>
        <v>4.29054578606</v>
      </c>
      <c r="D77" s="37">
        <f t="shared" si="18"/>
        <v>4.6151065842900003</v>
      </c>
      <c r="E77" s="37">
        <f t="shared" si="18"/>
        <v>4.4724396796699999</v>
      </c>
      <c r="F77" s="37">
        <f t="shared" si="18"/>
        <v>4.29647519329</v>
      </c>
      <c r="G77" s="37">
        <f t="shared" si="18"/>
        <v>4.2929737400599999</v>
      </c>
      <c r="H77" s="37">
        <f t="shared" si="18"/>
        <v>4.2398202607500002</v>
      </c>
      <c r="I77" s="37">
        <f t="shared" si="18"/>
        <v>3.6259135376699998</v>
      </c>
      <c r="J77" s="37">
        <v>3.7507880777799998</v>
      </c>
      <c r="K77" s="17"/>
      <c r="L77" s="17"/>
      <c r="M77" s="17"/>
    </row>
    <row r="78" spans="1:13" ht="12.75" hidden="1" outlineLevel="3" x14ac:dyDescent="0.2">
      <c r="A78" s="60" t="s">
        <v>64</v>
      </c>
      <c r="B78" s="61">
        <v>4.6790669948200003</v>
      </c>
      <c r="C78" s="61">
        <v>4.29054578606</v>
      </c>
      <c r="D78" s="61">
        <v>4.6151065842900003</v>
      </c>
      <c r="E78" s="61">
        <v>4.4724396796699999</v>
      </c>
      <c r="F78" s="61">
        <v>4.29647519329</v>
      </c>
      <c r="G78" s="61">
        <v>4.2929737400599999</v>
      </c>
      <c r="H78" s="61">
        <v>4.2398202607500002</v>
      </c>
      <c r="I78" s="61">
        <v>3.6259135376699998</v>
      </c>
      <c r="J78" s="61">
        <v>3.7507880777799998</v>
      </c>
      <c r="K78" s="17"/>
      <c r="L78" s="17"/>
      <c r="M78" s="17"/>
    </row>
    <row r="79" spans="1:13" ht="25.5" outlineLevel="2" collapsed="1" x14ac:dyDescent="0.2">
      <c r="A79" s="91" t="s">
        <v>13</v>
      </c>
      <c r="B79" s="37">
        <f t="shared" ref="B79:I79" si="19">SUM(B$80:B$88)</f>
        <v>68.227550551150003</v>
      </c>
      <c r="C79" s="37">
        <f t="shared" si="19"/>
        <v>71.495211779420003</v>
      </c>
      <c r="D79" s="37">
        <f t="shared" si="19"/>
        <v>65.874005242880003</v>
      </c>
      <c r="E79" s="37">
        <f t="shared" si="19"/>
        <v>63.746894540999996</v>
      </c>
      <c r="F79" s="37">
        <f t="shared" si="19"/>
        <v>58.761019617800002</v>
      </c>
      <c r="G79" s="37">
        <f t="shared" si="19"/>
        <v>58.440154640419998</v>
      </c>
      <c r="H79" s="37">
        <f t="shared" si="19"/>
        <v>57.710989266310008</v>
      </c>
      <c r="I79" s="37">
        <f t="shared" si="19"/>
        <v>57.257338621810007</v>
      </c>
      <c r="J79" s="37">
        <v>59.239613289620003</v>
      </c>
      <c r="K79" s="17"/>
      <c r="L79" s="17"/>
      <c r="M79" s="17"/>
    </row>
    <row r="80" spans="1:13" ht="12.75" hidden="1" outlineLevel="3" x14ac:dyDescent="0.2">
      <c r="A80" s="60" t="s">
        <v>41</v>
      </c>
      <c r="B80" s="61">
        <v>0.97860044465999996</v>
      </c>
      <c r="C80" s="61">
        <v>1.02337652194</v>
      </c>
      <c r="D80" s="61">
        <v>0</v>
      </c>
      <c r="E80" s="61">
        <v>0</v>
      </c>
      <c r="F80" s="61">
        <v>0</v>
      </c>
      <c r="G80" s="61">
        <v>0</v>
      </c>
      <c r="H80" s="61">
        <v>0</v>
      </c>
      <c r="I80" s="61">
        <v>0</v>
      </c>
      <c r="J80" s="61">
        <v>0</v>
      </c>
      <c r="K80" s="17"/>
      <c r="L80" s="17"/>
      <c r="M80" s="17"/>
    </row>
    <row r="81" spans="1:13" ht="12.75" hidden="1" outlineLevel="3" x14ac:dyDescent="0.2">
      <c r="A81" s="60" t="s">
        <v>86</v>
      </c>
      <c r="B81" s="61">
        <v>2.4192672335999998</v>
      </c>
      <c r="C81" s="61">
        <v>2.5352983151999999</v>
      </c>
      <c r="D81" s="61">
        <v>2.7270824112000001</v>
      </c>
      <c r="E81" s="61">
        <v>2.6427800447999998</v>
      </c>
      <c r="F81" s="61">
        <v>0</v>
      </c>
      <c r="G81" s="61">
        <v>0</v>
      </c>
      <c r="H81" s="61">
        <v>0</v>
      </c>
      <c r="I81" s="61">
        <v>0</v>
      </c>
      <c r="J81" s="61">
        <v>0</v>
      </c>
      <c r="K81" s="17"/>
      <c r="L81" s="17"/>
      <c r="M81" s="17"/>
    </row>
    <row r="82" spans="1:13" ht="12.75" hidden="1" outlineLevel="3" x14ac:dyDescent="0.2">
      <c r="A82" s="60" t="s">
        <v>9</v>
      </c>
      <c r="B82" s="61">
        <v>0</v>
      </c>
      <c r="C82" s="61">
        <v>0</v>
      </c>
      <c r="D82" s="61">
        <v>0</v>
      </c>
      <c r="E82" s="61">
        <v>0</v>
      </c>
      <c r="F82" s="61">
        <v>0.22042605838000001</v>
      </c>
      <c r="G82" s="61">
        <v>0.37879199249000001</v>
      </c>
      <c r="H82" s="61">
        <v>0.37317205301</v>
      </c>
      <c r="I82" s="61">
        <v>0.37232816428999999</v>
      </c>
      <c r="J82" s="61">
        <v>0.38785986221000002</v>
      </c>
      <c r="K82" s="17"/>
      <c r="L82" s="17"/>
      <c r="M82" s="17"/>
    </row>
    <row r="83" spans="1:13" ht="12.75" hidden="1" outlineLevel="3" x14ac:dyDescent="0.2">
      <c r="A83" s="60" t="s">
        <v>77</v>
      </c>
      <c r="B83" s="61">
        <v>1.1144829759399999</v>
      </c>
      <c r="C83" s="61">
        <v>1.1654763881400001</v>
      </c>
      <c r="D83" s="61">
        <v>1.26548258506</v>
      </c>
      <c r="E83" s="61">
        <v>1.1356167509199999</v>
      </c>
      <c r="F83" s="61">
        <v>1.0942123501700001</v>
      </c>
      <c r="G83" s="61">
        <v>1.0722396760499999</v>
      </c>
      <c r="H83" s="61">
        <v>1.0543053986599999</v>
      </c>
      <c r="I83" s="61">
        <v>1.05192119967</v>
      </c>
      <c r="J83" s="61">
        <v>1.0958021731600001</v>
      </c>
      <c r="K83" s="17"/>
      <c r="L83" s="17"/>
      <c r="M83" s="17"/>
    </row>
    <row r="84" spans="1:13" ht="12.75" hidden="1" outlineLevel="3" x14ac:dyDescent="0.2">
      <c r="A84" s="60" t="s">
        <v>97</v>
      </c>
      <c r="B84" s="61">
        <v>12.0003335</v>
      </c>
      <c r="C84" s="61">
        <v>12.575884500000001</v>
      </c>
      <c r="D84" s="61">
        <v>13.5271945</v>
      </c>
      <c r="E84" s="61">
        <v>13.109028</v>
      </c>
      <c r="F84" s="61">
        <v>12.593264</v>
      </c>
      <c r="G84" s="61">
        <v>12.583000999999999</v>
      </c>
      <c r="H84" s="61">
        <v>12.4272045</v>
      </c>
      <c r="I84" s="61">
        <v>12.399101999999999</v>
      </c>
      <c r="J84" s="61">
        <v>12.8261205</v>
      </c>
      <c r="K84" s="17"/>
      <c r="L84" s="17"/>
      <c r="M84" s="17"/>
    </row>
    <row r="85" spans="1:13" ht="12.75" hidden="1" outlineLevel="3" x14ac:dyDescent="0.2">
      <c r="A85" s="60" t="s">
        <v>45</v>
      </c>
      <c r="B85" s="61">
        <v>1.7299680773599999</v>
      </c>
      <c r="C85" s="61">
        <v>1.81293950952</v>
      </c>
      <c r="D85" s="61">
        <v>1.95008035912</v>
      </c>
      <c r="E85" s="61">
        <v>1.8897974764800001</v>
      </c>
      <c r="F85" s="61">
        <v>1.6527399673600001</v>
      </c>
      <c r="G85" s="61">
        <v>1.6513930512399999</v>
      </c>
      <c r="H85" s="61">
        <v>1.6309463185799999</v>
      </c>
      <c r="I85" s="61">
        <v>1.62725814648</v>
      </c>
      <c r="J85" s="61">
        <v>1.6833000544200001</v>
      </c>
      <c r="K85" s="17"/>
      <c r="L85" s="17"/>
      <c r="M85" s="17"/>
    </row>
    <row r="86" spans="1:13" ht="12.75" hidden="1" outlineLevel="3" x14ac:dyDescent="0.2">
      <c r="A86" s="60" t="s">
        <v>47</v>
      </c>
      <c r="B86" s="61">
        <v>37.252008746640001</v>
      </c>
      <c r="C86" s="61">
        <v>39.038661666419998</v>
      </c>
      <c r="D86" s="61">
        <v>41.991763631529999</v>
      </c>
      <c r="E86" s="61">
        <v>40.693671198049998</v>
      </c>
      <c r="F86" s="61">
        <v>39.092611940890002</v>
      </c>
      <c r="G86" s="61">
        <v>39.06075304582</v>
      </c>
      <c r="H86" s="61">
        <v>38.577122105000001</v>
      </c>
      <c r="I86" s="61">
        <v>38.166740236110002</v>
      </c>
      <c r="J86" s="61">
        <v>39.4811825373</v>
      </c>
      <c r="K86" s="17"/>
      <c r="L86" s="17"/>
      <c r="M86" s="17"/>
    </row>
    <row r="87" spans="1:13" ht="12.75" hidden="1" outlineLevel="3" x14ac:dyDescent="0.2">
      <c r="A87" s="60" t="s">
        <v>100</v>
      </c>
      <c r="B87" s="61">
        <v>3.91435878353</v>
      </c>
      <c r="C87" s="61">
        <v>4.1020963253399998</v>
      </c>
      <c r="D87" s="61">
        <v>4.4124017559700004</v>
      </c>
      <c r="E87" s="61">
        <v>4.2760010707499996</v>
      </c>
      <c r="F87" s="61">
        <v>4.1077653009999997</v>
      </c>
      <c r="G87" s="61">
        <v>3.69397587482</v>
      </c>
      <c r="H87" s="61">
        <v>3.6482388910600001</v>
      </c>
      <c r="I87" s="61">
        <v>3.6399888752599998</v>
      </c>
      <c r="J87" s="61">
        <v>3.76534816253</v>
      </c>
      <c r="K87" s="17"/>
      <c r="L87" s="17"/>
      <c r="M87" s="17"/>
    </row>
    <row r="88" spans="1:13" ht="12.75" hidden="1" outlineLevel="3" x14ac:dyDescent="0.2">
      <c r="A88" s="60" t="s">
        <v>19</v>
      </c>
      <c r="B88" s="61">
        <v>8.8185307894200005</v>
      </c>
      <c r="C88" s="61">
        <v>9.2414785528600003</v>
      </c>
      <c r="D88" s="61">
        <v>0</v>
      </c>
      <c r="E88" s="61">
        <v>0</v>
      </c>
      <c r="F88" s="61">
        <v>0</v>
      </c>
      <c r="G88" s="61">
        <v>0</v>
      </c>
      <c r="H88" s="61">
        <v>0</v>
      </c>
      <c r="I88" s="61">
        <v>0</v>
      </c>
      <c r="J88" s="61">
        <v>0</v>
      </c>
      <c r="K88" s="17"/>
      <c r="L88" s="17"/>
      <c r="M88" s="17"/>
    </row>
    <row r="89" spans="1:13" ht="25.5" outlineLevel="2" x14ac:dyDescent="0.2">
      <c r="A89" s="91" t="s">
        <v>91</v>
      </c>
      <c r="B89" s="37"/>
      <c r="C89" s="37"/>
      <c r="D89" s="37"/>
      <c r="E89" s="37"/>
      <c r="F89" s="37"/>
      <c r="G89" s="37"/>
      <c r="H89" s="37"/>
      <c r="I89" s="37"/>
      <c r="J89" s="37"/>
      <c r="K89" s="17"/>
      <c r="L89" s="17"/>
      <c r="M89" s="17"/>
    </row>
    <row r="90" spans="1:13" ht="12.75" outlineLevel="2" collapsed="1" x14ac:dyDescent="0.2">
      <c r="A90" s="33" t="s">
        <v>4</v>
      </c>
      <c r="B90" s="37">
        <f t="shared" ref="B90:I90" si="20">SUM(B$91:B$91)</f>
        <v>2.7086821310899998</v>
      </c>
      <c r="C90" s="37">
        <f t="shared" si="20"/>
        <v>2.8278724397000001</v>
      </c>
      <c r="D90" s="37">
        <f t="shared" si="20"/>
        <v>3.0435910217200002</v>
      </c>
      <c r="E90" s="37">
        <f t="shared" si="20"/>
        <v>3.0082357057500002</v>
      </c>
      <c r="F90" s="37">
        <f t="shared" si="20"/>
        <v>2.8985635252200002</v>
      </c>
      <c r="G90" s="37">
        <f t="shared" si="20"/>
        <v>2.8753471047399999</v>
      </c>
      <c r="H90" s="37">
        <f t="shared" si="20"/>
        <v>2.8315788477099999</v>
      </c>
      <c r="I90" s="37">
        <f t="shared" si="20"/>
        <v>2.8141414884999998</v>
      </c>
      <c r="J90" s="37">
        <v>2.9130681887900001</v>
      </c>
      <c r="K90" s="17"/>
      <c r="L90" s="17"/>
      <c r="M90" s="17"/>
    </row>
    <row r="91" spans="1:13" ht="12.75" hidden="1" outlineLevel="3" x14ac:dyDescent="0.2">
      <c r="A91" s="60" t="s">
        <v>58</v>
      </c>
      <c r="B91" s="61">
        <v>2.7086821310899998</v>
      </c>
      <c r="C91" s="61">
        <v>2.8278724397000001</v>
      </c>
      <c r="D91" s="61">
        <v>3.0435910217200002</v>
      </c>
      <c r="E91" s="61">
        <v>3.0082357057500002</v>
      </c>
      <c r="F91" s="61">
        <v>2.8985635252200002</v>
      </c>
      <c r="G91" s="61">
        <v>2.8753471047399999</v>
      </c>
      <c r="H91" s="61">
        <v>2.8315788477099999</v>
      </c>
      <c r="I91" s="61">
        <v>2.8141414884999998</v>
      </c>
      <c r="J91" s="61">
        <v>2.9130681887900001</v>
      </c>
      <c r="K91" s="17"/>
      <c r="L91" s="17"/>
      <c r="M91" s="17"/>
    </row>
    <row r="92" spans="1:13" x14ac:dyDescent="0.2">
      <c r="B92" s="6"/>
      <c r="C92" s="6"/>
      <c r="D92" s="6"/>
      <c r="E92" s="6"/>
      <c r="F92" s="6"/>
      <c r="G92" s="6"/>
      <c r="H92" s="6"/>
      <c r="I92" s="6"/>
      <c r="J92" s="6"/>
      <c r="K92" s="17"/>
      <c r="L92" s="17"/>
      <c r="M92" s="17"/>
    </row>
    <row r="93" spans="1:13" x14ac:dyDescent="0.2">
      <c r="B93" s="6"/>
      <c r="C93" s="6"/>
      <c r="D93" s="6"/>
      <c r="E93" s="6"/>
      <c r="F93" s="6"/>
      <c r="G93" s="6"/>
      <c r="H93" s="6"/>
      <c r="I93" s="6"/>
      <c r="J93" s="6"/>
      <c r="K93" s="17"/>
      <c r="L93" s="17"/>
      <c r="M93" s="17"/>
    </row>
    <row r="94" spans="1:13" x14ac:dyDescent="0.2">
      <c r="B94" s="6"/>
      <c r="C94" s="6"/>
      <c r="D94" s="6"/>
      <c r="E94" s="6"/>
      <c r="F94" s="6"/>
      <c r="G94" s="6"/>
      <c r="H94" s="6"/>
      <c r="I94" s="6"/>
      <c r="J94" s="6"/>
      <c r="K94" s="17"/>
      <c r="L94" s="17"/>
      <c r="M94" s="17"/>
    </row>
    <row r="95" spans="1:13" x14ac:dyDescent="0.2">
      <c r="B95" s="6"/>
      <c r="C95" s="6"/>
      <c r="D95" s="6"/>
      <c r="E95" s="6"/>
      <c r="F95" s="6"/>
      <c r="G95" s="6"/>
      <c r="H95" s="6"/>
      <c r="I95" s="6"/>
      <c r="J95" s="6"/>
      <c r="K95" s="17"/>
      <c r="L95" s="17"/>
      <c r="M95" s="17"/>
    </row>
    <row r="96" spans="1:13" x14ac:dyDescent="0.2">
      <c r="B96" s="6"/>
      <c r="C96" s="6"/>
      <c r="D96" s="6"/>
      <c r="E96" s="6"/>
      <c r="F96" s="6"/>
      <c r="G96" s="6"/>
      <c r="H96" s="6"/>
      <c r="I96" s="6"/>
      <c r="J96" s="6"/>
      <c r="K96" s="17"/>
      <c r="L96" s="17"/>
      <c r="M96" s="17"/>
    </row>
    <row r="97" spans="2:13" x14ac:dyDescent="0.2">
      <c r="B97" s="6"/>
      <c r="C97" s="6"/>
      <c r="D97" s="6"/>
      <c r="E97" s="6"/>
      <c r="F97" s="6"/>
      <c r="G97" s="6"/>
      <c r="H97" s="6"/>
      <c r="I97" s="6"/>
      <c r="J97" s="6"/>
      <c r="K97" s="17"/>
      <c r="L97" s="17"/>
      <c r="M97" s="17"/>
    </row>
    <row r="98" spans="2:13" x14ac:dyDescent="0.2">
      <c r="B98" s="6"/>
      <c r="C98" s="6"/>
      <c r="D98" s="6"/>
      <c r="E98" s="6"/>
      <c r="F98" s="6"/>
      <c r="G98" s="6"/>
      <c r="H98" s="6"/>
      <c r="I98" s="6"/>
      <c r="J98" s="6"/>
      <c r="K98" s="17"/>
      <c r="L98" s="17"/>
      <c r="M98" s="17"/>
    </row>
    <row r="99" spans="2:13" x14ac:dyDescent="0.2">
      <c r="B99" s="6"/>
      <c r="C99" s="6"/>
      <c r="D99" s="6"/>
      <c r="E99" s="6"/>
      <c r="F99" s="6"/>
      <c r="G99" s="6"/>
      <c r="H99" s="6"/>
      <c r="I99" s="6"/>
      <c r="J99" s="6"/>
      <c r="K99" s="17"/>
      <c r="L99" s="17"/>
      <c r="M99" s="17"/>
    </row>
    <row r="100" spans="2:13" x14ac:dyDescent="0.2">
      <c r="B100" s="6"/>
      <c r="C100" s="6"/>
      <c r="D100" s="6"/>
      <c r="E100" s="6"/>
      <c r="F100" s="6"/>
      <c r="G100" s="6"/>
      <c r="H100" s="6"/>
      <c r="I100" s="6"/>
      <c r="J100" s="6"/>
      <c r="K100" s="17"/>
      <c r="L100" s="17"/>
      <c r="M100" s="17"/>
    </row>
    <row r="101" spans="2:13" x14ac:dyDescent="0.2">
      <c r="B101" s="6"/>
      <c r="C101" s="6"/>
      <c r="D101" s="6"/>
      <c r="E101" s="6"/>
      <c r="F101" s="6"/>
      <c r="G101" s="6"/>
      <c r="H101" s="6"/>
      <c r="I101" s="6"/>
      <c r="J101" s="6"/>
      <c r="K101" s="17"/>
      <c r="L101" s="17"/>
      <c r="M101" s="17"/>
    </row>
    <row r="102" spans="2:13" x14ac:dyDescent="0.2">
      <c r="B102" s="6"/>
      <c r="C102" s="6"/>
      <c r="D102" s="6"/>
      <c r="E102" s="6"/>
      <c r="F102" s="6"/>
      <c r="G102" s="6"/>
      <c r="H102" s="6"/>
      <c r="I102" s="6"/>
      <c r="J102" s="6"/>
      <c r="K102" s="17"/>
      <c r="L102" s="17"/>
      <c r="M102" s="17"/>
    </row>
    <row r="103" spans="2:13" x14ac:dyDescent="0.2">
      <c r="B103" s="6"/>
      <c r="C103" s="6"/>
      <c r="D103" s="6"/>
      <c r="E103" s="6"/>
      <c r="F103" s="6"/>
      <c r="G103" s="6"/>
      <c r="H103" s="6"/>
      <c r="I103" s="6"/>
      <c r="J103" s="6"/>
      <c r="K103" s="17"/>
      <c r="L103" s="17"/>
      <c r="M103" s="17"/>
    </row>
    <row r="104" spans="2:13" x14ac:dyDescent="0.2">
      <c r="B104" s="6"/>
      <c r="C104" s="6"/>
      <c r="D104" s="6"/>
      <c r="E104" s="6"/>
      <c r="F104" s="6"/>
      <c r="G104" s="6"/>
      <c r="H104" s="6"/>
      <c r="I104" s="6"/>
      <c r="J104" s="6"/>
      <c r="K104" s="17"/>
      <c r="L104" s="17"/>
      <c r="M104" s="17"/>
    </row>
    <row r="105" spans="2:13" x14ac:dyDescent="0.2">
      <c r="B105" s="6"/>
      <c r="C105" s="6"/>
      <c r="D105" s="6"/>
      <c r="E105" s="6"/>
      <c r="F105" s="6"/>
      <c r="G105" s="6"/>
      <c r="H105" s="6"/>
      <c r="I105" s="6"/>
      <c r="J105" s="6"/>
      <c r="K105" s="17"/>
      <c r="L105" s="17"/>
      <c r="M105" s="17"/>
    </row>
    <row r="106" spans="2:13" x14ac:dyDescent="0.2">
      <c r="B106" s="6"/>
      <c r="C106" s="6"/>
      <c r="D106" s="6"/>
      <c r="E106" s="6"/>
      <c r="F106" s="6"/>
      <c r="G106" s="6"/>
      <c r="H106" s="6"/>
      <c r="I106" s="6"/>
      <c r="J106" s="6"/>
      <c r="K106" s="17"/>
      <c r="L106" s="17"/>
      <c r="M106" s="17"/>
    </row>
    <row r="107" spans="2:13" x14ac:dyDescent="0.2">
      <c r="B107" s="6"/>
      <c r="C107" s="6"/>
      <c r="D107" s="6"/>
      <c r="E107" s="6"/>
      <c r="F107" s="6"/>
      <c r="G107" s="6"/>
      <c r="H107" s="6"/>
      <c r="I107" s="6"/>
      <c r="J107" s="6"/>
      <c r="K107" s="17"/>
      <c r="L107" s="17"/>
      <c r="M107" s="17"/>
    </row>
    <row r="108" spans="2:13" x14ac:dyDescent="0.2">
      <c r="B108" s="6"/>
      <c r="C108" s="6"/>
      <c r="D108" s="6"/>
      <c r="E108" s="6"/>
      <c r="F108" s="6"/>
      <c r="G108" s="6"/>
      <c r="H108" s="6"/>
      <c r="I108" s="6"/>
      <c r="J108" s="6"/>
      <c r="K108" s="17"/>
      <c r="L108" s="17"/>
      <c r="M108" s="17"/>
    </row>
    <row r="109" spans="2:13" x14ac:dyDescent="0.2">
      <c r="B109" s="6"/>
      <c r="C109" s="6"/>
      <c r="D109" s="6"/>
      <c r="E109" s="6"/>
      <c r="F109" s="6"/>
      <c r="G109" s="6"/>
      <c r="H109" s="6"/>
      <c r="I109" s="6"/>
      <c r="J109" s="6"/>
      <c r="K109" s="17"/>
      <c r="L109" s="17"/>
      <c r="M109" s="17"/>
    </row>
    <row r="110" spans="2:13" x14ac:dyDescent="0.2">
      <c r="B110" s="6"/>
      <c r="C110" s="6"/>
      <c r="D110" s="6"/>
      <c r="E110" s="6"/>
      <c r="F110" s="6"/>
      <c r="G110" s="6"/>
      <c r="H110" s="6"/>
      <c r="I110" s="6"/>
      <c r="J110" s="6"/>
      <c r="K110" s="17"/>
      <c r="L110" s="17"/>
      <c r="M110" s="17"/>
    </row>
    <row r="111" spans="2:13" x14ac:dyDescent="0.2">
      <c r="B111" s="6"/>
      <c r="C111" s="6"/>
      <c r="D111" s="6"/>
      <c r="E111" s="6"/>
      <c r="F111" s="6"/>
      <c r="G111" s="6"/>
      <c r="H111" s="6"/>
      <c r="I111" s="6"/>
      <c r="J111" s="6"/>
      <c r="K111" s="17"/>
      <c r="L111" s="17"/>
      <c r="M111" s="17"/>
    </row>
    <row r="112" spans="2:13" x14ac:dyDescent="0.2">
      <c r="B112" s="6"/>
      <c r="C112" s="6"/>
      <c r="D112" s="6"/>
      <c r="E112" s="6"/>
      <c r="F112" s="6"/>
      <c r="G112" s="6"/>
      <c r="H112" s="6"/>
      <c r="I112" s="6"/>
      <c r="J112" s="6"/>
      <c r="K112" s="17"/>
      <c r="L112" s="17"/>
      <c r="M112" s="17"/>
    </row>
    <row r="113" spans="2:13" x14ac:dyDescent="0.2">
      <c r="B113" s="6"/>
      <c r="C113" s="6"/>
      <c r="D113" s="6"/>
      <c r="E113" s="6"/>
      <c r="F113" s="6"/>
      <c r="G113" s="6"/>
      <c r="H113" s="6"/>
      <c r="I113" s="6"/>
      <c r="J113" s="6"/>
      <c r="K113" s="17"/>
      <c r="L113" s="17"/>
      <c r="M113" s="17"/>
    </row>
    <row r="114" spans="2:13" x14ac:dyDescent="0.2">
      <c r="B114" s="6"/>
      <c r="C114" s="6"/>
      <c r="D114" s="6"/>
      <c r="E114" s="6"/>
      <c r="F114" s="6"/>
      <c r="G114" s="6"/>
      <c r="H114" s="6"/>
      <c r="I114" s="6"/>
      <c r="J114" s="6"/>
      <c r="K114" s="17"/>
      <c r="L114" s="17"/>
      <c r="M114" s="17"/>
    </row>
    <row r="115" spans="2:13" x14ac:dyDescent="0.2">
      <c r="B115" s="6"/>
      <c r="C115" s="6"/>
      <c r="D115" s="6"/>
      <c r="E115" s="6"/>
      <c r="F115" s="6"/>
      <c r="G115" s="6"/>
      <c r="H115" s="6"/>
      <c r="I115" s="6"/>
      <c r="J115" s="6"/>
      <c r="K115" s="17"/>
      <c r="L115" s="17"/>
      <c r="M115" s="17"/>
    </row>
    <row r="116" spans="2:13" x14ac:dyDescent="0.2">
      <c r="B116" s="6"/>
      <c r="C116" s="6"/>
      <c r="D116" s="6"/>
      <c r="E116" s="6"/>
      <c r="F116" s="6"/>
      <c r="G116" s="6"/>
      <c r="H116" s="6"/>
      <c r="I116" s="6"/>
      <c r="J116" s="6"/>
      <c r="K116" s="17"/>
      <c r="L116" s="17"/>
      <c r="M116" s="17"/>
    </row>
    <row r="117" spans="2:13" x14ac:dyDescent="0.2">
      <c r="B117" s="6"/>
      <c r="C117" s="6"/>
      <c r="D117" s="6"/>
      <c r="E117" s="6"/>
      <c r="F117" s="6"/>
      <c r="G117" s="6"/>
      <c r="H117" s="6"/>
      <c r="I117" s="6"/>
      <c r="J117" s="6"/>
      <c r="K117" s="17"/>
      <c r="L117" s="17"/>
      <c r="M117" s="17"/>
    </row>
    <row r="118" spans="2:13" x14ac:dyDescent="0.2">
      <c r="B118" s="6"/>
      <c r="C118" s="6"/>
      <c r="D118" s="6"/>
      <c r="E118" s="6"/>
      <c r="F118" s="6"/>
      <c r="G118" s="6"/>
      <c r="H118" s="6"/>
      <c r="I118" s="6"/>
      <c r="J118" s="6"/>
      <c r="K118" s="17"/>
      <c r="L118" s="17"/>
      <c r="M118" s="17"/>
    </row>
    <row r="119" spans="2:13" x14ac:dyDescent="0.2">
      <c r="B119" s="6"/>
      <c r="C119" s="6"/>
      <c r="D119" s="6"/>
      <c r="E119" s="6"/>
      <c r="F119" s="6"/>
      <c r="G119" s="6"/>
      <c r="H119" s="6"/>
      <c r="I119" s="6"/>
      <c r="J119" s="6"/>
      <c r="K119" s="17"/>
      <c r="L119" s="17"/>
      <c r="M119" s="17"/>
    </row>
    <row r="120" spans="2:13" x14ac:dyDescent="0.2">
      <c r="B120" s="6"/>
      <c r="C120" s="6"/>
      <c r="D120" s="6"/>
      <c r="E120" s="6"/>
      <c r="F120" s="6"/>
      <c r="G120" s="6"/>
      <c r="H120" s="6"/>
      <c r="I120" s="6"/>
      <c r="J120" s="6"/>
      <c r="K120" s="17"/>
      <c r="L120" s="17"/>
      <c r="M120" s="17"/>
    </row>
    <row r="121" spans="2:13" x14ac:dyDescent="0.2">
      <c r="B121" s="6"/>
      <c r="C121" s="6"/>
      <c r="D121" s="6"/>
      <c r="E121" s="6"/>
      <c r="F121" s="6"/>
      <c r="G121" s="6"/>
      <c r="H121" s="6"/>
      <c r="I121" s="6"/>
      <c r="J121" s="6"/>
      <c r="K121" s="17"/>
      <c r="L121" s="17"/>
      <c r="M121" s="17"/>
    </row>
    <row r="122" spans="2:13" x14ac:dyDescent="0.2">
      <c r="B122" s="6"/>
      <c r="C122" s="6"/>
      <c r="D122" s="6"/>
      <c r="E122" s="6"/>
      <c r="F122" s="6"/>
      <c r="G122" s="6"/>
      <c r="H122" s="6"/>
      <c r="I122" s="6"/>
      <c r="J122" s="6"/>
      <c r="K122" s="17"/>
      <c r="L122" s="17"/>
      <c r="M122" s="17"/>
    </row>
    <row r="123" spans="2:13" x14ac:dyDescent="0.2">
      <c r="B123" s="6"/>
      <c r="C123" s="6"/>
      <c r="D123" s="6"/>
      <c r="E123" s="6"/>
      <c r="F123" s="6"/>
      <c r="G123" s="6"/>
      <c r="H123" s="6"/>
      <c r="I123" s="6"/>
      <c r="J123" s="6"/>
      <c r="K123" s="17"/>
      <c r="L123" s="17"/>
      <c r="M123" s="17"/>
    </row>
    <row r="124" spans="2:13" x14ac:dyDescent="0.2">
      <c r="B124" s="6"/>
      <c r="C124" s="6"/>
      <c r="D124" s="6"/>
      <c r="E124" s="6"/>
      <c r="F124" s="6"/>
      <c r="G124" s="6"/>
      <c r="H124" s="6"/>
      <c r="I124" s="6"/>
      <c r="J124" s="6"/>
      <c r="K124" s="17"/>
      <c r="L124" s="17"/>
      <c r="M124" s="17"/>
    </row>
    <row r="125" spans="2:13" x14ac:dyDescent="0.2">
      <c r="B125" s="6"/>
      <c r="C125" s="6"/>
      <c r="D125" s="6"/>
      <c r="E125" s="6"/>
      <c r="F125" s="6"/>
      <c r="G125" s="6"/>
      <c r="H125" s="6"/>
      <c r="I125" s="6"/>
      <c r="J125" s="6"/>
      <c r="K125" s="17"/>
      <c r="L125" s="17"/>
      <c r="M125" s="17"/>
    </row>
    <row r="126" spans="2:13" x14ac:dyDescent="0.2">
      <c r="B126" s="6"/>
      <c r="C126" s="6"/>
      <c r="D126" s="6"/>
      <c r="E126" s="6"/>
      <c r="F126" s="6"/>
      <c r="G126" s="6"/>
      <c r="H126" s="6"/>
      <c r="I126" s="6"/>
      <c r="J126" s="6"/>
      <c r="K126" s="17"/>
      <c r="L126" s="17"/>
      <c r="M126" s="17"/>
    </row>
    <row r="127" spans="2:13" x14ac:dyDescent="0.2">
      <c r="B127" s="6"/>
      <c r="C127" s="6"/>
      <c r="D127" s="6"/>
      <c r="E127" s="6"/>
      <c r="F127" s="6"/>
      <c r="G127" s="6"/>
      <c r="H127" s="6"/>
      <c r="I127" s="6"/>
      <c r="J127" s="6"/>
      <c r="K127" s="17"/>
      <c r="L127" s="17"/>
      <c r="M127" s="17"/>
    </row>
    <row r="128" spans="2:13" x14ac:dyDescent="0.2">
      <c r="B128" s="6"/>
      <c r="C128" s="6"/>
      <c r="D128" s="6"/>
      <c r="E128" s="6"/>
      <c r="F128" s="6"/>
      <c r="G128" s="6"/>
      <c r="H128" s="6"/>
      <c r="I128" s="6"/>
      <c r="J128" s="6"/>
      <c r="K128" s="17"/>
      <c r="L128" s="17"/>
      <c r="M128" s="17"/>
    </row>
    <row r="129" spans="2:13" x14ac:dyDescent="0.2">
      <c r="B129" s="6"/>
      <c r="C129" s="6"/>
      <c r="D129" s="6"/>
      <c r="E129" s="6"/>
      <c r="F129" s="6"/>
      <c r="G129" s="6"/>
      <c r="H129" s="6"/>
      <c r="I129" s="6"/>
      <c r="J129" s="6"/>
      <c r="K129" s="17"/>
      <c r="L129" s="17"/>
      <c r="M129" s="17"/>
    </row>
    <row r="130" spans="2:13" x14ac:dyDescent="0.2">
      <c r="B130" s="6"/>
      <c r="C130" s="6"/>
      <c r="D130" s="6"/>
      <c r="E130" s="6"/>
      <c r="F130" s="6"/>
      <c r="G130" s="6"/>
      <c r="H130" s="6"/>
      <c r="I130" s="6"/>
      <c r="J130" s="6"/>
      <c r="K130" s="17"/>
      <c r="L130" s="17"/>
      <c r="M130" s="17"/>
    </row>
    <row r="131" spans="2:13" x14ac:dyDescent="0.2">
      <c r="B131" s="6"/>
      <c r="C131" s="6"/>
      <c r="D131" s="6"/>
      <c r="E131" s="6"/>
      <c r="F131" s="6"/>
      <c r="G131" s="6"/>
      <c r="H131" s="6"/>
      <c r="I131" s="6"/>
      <c r="J131" s="6"/>
      <c r="K131" s="17"/>
      <c r="L131" s="17"/>
      <c r="M131" s="17"/>
    </row>
    <row r="132" spans="2:13" x14ac:dyDescent="0.2">
      <c r="B132" s="6"/>
      <c r="C132" s="6"/>
      <c r="D132" s="6"/>
      <c r="E132" s="6"/>
      <c r="F132" s="6"/>
      <c r="G132" s="6"/>
      <c r="H132" s="6"/>
      <c r="I132" s="6"/>
      <c r="J132" s="6"/>
      <c r="K132" s="17"/>
      <c r="L132" s="17"/>
      <c r="M132" s="17"/>
    </row>
    <row r="133" spans="2:13" x14ac:dyDescent="0.2">
      <c r="B133" s="6"/>
      <c r="C133" s="6"/>
      <c r="D133" s="6"/>
      <c r="E133" s="6"/>
      <c r="F133" s="6"/>
      <c r="G133" s="6"/>
      <c r="H133" s="6"/>
      <c r="I133" s="6"/>
      <c r="J133" s="6"/>
      <c r="K133" s="17"/>
      <c r="L133" s="17"/>
      <c r="M133" s="17"/>
    </row>
    <row r="134" spans="2:13" x14ac:dyDescent="0.2">
      <c r="B134" s="6"/>
      <c r="C134" s="6"/>
      <c r="D134" s="6"/>
      <c r="E134" s="6"/>
      <c r="F134" s="6"/>
      <c r="G134" s="6"/>
      <c r="H134" s="6"/>
      <c r="I134" s="6"/>
      <c r="J134" s="6"/>
      <c r="K134" s="17"/>
      <c r="L134" s="17"/>
      <c r="M134" s="17"/>
    </row>
    <row r="135" spans="2:13" x14ac:dyDescent="0.2">
      <c r="B135" s="6"/>
      <c r="C135" s="6"/>
      <c r="D135" s="6"/>
      <c r="E135" s="6"/>
      <c r="F135" s="6"/>
      <c r="G135" s="6"/>
      <c r="H135" s="6"/>
      <c r="I135" s="6"/>
      <c r="J135" s="6"/>
      <c r="K135" s="17"/>
      <c r="L135" s="17"/>
      <c r="M135" s="17"/>
    </row>
    <row r="136" spans="2:13" x14ac:dyDescent="0.2">
      <c r="B136" s="6"/>
      <c r="C136" s="6"/>
      <c r="D136" s="6"/>
      <c r="E136" s="6"/>
      <c r="F136" s="6"/>
      <c r="G136" s="6"/>
      <c r="H136" s="6"/>
      <c r="I136" s="6"/>
      <c r="J136" s="6"/>
      <c r="K136" s="17"/>
      <c r="L136" s="17"/>
      <c r="M136" s="17"/>
    </row>
    <row r="137" spans="2:13" x14ac:dyDescent="0.2">
      <c r="B137" s="6"/>
      <c r="C137" s="6"/>
      <c r="D137" s="6"/>
      <c r="E137" s="6"/>
      <c r="F137" s="6"/>
      <c r="G137" s="6"/>
      <c r="H137" s="6"/>
      <c r="I137" s="6"/>
      <c r="J137" s="6"/>
      <c r="K137" s="17"/>
      <c r="L137" s="17"/>
      <c r="M137" s="17"/>
    </row>
    <row r="138" spans="2:13" x14ac:dyDescent="0.2">
      <c r="B138" s="6"/>
      <c r="C138" s="6"/>
      <c r="D138" s="6"/>
      <c r="E138" s="6"/>
      <c r="F138" s="6"/>
      <c r="G138" s="6"/>
      <c r="H138" s="6"/>
      <c r="I138" s="6"/>
      <c r="J138" s="6"/>
      <c r="K138" s="17"/>
      <c r="L138" s="17"/>
      <c r="M138" s="17"/>
    </row>
    <row r="139" spans="2:13" x14ac:dyDescent="0.2">
      <c r="B139" s="6"/>
      <c r="C139" s="6"/>
      <c r="D139" s="6"/>
      <c r="E139" s="6"/>
      <c r="F139" s="6"/>
      <c r="G139" s="6"/>
      <c r="H139" s="6"/>
      <c r="I139" s="6"/>
      <c r="J139" s="6"/>
      <c r="K139" s="17"/>
      <c r="L139" s="17"/>
      <c r="M139" s="17"/>
    </row>
    <row r="140" spans="2:13" x14ac:dyDescent="0.2">
      <c r="B140" s="6"/>
      <c r="C140" s="6"/>
      <c r="D140" s="6"/>
      <c r="E140" s="6"/>
      <c r="F140" s="6"/>
      <c r="G140" s="6"/>
      <c r="H140" s="6"/>
      <c r="I140" s="6"/>
      <c r="J140" s="6"/>
      <c r="K140" s="17"/>
      <c r="L140" s="17"/>
      <c r="M140" s="17"/>
    </row>
    <row r="141" spans="2:13" x14ac:dyDescent="0.2">
      <c r="B141" s="6"/>
      <c r="C141" s="6"/>
      <c r="D141" s="6"/>
      <c r="E141" s="6"/>
      <c r="F141" s="6"/>
      <c r="G141" s="6"/>
      <c r="H141" s="6"/>
      <c r="I141" s="6"/>
      <c r="J141" s="6"/>
      <c r="K141" s="17"/>
      <c r="L141" s="17"/>
      <c r="M141" s="17"/>
    </row>
    <row r="142" spans="2:13" x14ac:dyDescent="0.2">
      <c r="B142" s="6"/>
      <c r="C142" s="6"/>
      <c r="D142" s="6"/>
      <c r="E142" s="6"/>
      <c r="F142" s="6"/>
      <c r="G142" s="6"/>
      <c r="H142" s="6"/>
      <c r="I142" s="6"/>
      <c r="J142" s="6"/>
      <c r="K142" s="17"/>
      <c r="L142" s="17"/>
      <c r="M142" s="17"/>
    </row>
    <row r="143" spans="2:13" x14ac:dyDescent="0.2">
      <c r="B143" s="6"/>
      <c r="C143" s="6"/>
      <c r="D143" s="6"/>
      <c r="E143" s="6"/>
      <c r="F143" s="6"/>
      <c r="G143" s="6"/>
      <c r="H143" s="6"/>
      <c r="I143" s="6"/>
      <c r="J143" s="6"/>
      <c r="K143" s="17"/>
      <c r="L143" s="17"/>
      <c r="M143" s="17"/>
    </row>
    <row r="144" spans="2:13" x14ac:dyDescent="0.2">
      <c r="B144" s="6"/>
      <c r="C144" s="6"/>
      <c r="D144" s="6"/>
      <c r="E144" s="6"/>
      <c r="F144" s="6"/>
      <c r="G144" s="6"/>
      <c r="H144" s="6"/>
      <c r="I144" s="6"/>
      <c r="J144" s="6"/>
      <c r="K144" s="17"/>
      <c r="L144" s="17"/>
      <c r="M144" s="17"/>
    </row>
    <row r="145" spans="2:13" x14ac:dyDescent="0.2">
      <c r="B145" s="6"/>
      <c r="C145" s="6"/>
      <c r="D145" s="6"/>
      <c r="E145" s="6"/>
      <c r="F145" s="6"/>
      <c r="G145" s="6"/>
      <c r="H145" s="6"/>
      <c r="I145" s="6"/>
      <c r="J145" s="6"/>
      <c r="K145" s="17"/>
      <c r="L145" s="17"/>
      <c r="M145" s="17"/>
    </row>
    <row r="146" spans="2:13" x14ac:dyDescent="0.2">
      <c r="B146" s="6"/>
      <c r="C146" s="6"/>
      <c r="D146" s="6"/>
      <c r="E146" s="6"/>
      <c r="F146" s="6"/>
      <c r="G146" s="6"/>
      <c r="H146" s="6"/>
      <c r="I146" s="6"/>
      <c r="J146" s="6"/>
      <c r="K146" s="17"/>
      <c r="L146" s="17"/>
      <c r="M146" s="17"/>
    </row>
    <row r="147" spans="2:13" x14ac:dyDescent="0.2">
      <c r="B147" s="6"/>
      <c r="C147" s="6"/>
      <c r="D147" s="6"/>
      <c r="E147" s="6"/>
      <c r="F147" s="6"/>
      <c r="G147" s="6"/>
      <c r="H147" s="6"/>
      <c r="I147" s="6"/>
      <c r="J147" s="6"/>
      <c r="K147" s="17"/>
      <c r="L147" s="17"/>
      <c r="M147" s="17"/>
    </row>
    <row r="148" spans="2:13" x14ac:dyDescent="0.2">
      <c r="B148" s="6"/>
      <c r="C148" s="6"/>
      <c r="D148" s="6"/>
      <c r="E148" s="6"/>
      <c r="F148" s="6"/>
      <c r="G148" s="6"/>
      <c r="H148" s="6"/>
      <c r="I148" s="6"/>
      <c r="J148" s="6"/>
      <c r="K148" s="17"/>
      <c r="L148" s="17"/>
      <c r="M148" s="17"/>
    </row>
    <row r="149" spans="2:13" x14ac:dyDescent="0.2">
      <c r="B149" s="6"/>
      <c r="C149" s="6"/>
      <c r="D149" s="6"/>
      <c r="E149" s="6"/>
      <c r="F149" s="6"/>
      <c r="G149" s="6"/>
      <c r="H149" s="6"/>
      <c r="I149" s="6"/>
      <c r="J149" s="6"/>
      <c r="K149" s="17"/>
      <c r="L149" s="17"/>
      <c r="M149" s="17"/>
    </row>
    <row r="150" spans="2:13" x14ac:dyDescent="0.2">
      <c r="B150" s="6"/>
      <c r="C150" s="6"/>
      <c r="D150" s="6"/>
      <c r="E150" s="6"/>
      <c r="F150" s="6"/>
      <c r="G150" s="6"/>
      <c r="H150" s="6"/>
      <c r="I150" s="6"/>
      <c r="J150" s="6"/>
      <c r="K150" s="17"/>
      <c r="L150" s="17"/>
      <c r="M150" s="17"/>
    </row>
    <row r="151" spans="2:13" x14ac:dyDescent="0.2">
      <c r="B151" s="6"/>
      <c r="C151" s="6"/>
      <c r="D151" s="6"/>
      <c r="E151" s="6"/>
      <c r="F151" s="6"/>
      <c r="G151" s="6"/>
      <c r="H151" s="6"/>
      <c r="I151" s="6"/>
      <c r="J151" s="6"/>
      <c r="K151" s="17"/>
      <c r="L151" s="17"/>
      <c r="M151" s="17"/>
    </row>
    <row r="152" spans="2:13" x14ac:dyDescent="0.2">
      <c r="B152" s="6"/>
      <c r="C152" s="6"/>
      <c r="D152" s="6"/>
      <c r="E152" s="6"/>
      <c r="F152" s="6"/>
      <c r="G152" s="6"/>
      <c r="H152" s="6"/>
      <c r="I152" s="6"/>
      <c r="J152" s="6"/>
      <c r="K152" s="17"/>
      <c r="L152" s="17"/>
      <c r="M152" s="17"/>
    </row>
    <row r="153" spans="2:13" x14ac:dyDescent="0.2">
      <c r="B153" s="6"/>
      <c r="C153" s="6"/>
      <c r="D153" s="6"/>
      <c r="E153" s="6"/>
      <c r="F153" s="6"/>
      <c r="G153" s="6"/>
      <c r="H153" s="6"/>
      <c r="I153" s="6"/>
      <c r="J153" s="6"/>
      <c r="K153" s="17"/>
      <c r="L153" s="17"/>
      <c r="M153" s="17"/>
    </row>
    <row r="154" spans="2:13" x14ac:dyDescent="0.2">
      <c r="B154" s="6"/>
      <c r="C154" s="6"/>
      <c r="D154" s="6"/>
      <c r="E154" s="6"/>
      <c r="F154" s="6"/>
      <c r="G154" s="6"/>
      <c r="H154" s="6"/>
      <c r="I154" s="6"/>
      <c r="J154" s="6"/>
      <c r="K154" s="17"/>
      <c r="L154" s="17"/>
      <c r="M154" s="17"/>
    </row>
    <row r="155" spans="2:13" x14ac:dyDescent="0.2">
      <c r="B155" s="6"/>
      <c r="C155" s="6"/>
      <c r="D155" s="6"/>
      <c r="E155" s="6"/>
      <c r="F155" s="6"/>
      <c r="G155" s="6"/>
      <c r="H155" s="6"/>
      <c r="I155" s="6"/>
      <c r="J155" s="6"/>
      <c r="K155" s="17"/>
      <c r="L155" s="17"/>
      <c r="M155" s="17"/>
    </row>
    <row r="156" spans="2:13" x14ac:dyDescent="0.2">
      <c r="B156" s="6"/>
      <c r="C156" s="6"/>
      <c r="D156" s="6"/>
      <c r="E156" s="6"/>
      <c r="F156" s="6"/>
      <c r="G156" s="6"/>
      <c r="H156" s="6"/>
      <c r="I156" s="6"/>
      <c r="J156" s="6"/>
      <c r="K156" s="17"/>
      <c r="L156" s="17"/>
      <c r="M156" s="17"/>
    </row>
    <row r="157" spans="2:13" x14ac:dyDescent="0.2">
      <c r="B157" s="6"/>
      <c r="C157" s="6"/>
      <c r="D157" s="6"/>
      <c r="E157" s="6"/>
      <c r="F157" s="6"/>
      <c r="G157" s="6"/>
      <c r="H157" s="6"/>
      <c r="I157" s="6"/>
      <c r="J157" s="6"/>
      <c r="K157" s="17"/>
      <c r="L157" s="17"/>
      <c r="M157" s="17"/>
    </row>
    <row r="158" spans="2:13" x14ac:dyDescent="0.2">
      <c r="B158" s="6"/>
      <c r="C158" s="6"/>
      <c r="D158" s="6"/>
      <c r="E158" s="6"/>
      <c r="F158" s="6"/>
      <c r="G158" s="6"/>
      <c r="H158" s="6"/>
      <c r="I158" s="6"/>
      <c r="J158" s="6"/>
      <c r="K158" s="17"/>
      <c r="L158" s="17"/>
      <c r="M158" s="17"/>
    </row>
    <row r="159" spans="2:13" x14ac:dyDescent="0.2">
      <c r="B159" s="6"/>
      <c r="C159" s="6"/>
      <c r="D159" s="6"/>
      <c r="E159" s="6"/>
      <c r="F159" s="6"/>
      <c r="G159" s="6"/>
      <c r="H159" s="6"/>
      <c r="I159" s="6"/>
      <c r="J159" s="6"/>
      <c r="K159" s="17"/>
      <c r="L159" s="17"/>
      <c r="M159" s="17"/>
    </row>
    <row r="160" spans="2:13" x14ac:dyDescent="0.2">
      <c r="B160" s="6"/>
      <c r="C160" s="6"/>
      <c r="D160" s="6"/>
      <c r="E160" s="6"/>
      <c r="F160" s="6"/>
      <c r="G160" s="6"/>
      <c r="H160" s="6"/>
      <c r="I160" s="6"/>
      <c r="J160" s="6"/>
      <c r="K160" s="17"/>
      <c r="L160" s="17"/>
      <c r="M160" s="17"/>
    </row>
    <row r="161" spans="2:13" x14ac:dyDescent="0.2">
      <c r="B161" s="6"/>
      <c r="C161" s="6"/>
      <c r="D161" s="6"/>
      <c r="E161" s="6"/>
      <c r="F161" s="6"/>
      <c r="G161" s="6"/>
      <c r="H161" s="6"/>
      <c r="I161" s="6"/>
      <c r="J161" s="6"/>
      <c r="K161" s="17"/>
      <c r="L161" s="17"/>
      <c r="M161" s="17"/>
    </row>
    <row r="162" spans="2:13" x14ac:dyDescent="0.2">
      <c r="B162" s="6"/>
      <c r="C162" s="6"/>
      <c r="D162" s="6"/>
      <c r="E162" s="6"/>
      <c r="F162" s="6"/>
      <c r="G162" s="6"/>
      <c r="H162" s="6"/>
      <c r="I162" s="6"/>
      <c r="J162" s="6"/>
      <c r="K162" s="17"/>
      <c r="L162" s="17"/>
      <c r="M162" s="17"/>
    </row>
    <row r="163" spans="2:13" x14ac:dyDescent="0.2">
      <c r="B163" s="6"/>
      <c r="C163" s="6"/>
      <c r="D163" s="6"/>
      <c r="E163" s="6"/>
      <c r="F163" s="6"/>
      <c r="G163" s="6"/>
      <c r="H163" s="6"/>
      <c r="I163" s="6"/>
      <c r="J163" s="6"/>
      <c r="K163" s="17"/>
      <c r="L163" s="17"/>
      <c r="M163" s="17"/>
    </row>
    <row r="164" spans="2:13" x14ac:dyDescent="0.2">
      <c r="B164" s="6"/>
      <c r="C164" s="6"/>
      <c r="D164" s="6"/>
      <c r="E164" s="6"/>
      <c r="F164" s="6"/>
      <c r="G164" s="6"/>
      <c r="H164" s="6"/>
      <c r="I164" s="6"/>
      <c r="J164" s="6"/>
      <c r="K164" s="17"/>
      <c r="L164" s="17"/>
      <c r="M164" s="17"/>
    </row>
    <row r="165" spans="2:13" x14ac:dyDescent="0.2">
      <c r="B165" s="6"/>
      <c r="C165" s="6"/>
      <c r="D165" s="6"/>
      <c r="E165" s="6"/>
      <c r="F165" s="6"/>
      <c r="G165" s="6"/>
      <c r="H165" s="6"/>
      <c r="I165" s="6"/>
      <c r="J165" s="6"/>
      <c r="K165" s="17"/>
      <c r="L165" s="17"/>
      <c r="M165" s="17"/>
    </row>
    <row r="166" spans="2:13" x14ac:dyDescent="0.2">
      <c r="B166" s="6"/>
      <c r="C166" s="6"/>
      <c r="D166" s="6"/>
      <c r="E166" s="6"/>
      <c r="F166" s="6"/>
      <c r="G166" s="6"/>
      <c r="H166" s="6"/>
      <c r="I166" s="6"/>
      <c r="J166" s="6"/>
      <c r="K166" s="17"/>
      <c r="L166" s="17"/>
      <c r="M166" s="17"/>
    </row>
    <row r="167" spans="2:13" x14ac:dyDescent="0.2">
      <c r="B167" s="6"/>
      <c r="C167" s="6"/>
      <c r="D167" s="6"/>
      <c r="E167" s="6"/>
      <c r="F167" s="6"/>
      <c r="G167" s="6"/>
      <c r="H167" s="6"/>
      <c r="I167" s="6"/>
      <c r="J167" s="6"/>
      <c r="K167" s="17"/>
      <c r="L167" s="17"/>
      <c r="M167" s="17"/>
    </row>
    <row r="168" spans="2:13" x14ac:dyDescent="0.2">
      <c r="B168" s="6"/>
      <c r="C168" s="6"/>
      <c r="D168" s="6"/>
      <c r="E168" s="6"/>
      <c r="F168" s="6"/>
      <c r="G168" s="6"/>
      <c r="H168" s="6"/>
      <c r="I168" s="6"/>
      <c r="J168" s="6"/>
      <c r="K168" s="17"/>
      <c r="L168" s="17"/>
      <c r="M168" s="17"/>
    </row>
    <row r="169" spans="2:13" x14ac:dyDescent="0.2">
      <c r="B169" s="6"/>
      <c r="C169" s="6"/>
      <c r="D169" s="6"/>
      <c r="E169" s="6"/>
      <c r="F169" s="6"/>
      <c r="G169" s="6"/>
      <c r="H169" s="6"/>
      <c r="I169" s="6"/>
      <c r="J169" s="6"/>
      <c r="K169" s="17"/>
      <c r="L169" s="17"/>
      <c r="M169" s="17"/>
    </row>
    <row r="170" spans="2:13" x14ac:dyDescent="0.2">
      <c r="B170" s="6"/>
      <c r="C170" s="6"/>
      <c r="D170" s="6"/>
      <c r="E170" s="6"/>
      <c r="F170" s="6"/>
      <c r="G170" s="6"/>
      <c r="H170" s="6"/>
      <c r="I170" s="6"/>
      <c r="J170" s="6"/>
      <c r="K170" s="17"/>
      <c r="L170" s="17"/>
      <c r="M170" s="17"/>
    </row>
    <row r="171" spans="2:13" x14ac:dyDescent="0.2">
      <c r="B171" s="6"/>
      <c r="C171" s="6"/>
      <c r="D171" s="6"/>
      <c r="E171" s="6"/>
      <c r="F171" s="6"/>
      <c r="G171" s="6"/>
      <c r="H171" s="6"/>
      <c r="I171" s="6"/>
      <c r="J171" s="6"/>
      <c r="K171" s="17"/>
      <c r="L171" s="17"/>
      <c r="M171" s="17"/>
    </row>
    <row r="172" spans="2:13" x14ac:dyDescent="0.2">
      <c r="B172" s="6"/>
      <c r="C172" s="6"/>
      <c r="D172" s="6"/>
      <c r="E172" s="6"/>
      <c r="F172" s="6"/>
      <c r="G172" s="6"/>
      <c r="H172" s="6"/>
      <c r="I172" s="6"/>
      <c r="J172" s="6"/>
      <c r="K172" s="17"/>
      <c r="L172" s="17"/>
      <c r="M172" s="17"/>
    </row>
    <row r="173" spans="2:13" x14ac:dyDescent="0.2">
      <c r="B173" s="6"/>
      <c r="C173" s="6"/>
      <c r="D173" s="6"/>
      <c r="E173" s="6"/>
      <c r="F173" s="6"/>
      <c r="G173" s="6"/>
      <c r="H173" s="6"/>
      <c r="I173" s="6"/>
      <c r="J173" s="6"/>
      <c r="K173" s="17"/>
      <c r="L173" s="17"/>
      <c r="M173" s="17"/>
    </row>
    <row r="174" spans="2:13" x14ac:dyDescent="0.2">
      <c r="B174" s="6"/>
      <c r="C174" s="6"/>
      <c r="D174" s="6"/>
      <c r="E174" s="6"/>
      <c r="F174" s="6"/>
      <c r="G174" s="6"/>
      <c r="H174" s="6"/>
      <c r="I174" s="6"/>
      <c r="J174" s="6"/>
      <c r="K174" s="17"/>
      <c r="L174" s="17"/>
      <c r="M174" s="17"/>
    </row>
    <row r="175" spans="2:13" x14ac:dyDescent="0.2">
      <c r="B175" s="6"/>
      <c r="C175" s="6"/>
      <c r="D175" s="6"/>
      <c r="E175" s="6"/>
      <c r="F175" s="6"/>
      <c r="G175" s="6"/>
      <c r="H175" s="6"/>
      <c r="I175" s="6"/>
      <c r="J175" s="6"/>
      <c r="K175" s="17"/>
      <c r="L175" s="17"/>
      <c r="M175" s="17"/>
    </row>
    <row r="176" spans="2:13" x14ac:dyDescent="0.2">
      <c r="B176" s="6"/>
      <c r="C176" s="6"/>
      <c r="D176" s="6"/>
      <c r="E176" s="6"/>
      <c r="F176" s="6"/>
      <c r="G176" s="6"/>
      <c r="H176" s="6"/>
      <c r="I176" s="6"/>
      <c r="J176" s="6"/>
      <c r="K176" s="17"/>
      <c r="L176" s="17"/>
      <c r="M176" s="17"/>
    </row>
    <row r="177" spans="2:13" x14ac:dyDescent="0.2">
      <c r="B177" s="6"/>
      <c r="C177" s="6"/>
      <c r="D177" s="6"/>
      <c r="E177" s="6"/>
      <c r="F177" s="6"/>
      <c r="G177" s="6"/>
      <c r="H177" s="6"/>
      <c r="I177" s="6"/>
      <c r="J177" s="6"/>
      <c r="K177" s="17"/>
      <c r="L177" s="17"/>
      <c r="M177" s="17"/>
    </row>
    <row r="178" spans="2:13" x14ac:dyDescent="0.2">
      <c r="B178" s="6"/>
      <c r="C178" s="6"/>
      <c r="D178" s="6"/>
      <c r="E178" s="6"/>
      <c r="F178" s="6"/>
      <c r="G178" s="6"/>
      <c r="H178" s="6"/>
      <c r="I178" s="6"/>
      <c r="J178" s="6"/>
      <c r="K178" s="17"/>
      <c r="L178" s="17"/>
      <c r="M178" s="17"/>
    </row>
    <row r="179" spans="2:13" x14ac:dyDescent="0.2">
      <c r="B179" s="6"/>
      <c r="C179" s="6"/>
      <c r="D179" s="6"/>
      <c r="E179" s="6"/>
      <c r="F179" s="6"/>
      <c r="G179" s="6"/>
      <c r="H179" s="6"/>
      <c r="I179" s="6"/>
      <c r="J179" s="6"/>
      <c r="K179" s="17"/>
      <c r="L179" s="17"/>
      <c r="M179" s="17"/>
    </row>
    <row r="180" spans="2:13" x14ac:dyDescent="0.2">
      <c r="B180" s="6"/>
      <c r="C180" s="6"/>
      <c r="D180" s="6"/>
      <c r="E180" s="6"/>
      <c r="F180" s="6"/>
      <c r="G180" s="6"/>
      <c r="H180" s="6"/>
      <c r="I180" s="6"/>
      <c r="J180" s="6"/>
      <c r="K180" s="17"/>
      <c r="L180" s="17"/>
      <c r="M180" s="17"/>
    </row>
  </sheetData>
  <mergeCells count="1">
    <mergeCell ref="A2:J2"/>
  </mergeCells>
  <printOptions horizontalCentered="1"/>
  <pageMargins left="0.62992125984251968" right="0.62992125984251968" top="0.78740157480314965" bottom="0.98425196850393704" header="0.51181102362204722" footer="0.51181102362204722"/>
  <pageSetup paperSize="9" scale="7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9">
    <tabColor indexed="57"/>
    <outlinePr applyStyles="1" summaryBelow="0"/>
  </sheetPr>
  <dimension ref="A1:O180"/>
  <sheetViews>
    <sheetView workbookViewId="0">
      <selection activeCell="A5" sqref="A5"/>
    </sheetView>
  </sheetViews>
  <sheetFormatPr defaultRowHeight="11.25" outlineLevelRow="3" x14ac:dyDescent="0.2"/>
  <cols>
    <col min="1" max="1" width="60.28515625" style="7" customWidth="1"/>
    <col min="2" max="10" width="12.7109375" style="66" customWidth="1"/>
    <col min="11" max="16384" width="9.140625" style="7"/>
  </cols>
  <sheetData>
    <row r="1" spans="1:15" s="14" customFormat="1" ht="12.75" x14ac:dyDescent="0.2">
      <c r="B1" s="5"/>
      <c r="C1" s="5"/>
      <c r="D1" s="5"/>
      <c r="E1" s="5"/>
      <c r="F1" s="5"/>
      <c r="G1" s="5"/>
      <c r="H1" s="5"/>
      <c r="I1" s="5"/>
      <c r="J1" s="5"/>
    </row>
    <row r="2" spans="1:15" s="14" customFormat="1" ht="18.75" x14ac:dyDescent="0.2">
      <c r="A2" s="1" t="s">
        <v>115</v>
      </c>
      <c r="B2" s="1"/>
      <c r="C2" s="1"/>
      <c r="D2" s="1"/>
      <c r="E2" s="1"/>
      <c r="F2" s="1"/>
      <c r="G2" s="1"/>
      <c r="H2" s="1"/>
      <c r="I2" s="1"/>
      <c r="J2" s="1"/>
      <c r="K2" s="38"/>
      <c r="L2" s="38"/>
      <c r="M2" s="38"/>
      <c r="N2" s="38"/>
      <c r="O2" s="38"/>
    </row>
    <row r="3" spans="1:15" s="14" customFormat="1" ht="12.75" x14ac:dyDescent="0.2">
      <c r="A3" s="68"/>
      <c r="B3" s="5"/>
      <c r="C3" s="5"/>
      <c r="D3" s="5"/>
      <c r="E3" s="5"/>
      <c r="F3" s="5"/>
      <c r="G3" s="5"/>
      <c r="H3" s="5"/>
      <c r="I3" s="5"/>
      <c r="J3" s="5"/>
    </row>
    <row r="4" spans="1:15" s="58" customFormat="1" ht="12.75" x14ac:dyDescent="0.2">
      <c r="B4" s="55"/>
      <c r="C4" s="55"/>
      <c r="D4" s="55"/>
      <c r="E4" s="55"/>
      <c r="F4" s="55"/>
      <c r="G4" s="55"/>
      <c r="H4" s="55"/>
      <c r="I4" s="55"/>
      <c r="J4" s="55" t="str">
        <f>VALUSD</f>
        <v>млрд. дол. США</v>
      </c>
    </row>
    <row r="5" spans="1:15" s="62" customFormat="1" ht="12.75" x14ac:dyDescent="0.2">
      <c r="A5" s="18"/>
      <c r="B5" s="24">
        <v>42369</v>
      </c>
      <c r="C5" s="24">
        <v>42400</v>
      </c>
      <c r="D5" s="24">
        <v>42429</v>
      </c>
      <c r="E5" s="24">
        <v>42460</v>
      </c>
      <c r="F5" s="24">
        <v>42490</v>
      </c>
      <c r="G5" s="24">
        <v>42521</v>
      </c>
      <c r="H5" s="24">
        <v>42551</v>
      </c>
      <c r="I5" s="24">
        <v>42582</v>
      </c>
      <c r="J5" s="24">
        <v>42613</v>
      </c>
    </row>
    <row r="6" spans="1:15" s="57" customFormat="1" ht="31.5" x14ac:dyDescent="0.2">
      <c r="A6" s="9" t="s">
        <v>107</v>
      </c>
      <c r="B6" s="50">
        <f t="shared" ref="B6:I6" si="0">B$7+B$54</f>
        <v>65.505686112320006</v>
      </c>
      <c r="C6" s="50">
        <f t="shared" si="0"/>
        <v>65.427591303490004</v>
      </c>
      <c r="D6" s="50">
        <f t="shared" si="0"/>
        <v>64.349583056179995</v>
      </c>
      <c r="E6" s="50">
        <f t="shared" si="0"/>
        <v>65.236759234120001</v>
      </c>
      <c r="F6" s="50">
        <f t="shared" si="0"/>
        <v>67.099457088760005</v>
      </c>
      <c r="G6" s="50">
        <f t="shared" si="0"/>
        <v>66.89764560238001</v>
      </c>
      <c r="H6" s="50">
        <f t="shared" si="0"/>
        <v>67.121006108709992</v>
      </c>
      <c r="I6" s="50">
        <f t="shared" si="0"/>
        <v>66.99518871623998</v>
      </c>
      <c r="J6" s="50">
        <v>66.589885991209997</v>
      </c>
    </row>
    <row r="7" spans="1:15" s="15" customFormat="1" ht="15" x14ac:dyDescent="0.2">
      <c r="A7" s="86" t="s">
        <v>48</v>
      </c>
      <c r="B7" s="87">
        <f t="shared" ref="B7:J7" si="1">B$8+B$32</f>
        <v>55.593105028709999</v>
      </c>
      <c r="C7" s="87">
        <f t="shared" si="1"/>
        <v>55.359936907719998</v>
      </c>
      <c r="D7" s="87">
        <f t="shared" si="1"/>
        <v>54.84705320154</v>
      </c>
      <c r="E7" s="87">
        <f t="shared" si="1"/>
        <v>55.598087382320003</v>
      </c>
      <c r="F7" s="87">
        <f t="shared" si="1"/>
        <v>57.527329978680001</v>
      </c>
      <c r="G7" s="87">
        <f t="shared" si="1"/>
        <v>57.559733306090003</v>
      </c>
      <c r="H7" s="87">
        <f t="shared" si="1"/>
        <v>57.789210318519999</v>
      </c>
      <c r="I7" s="87">
        <f t="shared" si="1"/>
        <v>57.559025572919985</v>
      </c>
      <c r="J7" s="87">
        <f t="shared" si="1"/>
        <v>57.193597751010003</v>
      </c>
    </row>
    <row r="8" spans="1:15" s="28" customFormat="1" ht="15" outlineLevel="1" x14ac:dyDescent="0.2">
      <c r="A8" s="88" t="s">
        <v>33</v>
      </c>
      <c r="B8" s="89">
        <f t="shared" ref="B8:J8" si="2">B$9+B$30</f>
        <v>21.166125221089995</v>
      </c>
      <c r="C8" s="89">
        <f t="shared" si="2"/>
        <v>21.010688718429996</v>
      </c>
      <c r="D8" s="89">
        <f t="shared" si="2"/>
        <v>20.126796235790003</v>
      </c>
      <c r="E8" s="89">
        <f t="shared" si="2"/>
        <v>20.309302509889999</v>
      </c>
      <c r="F8" s="89">
        <f t="shared" si="2"/>
        <v>21.7304099883</v>
      </c>
      <c r="G8" s="89">
        <f t="shared" si="2"/>
        <v>21.953270328510001</v>
      </c>
      <c r="H8" s="89">
        <f t="shared" si="2"/>
        <v>22.140102317760004</v>
      </c>
      <c r="I8" s="89">
        <f t="shared" si="2"/>
        <v>21.980464364609993</v>
      </c>
      <c r="J8" s="89">
        <f t="shared" si="2"/>
        <v>21.581880635819999</v>
      </c>
    </row>
    <row r="9" spans="1:15" s="32" customFormat="1" ht="25.5" outlineLevel="2" collapsed="1" x14ac:dyDescent="0.2">
      <c r="A9" s="96" t="s">
        <v>82</v>
      </c>
      <c r="B9" s="90">
        <f t="shared" ref="B9:I9" si="3">SUM(B$10:B$29)</f>
        <v>21.055917848519996</v>
      </c>
      <c r="C9" s="90">
        <f t="shared" si="3"/>
        <v>20.905525123369998</v>
      </c>
      <c r="D9" s="90">
        <f t="shared" si="3"/>
        <v>20.029028348660002</v>
      </c>
      <c r="E9" s="90">
        <f t="shared" si="3"/>
        <v>20.209676995340001</v>
      </c>
      <c r="F9" s="90">
        <f t="shared" si="3"/>
        <v>21.626704256429999</v>
      </c>
      <c r="G9" s="90">
        <f t="shared" si="3"/>
        <v>21.849480011740003</v>
      </c>
      <c r="H9" s="90">
        <f t="shared" si="3"/>
        <v>22.036341082120003</v>
      </c>
      <c r="I9" s="90">
        <f t="shared" si="3"/>
        <v>21.876467954669994</v>
      </c>
      <c r="J9" s="90">
        <v>21.481346565959999</v>
      </c>
    </row>
    <row r="10" spans="1:15" s="48" customFormat="1" ht="12.75" hidden="1" outlineLevel="3" x14ac:dyDescent="0.2">
      <c r="A10" s="51" t="s">
        <v>35</v>
      </c>
      <c r="B10" s="11">
        <v>4.10980245E-3</v>
      </c>
      <c r="C10" s="11">
        <v>3.9599600300000001E-3</v>
      </c>
      <c r="D10" s="11">
        <v>3.6814729000000002E-3</v>
      </c>
      <c r="E10" s="11">
        <v>3.7989086600000001E-3</v>
      </c>
      <c r="F10" s="11">
        <v>3.9544950400000004E-3</v>
      </c>
      <c r="G10" s="11">
        <v>0</v>
      </c>
      <c r="H10" s="11">
        <v>0</v>
      </c>
      <c r="I10" s="11">
        <v>0</v>
      </c>
      <c r="J10" s="11">
        <v>0</v>
      </c>
    </row>
    <row r="11" spans="1:15" ht="12.75" hidden="1" outlineLevel="3" x14ac:dyDescent="0.2">
      <c r="A11" s="60" t="s">
        <v>101</v>
      </c>
      <c r="B11" s="61">
        <v>2.5231991677200001</v>
      </c>
      <c r="C11" s="61">
        <v>2.4077218186499998</v>
      </c>
      <c r="D11" s="61">
        <v>2.2383969935799999</v>
      </c>
      <c r="E11" s="61">
        <v>2.3097998951899998</v>
      </c>
      <c r="F11" s="61">
        <v>2.4043990104100001</v>
      </c>
      <c r="G11" s="61">
        <v>2.4063600964199998</v>
      </c>
      <c r="H11" s="61">
        <v>2.4365279818099999</v>
      </c>
      <c r="I11" s="61">
        <v>2.4420503597500001</v>
      </c>
      <c r="J11" s="61">
        <v>2.3607474684200001</v>
      </c>
      <c r="K11" s="17"/>
      <c r="L11" s="17"/>
      <c r="M11" s="17"/>
    </row>
    <row r="12" spans="1:15" ht="12.75" hidden="1" outlineLevel="3" x14ac:dyDescent="0.2">
      <c r="A12" s="60" t="s">
        <v>29</v>
      </c>
      <c r="B12" s="61">
        <v>1.6200791836499999</v>
      </c>
      <c r="C12" s="61">
        <v>1.5459342441699999</v>
      </c>
      <c r="D12" s="61">
        <v>1.4372152703200001</v>
      </c>
      <c r="E12" s="61">
        <v>1.48306117737</v>
      </c>
      <c r="F12" s="61">
        <v>1.5438007572600001</v>
      </c>
      <c r="G12" s="61">
        <v>1.54505991853</v>
      </c>
      <c r="H12" s="61">
        <v>1.56442991664</v>
      </c>
      <c r="I12" s="61">
        <v>1.5679756888900001</v>
      </c>
      <c r="J12" s="61">
        <v>1.5157732612999999</v>
      </c>
      <c r="K12" s="17"/>
      <c r="L12" s="17"/>
      <c r="M12" s="17"/>
    </row>
    <row r="13" spans="1:15" ht="12.75" hidden="1" outlineLevel="3" x14ac:dyDescent="0.2">
      <c r="A13" s="60" t="s">
        <v>46</v>
      </c>
      <c r="B13" s="61">
        <v>0.34514499999999998</v>
      </c>
      <c r="C13" s="61">
        <v>0.34912086348999999</v>
      </c>
      <c r="D13" s="61">
        <v>0.34884125792999998</v>
      </c>
      <c r="E13" s="61">
        <v>0.35086624797999999</v>
      </c>
      <c r="F13" s="61">
        <v>0.37492282406999999</v>
      </c>
      <c r="G13" s="61">
        <v>0.40276241575999999</v>
      </c>
      <c r="H13" s="61">
        <v>0.27559527703999998</v>
      </c>
      <c r="I13" s="61">
        <v>0.10906314021999999</v>
      </c>
      <c r="J13" s="61">
        <v>0.10582194356999999</v>
      </c>
      <c r="K13" s="17"/>
      <c r="L13" s="17"/>
      <c r="M13" s="17"/>
    </row>
    <row r="14" spans="1:15" ht="12.75" hidden="1" outlineLevel="3" x14ac:dyDescent="0.2">
      <c r="A14" s="60" t="s">
        <v>75</v>
      </c>
      <c r="B14" s="61">
        <v>6.2498263069999997E-2</v>
      </c>
      <c r="C14" s="61">
        <v>5.9637952299999998E-2</v>
      </c>
      <c r="D14" s="61">
        <v>5.5443869020000001E-2</v>
      </c>
      <c r="E14" s="61">
        <v>5.7212479830000003E-2</v>
      </c>
      <c r="F14" s="61">
        <v>5.9555648160000002E-2</v>
      </c>
      <c r="G14" s="61">
        <v>5.960422319E-2</v>
      </c>
      <c r="H14" s="61">
        <v>6.0351465209999997E-2</v>
      </c>
      <c r="I14" s="61">
        <v>6.0488251489999999E-2</v>
      </c>
      <c r="J14" s="61">
        <v>5.8474423349999999E-2</v>
      </c>
      <c r="K14" s="17"/>
      <c r="L14" s="17"/>
      <c r="M14" s="17"/>
    </row>
    <row r="15" spans="1:15" ht="12.75" hidden="1" outlineLevel="3" x14ac:dyDescent="0.2">
      <c r="A15" s="60" t="s">
        <v>112</v>
      </c>
      <c r="B15" s="61">
        <v>0.10906488557000001</v>
      </c>
      <c r="C15" s="61">
        <v>0.10407339539</v>
      </c>
      <c r="D15" s="61">
        <v>9.6754356570000005E-2</v>
      </c>
      <c r="E15" s="61">
        <v>9.9840735710000003E-2</v>
      </c>
      <c r="F15" s="61">
        <v>0.10392976752999999</v>
      </c>
      <c r="G15" s="61">
        <v>0.10401453517000001</v>
      </c>
      <c r="H15" s="61">
        <v>0.10531853725</v>
      </c>
      <c r="I15" s="61">
        <v>0.10555724116</v>
      </c>
      <c r="J15" s="61">
        <v>0.10204293652</v>
      </c>
      <c r="K15" s="17"/>
      <c r="L15" s="17"/>
      <c r="M15" s="17"/>
    </row>
    <row r="16" spans="1:15" ht="12.75" hidden="1" outlineLevel="3" x14ac:dyDescent="0.2">
      <c r="A16" s="60" t="s">
        <v>50</v>
      </c>
      <c r="B16" s="61">
        <v>0.13541290332</v>
      </c>
      <c r="C16" s="61">
        <v>0.12921556333000001</v>
      </c>
      <c r="D16" s="61">
        <v>0.12012838286999999</v>
      </c>
      <c r="E16" s="61">
        <v>0.12396037296</v>
      </c>
      <c r="F16" s="61">
        <v>0.12903723769</v>
      </c>
      <c r="G16" s="61">
        <v>0.12914248357999999</v>
      </c>
      <c r="H16" s="61">
        <v>0.13076150794999999</v>
      </c>
      <c r="I16" s="61">
        <v>0.13105787822000001</v>
      </c>
      <c r="J16" s="61">
        <v>0.12669458391999999</v>
      </c>
      <c r="K16" s="17"/>
      <c r="L16" s="17"/>
      <c r="M16" s="17"/>
    </row>
    <row r="17" spans="1:13" ht="12.75" hidden="1" outlineLevel="3" x14ac:dyDescent="0.2">
      <c r="A17" s="60" t="s">
        <v>89</v>
      </c>
      <c r="B17" s="61">
        <v>0.66034998110999998</v>
      </c>
      <c r="C17" s="61">
        <v>0.63012824268000001</v>
      </c>
      <c r="D17" s="61">
        <v>0.58581400601</v>
      </c>
      <c r="E17" s="61">
        <v>0.60450095918000002</v>
      </c>
      <c r="F17" s="61">
        <v>0.62925862589000003</v>
      </c>
      <c r="G17" s="61">
        <v>0.62977186445</v>
      </c>
      <c r="H17" s="61">
        <v>0.63766714389000001</v>
      </c>
      <c r="I17" s="61">
        <v>0.63911241313</v>
      </c>
      <c r="J17" s="61">
        <v>0.61783451982000004</v>
      </c>
      <c r="K17" s="17"/>
      <c r="L17" s="17"/>
      <c r="M17" s="17"/>
    </row>
    <row r="18" spans="1:13" ht="12.75" hidden="1" outlineLevel="3" x14ac:dyDescent="0.2">
      <c r="A18" s="60" t="s">
        <v>88</v>
      </c>
      <c r="B18" s="61">
        <v>4.3704000389999997E-2</v>
      </c>
      <c r="C18" s="61">
        <v>0.52812500040999999</v>
      </c>
      <c r="D18" s="61">
        <v>0.52853700068999998</v>
      </c>
      <c r="E18" s="61">
        <v>0.52980900059000002</v>
      </c>
      <c r="F18" s="61">
        <v>0.48451300000000003</v>
      </c>
      <c r="G18" s="61">
        <v>0.75551800000000002</v>
      </c>
      <c r="H18" s="61">
        <v>0.75551800000000002</v>
      </c>
      <c r="I18" s="61">
        <v>0.75551800000000002</v>
      </c>
      <c r="J18" s="61">
        <v>0.75551800000000002</v>
      </c>
      <c r="K18" s="17"/>
      <c r="L18" s="17"/>
      <c r="M18" s="17"/>
    </row>
    <row r="19" spans="1:13" ht="12.75" hidden="1" outlineLevel="3" x14ac:dyDescent="0.2">
      <c r="A19" s="60" t="s">
        <v>83</v>
      </c>
      <c r="B19" s="61">
        <v>0.91290555954999997</v>
      </c>
      <c r="C19" s="61">
        <v>0.87626246692999998</v>
      </c>
      <c r="D19" s="61">
        <v>1.2671299779</v>
      </c>
      <c r="E19" s="61">
        <v>1.30356598353</v>
      </c>
      <c r="F19" s="61">
        <v>1.9517774004799999</v>
      </c>
      <c r="G19" s="61">
        <v>2.0707158290700001</v>
      </c>
      <c r="H19" s="61">
        <v>1.9687027741200001</v>
      </c>
      <c r="I19" s="61">
        <v>1.98612105889</v>
      </c>
      <c r="J19" s="61">
        <v>2.3348393464199999</v>
      </c>
      <c r="K19" s="17"/>
      <c r="L19" s="17"/>
      <c r="M19" s="17"/>
    </row>
    <row r="20" spans="1:13" ht="12.75" hidden="1" outlineLevel="3" x14ac:dyDescent="0.2">
      <c r="A20" s="60" t="s">
        <v>85</v>
      </c>
      <c r="B20" s="61">
        <v>0</v>
      </c>
      <c r="C20" s="61">
        <v>0</v>
      </c>
      <c r="D20" s="61">
        <v>0</v>
      </c>
      <c r="E20" s="61">
        <v>0</v>
      </c>
      <c r="F20" s="61">
        <v>1.191112963E-2</v>
      </c>
      <c r="G20" s="61">
        <v>1.1920844640000001E-2</v>
      </c>
      <c r="H20" s="61">
        <v>2.880776606E-2</v>
      </c>
      <c r="I20" s="61">
        <v>1.6775408410000001E-2</v>
      </c>
      <c r="J20" s="61">
        <v>1.6216906739999998E-2</v>
      </c>
      <c r="K20" s="17"/>
      <c r="L20" s="17"/>
      <c r="M20" s="17"/>
    </row>
    <row r="21" spans="1:13" ht="12.75" hidden="1" outlineLevel="3" x14ac:dyDescent="0.2">
      <c r="A21" s="60" t="s">
        <v>0</v>
      </c>
      <c r="B21" s="61">
        <v>1.8073346098800001</v>
      </c>
      <c r="C21" s="61">
        <v>1.44600651323</v>
      </c>
      <c r="D21" s="61">
        <v>1.4306360325900001</v>
      </c>
      <c r="E21" s="61">
        <v>1.11491564537</v>
      </c>
      <c r="F21" s="61">
        <v>1.3577466999900001</v>
      </c>
      <c r="G21" s="61">
        <v>1.30008544138</v>
      </c>
      <c r="H21" s="61">
        <v>1.3682479883000001</v>
      </c>
      <c r="I21" s="61">
        <v>1.40571969864</v>
      </c>
      <c r="J21" s="61">
        <v>1.1866805120299999</v>
      </c>
      <c r="K21" s="17"/>
      <c r="L21" s="17"/>
      <c r="M21" s="17"/>
    </row>
    <row r="22" spans="1:13" ht="12.75" hidden="1" outlineLevel="3" x14ac:dyDescent="0.2">
      <c r="A22" s="60" t="s">
        <v>54</v>
      </c>
      <c r="B22" s="61">
        <v>0.16020832754</v>
      </c>
      <c r="C22" s="61">
        <v>0.16019879316999999</v>
      </c>
      <c r="D22" s="61">
        <v>0.1601848129</v>
      </c>
      <c r="E22" s="61">
        <v>0.16019070827000001</v>
      </c>
      <c r="F22" s="61">
        <v>0.16019851883</v>
      </c>
      <c r="G22" s="61">
        <v>0.16019868073999999</v>
      </c>
      <c r="H22" s="61">
        <v>0.16020117154999999</v>
      </c>
      <c r="I22" s="61">
        <v>0.1602016275</v>
      </c>
      <c r="J22" s="61">
        <v>0.16019491474</v>
      </c>
      <c r="K22" s="17"/>
      <c r="L22" s="17"/>
      <c r="M22" s="17"/>
    </row>
    <row r="23" spans="1:13" ht="12.75" hidden="1" outlineLevel="3" x14ac:dyDescent="0.2">
      <c r="A23" s="60" t="s">
        <v>95</v>
      </c>
      <c r="B23" s="61">
        <v>6.6762232943399997</v>
      </c>
      <c r="C23" s="61">
        <v>6.37433396521</v>
      </c>
      <c r="D23" s="61">
        <v>5.9078641992899996</v>
      </c>
      <c r="E23" s="61">
        <v>6.0301439771399998</v>
      </c>
      <c r="F23" s="61">
        <v>6.2528321869600001</v>
      </c>
      <c r="G23" s="61">
        <v>6.2574591539100002</v>
      </c>
      <c r="H23" s="61">
        <v>6.5022262047900004</v>
      </c>
      <c r="I23" s="61">
        <v>6.4934406124499997</v>
      </c>
      <c r="J23" s="61">
        <v>6.1926540704399997</v>
      </c>
      <c r="K23" s="17"/>
      <c r="L23" s="17"/>
      <c r="M23" s="17"/>
    </row>
    <row r="24" spans="1:13" ht="12.75" hidden="1" outlineLevel="3" x14ac:dyDescent="0.2">
      <c r="A24" s="60" t="s">
        <v>26</v>
      </c>
      <c r="B24" s="61">
        <v>0</v>
      </c>
      <c r="C24" s="61">
        <v>1.9879317400000002E-3</v>
      </c>
      <c r="D24" s="61">
        <v>1.8481289699999999E-3</v>
      </c>
      <c r="E24" s="61">
        <v>4.9584149200000002E-3</v>
      </c>
      <c r="F24" s="61">
        <v>3.2954125319999999E-2</v>
      </c>
      <c r="G24" s="61">
        <v>3.2981003500000002E-2</v>
      </c>
      <c r="H24" s="61">
        <v>3.5547013019999997E-2</v>
      </c>
      <c r="I24" s="61">
        <v>4.3822931699999998E-2</v>
      </c>
      <c r="J24" s="61">
        <v>4.2464165220000002E-2</v>
      </c>
      <c r="K24" s="17"/>
      <c r="L24" s="17"/>
      <c r="M24" s="17"/>
    </row>
    <row r="25" spans="1:13" ht="12.75" hidden="1" outlineLevel="3" x14ac:dyDescent="0.2">
      <c r="A25" s="60" t="s">
        <v>16</v>
      </c>
      <c r="B25" s="61">
        <v>1.1291352861099999</v>
      </c>
      <c r="C25" s="61">
        <v>1.0774590049499999</v>
      </c>
      <c r="D25" s="61">
        <v>1.00168590024</v>
      </c>
      <c r="E25" s="61">
        <v>1.03363880219</v>
      </c>
      <c r="F25" s="61">
        <v>1.07597204343</v>
      </c>
      <c r="G25" s="61">
        <v>1.0768496322800001</v>
      </c>
      <c r="H25" s="61">
        <v>1.0299983395100001</v>
      </c>
      <c r="I25" s="61">
        <v>0.97184457390000001</v>
      </c>
      <c r="J25" s="61">
        <v>0.93948906839000002</v>
      </c>
      <c r="K25" s="17"/>
      <c r="L25" s="17"/>
      <c r="M25" s="17"/>
    </row>
    <row r="26" spans="1:13" ht="12.75" hidden="1" outlineLevel="3" x14ac:dyDescent="0.2">
      <c r="A26" s="60" t="s">
        <v>68</v>
      </c>
      <c r="B26" s="61">
        <v>2.0259766530699999</v>
      </c>
      <c r="C26" s="61">
        <v>1.9332553109399999</v>
      </c>
      <c r="D26" s="61">
        <v>1.7972976953799999</v>
      </c>
      <c r="E26" s="61">
        <v>1.8546299161099999</v>
      </c>
      <c r="F26" s="61">
        <v>1.7763381677600001</v>
      </c>
      <c r="G26" s="61">
        <v>1.63076324164</v>
      </c>
      <c r="H26" s="61">
        <v>1.6512076791200001</v>
      </c>
      <c r="I26" s="61">
        <v>1.65495013271</v>
      </c>
      <c r="J26" s="61">
        <v>1.74408898623</v>
      </c>
      <c r="K26" s="17"/>
      <c r="L26" s="17"/>
      <c r="M26" s="17"/>
    </row>
    <row r="27" spans="1:13" ht="12.75" hidden="1" outlineLevel="3" x14ac:dyDescent="0.2">
      <c r="A27" s="60" t="s">
        <v>104</v>
      </c>
      <c r="B27" s="61">
        <v>1.3041803379700001</v>
      </c>
      <c r="C27" s="61">
        <v>1.24449290226</v>
      </c>
      <c r="D27" s="61">
        <v>1.1569730146299999</v>
      </c>
      <c r="E27" s="61">
        <v>1.1938794394000001</v>
      </c>
      <c r="F27" s="61">
        <v>1.2427754234199999</v>
      </c>
      <c r="G27" s="61">
        <v>1.24378906112</v>
      </c>
      <c r="H27" s="61">
        <v>1.2593821080000001</v>
      </c>
      <c r="I27" s="61">
        <v>1.2622364909899999</v>
      </c>
      <c r="J27" s="61">
        <v>1.2202130020399999</v>
      </c>
      <c r="K27" s="17"/>
      <c r="L27" s="17"/>
      <c r="M27" s="17"/>
    </row>
    <row r="28" spans="1:13" ht="12.75" hidden="1" outlineLevel="3" x14ac:dyDescent="0.2">
      <c r="A28" s="60" t="s">
        <v>1</v>
      </c>
      <c r="B28" s="61">
        <v>0</v>
      </c>
      <c r="C28" s="61">
        <v>0</v>
      </c>
      <c r="D28" s="61">
        <v>0</v>
      </c>
      <c r="E28" s="61">
        <v>0</v>
      </c>
      <c r="F28" s="61">
        <v>2.251204E-5</v>
      </c>
      <c r="G28" s="61">
        <v>2.25304E-5</v>
      </c>
      <c r="H28" s="61">
        <v>7.9087376399999999E-3</v>
      </c>
      <c r="I28" s="61">
        <v>7.9266627500000006E-3</v>
      </c>
      <c r="J28" s="61">
        <v>7.6627613100000002E-3</v>
      </c>
      <c r="K28" s="17"/>
      <c r="L28" s="17"/>
      <c r="M28" s="17"/>
    </row>
    <row r="29" spans="1:13" ht="12.75" hidden="1" outlineLevel="3" x14ac:dyDescent="0.2">
      <c r="A29" s="60" t="s">
        <v>37</v>
      </c>
      <c r="B29" s="61">
        <v>1.5363905927799999</v>
      </c>
      <c r="C29" s="61">
        <v>2.0336111944900002</v>
      </c>
      <c r="D29" s="61">
        <v>1.89059597687</v>
      </c>
      <c r="E29" s="61">
        <v>1.95090433094</v>
      </c>
      <c r="F29" s="61">
        <v>2.0308046825199999</v>
      </c>
      <c r="G29" s="61">
        <v>2.0324610559599998</v>
      </c>
      <c r="H29" s="61">
        <v>2.0579414702199998</v>
      </c>
      <c r="I29" s="61">
        <v>2.06260578387</v>
      </c>
      <c r="J29" s="61">
        <v>1.9939356955</v>
      </c>
      <c r="K29" s="17"/>
      <c r="L29" s="17"/>
      <c r="M29" s="17"/>
    </row>
    <row r="30" spans="1:13" ht="25.5" outlineLevel="2" collapsed="1" x14ac:dyDescent="0.2">
      <c r="A30" s="91" t="s">
        <v>5</v>
      </c>
      <c r="B30" s="37">
        <f t="shared" ref="B30:I30" si="4">SUM(B$31:B$31)</f>
        <v>0.11020737257</v>
      </c>
      <c r="C30" s="37">
        <f t="shared" si="4"/>
        <v>0.10516359506</v>
      </c>
      <c r="D30" s="37">
        <f t="shared" si="4"/>
        <v>9.7767887129999995E-2</v>
      </c>
      <c r="E30" s="37">
        <f t="shared" si="4"/>
        <v>9.9625514550000002E-2</v>
      </c>
      <c r="F30" s="37">
        <f t="shared" si="4"/>
        <v>0.10370573187</v>
      </c>
      <c r="G30" s="37">
        <f t="shared" si="4"/>
        <v>0.10379031677</v>
      </c>
      <c r="H30" s="37">
        <f t="shared" si="4"/>
        <v>0.10376123564</v>
      </c>
      <c r="I30" s="37">
        <f t="shared" si="4"/>
        <v>0.10399640994000001</v>
      </c>
      <c r="J30" s="37">
        <v>0.10053406986000001</v>
      </c>
      <c r="K30" s="17"/>
      <c r="L30" s="17"/>
      <c r="M30" s="17"/>
    </row>
    <row r="31" spans="1:13" ht="12.75" hidden="1" outlineLevel="3" x14ac:dyDescent="0.2">
      <c r="A31" s="60" t="s">
        <v>60</v>
      </c>
      <c r="B31" s="61">
        <v>0.11020737257</v>
      </c>
      <c r="C31" s="61">
        <v>0.10516359506</v>
      </c>
      <c r="D31" s="61">
        <v>9.7767887129999995E-2</v>
      </c>
      <c r="E31" s="61">
        <v>9.9625514550000002E-2</v>
      </c>
      <c r="F31" s="61">
        <v>0.10370573187</v>
      </c>
      <c r="G31" s="61">
        <v>0.10379031677</v>
      </c>
      <c r="H31" s="61">
        <v>0.10376123564</v>
      </c>
      <c r="I31" s="61">
        <v>0.10399640994000001</v>
      </c>
      <c r="J31" s="61">
        <v>0.10053406986000001</v>
      </c>
      <c r="K31" s="17"/>
      <c r="L31" s="17"/>
      <c r="M31" s="17"/>
    </row>
    <row r="32" spans="1:13" ht="15" outlineLevel="1" x14ac:dyDescent="0.2">
      <c r="A32" s="88" t="s">
        <v>52</v>
      </c>
      <c r="B32" s="89">
        <f t="shared" ref="B32:J32" si="5">B$33+B$40+B$46+B$48+B$52</f>
        <v>34.42697980762</v>
      </c>
      <c r="C32" s="89">
        <f t="shared" si="5"/>
        <v>34.349248189290002</v>
      </c>
      <c r="D32" s="89">
        <f t="shared" si="5"/>
        <v>34.720256965749996</v>
      </c>
      <c r="E32" s="89">
        <f t="shared" si="5"/>
        <v>35.28878487243</v>
      </c>
      <c r="F32" s="89">
        <f t="shared" si="5"/>
        <v>35.796919990380005</v>
      </c>
      <c r="G32" s="89">
        <f t="shared" si="5"/>
        <v>35.606462977580001</v>
      </c>
      <c r="H32" s="89">
        <f t="shared" si="5"/>
        <v>35.649108000759995</v>
      </c>
      <c r="I32" s="89">
        <f t="shared" si="5"/>
        <v>35.578561208309992</v>
      </c>
      <c r="J32" s="89">
        <f t="shared" si="5"/>
        <v>35.611717115190004</v>
      </c>
      <c r="K32" s="17"/>
      <c r="L32" s="17"/>
      <c r="M32" s="17"/>
    </row>
    <row r="33" spans="1:13" ht="25.5" outlineLevel="2" collapsed="1" x14ac:dyDescent="0.2">
      <c r="A33" s="91" t="s">
        <v>90</v>
      </c>
      <c r="B33" s="37">
        <f t="shared" ref="B33:I33" si="6">SUM(B$34:B$39)</f>
        <v>14.05999637889</v>
      </c>
      <c r="C33" s="37">
        <f t="shared" si="6"/>
        <v>13.9900781454</v>
      </c>
      <c r="D33" s="37">
        <f t="shared" si="6"/>
        <v>14.018652640579999</v>
      </c>
      <c r="E33" s="37">
        <f t="shared" si="6"/>
        <v>14.20931826508</v>
      </c>
      <c r="F33" s="37">
        <f t="shared" si="6"/>
        <v>14.251866461859999</v>
      </c>
      <c r="G33" s="37">
        <f t="shared" si="6"/>
        <v>14.10652644126</v>
      </c>
      <c r="H33" s="37">
        <f t="shared" si="6"/>
        <v>14.105709332560002</v>
      </c>
      <c r="I33" s="37">
        <f t="shared" si="6"/>
        <v>14.05825756748</v>
      </c>
      <c r="J33" s="37">
        <v>14.067218797460001</v>
      </c>
      <c r="K33" s="17"/>
      <c r="L33" s="17"/>
      <c r="M33" s="17"/>
    </row>
    <row r="34" spans="1:13" ht="12.75" hidden="1" outlineLevel="3" x14ac:dyDescent="0.2">
      <c r="A34" s="60" t="s">
        <v>17</v>
      </c>
      <c r="B34" s="61">
        <v>2.4146460216999999</v>
      </c>
      <c r="C34" s="61">
        <v>2.40956302279</v>
      </c>
      <c r="D34" s="61">
        <v>2.4323260381199998</v>
      </c>
      <c r="E34" s="61">
        <v>2.5026040324999999</v>
      </c>
      <c r="F34" s="61">
        <v>2.5101180436599999</v>
      </c>
      <c r="G34" s="61">
        <v>2.46171903268</v>
      </c>
      <c r="H34" s="61">
        <v>2.4508900372500002</v>
      </c>
      <c r="I34" s="61">
        <v>2.4508899789599998</v>
      </c>
      <c r="J34" s="61">
        <v>2.4681280216400001</v>
      </c>
      <c r="K34" s="17"/>
      <c r="L34" s="17"/>
      <c r="M34" s="17"/>
    </row>
    <row r="35" spans="1:13" ht="12.75" hidden="1" outlineLevel="3" x14ac:dyDescent="0.2">
      <c r="A35" s="60" t="s">
        <v>61</v>
      </c>
      <c r="B35" s="61">
        <v>0.58292959401</v>
      </c>
      <c r="C35" s="61">
        <v>0.58526213553999995</v>
      </c>
      <c r="D35" s="61">
        <v>0.59101053109000001</v>
      </c>
      <c r="E35" s="61">
        <v>0.60769416908999996</v>
      </c>
      <c r="F35" s="61">
        <v>0.61933635807999998</v>
      </c>
      <c r="G35" s="61">
        <v>0.59138786855000003</v>
      </c>
      <c r="H35" s="61">
        <v>0.59774308947999999</v>
      </c>
      <c r="I35" s="61">
        <v>0.60298127706000004</v>
      </c>
      <c r="J35" s="61">
        <v>0.60722962088999999</v>
      </c>
      <c r="K35" s="17"/>
      <c r="L35" s="17"/>
      <c r="M35" s="17"/>
    </row>
    <row r="36" spans="1:13" ht="12.75" hidden="1" outlineLevel="3" x14ac:dyDescent="0.2">
      <c r="A36" s="60" t="s">
        <v>51</v>
      </c>
      <c r="B36" s="61">
        <v>0.52207487058000002</v>
      </c>
      <c r="C36" s="61">
        <v>0.52097586643000005</v>
      </c>
      <c r="D36" s="61">
        <v>0.51932141300000001</v>
      </c>
      <c r="E36" s="61">
        <v>0.53432633698999998</v>
      </c>
      <c r="F36" s="61">
        <v>0.53820223960000002</v>
      </c>
      <c r="G36" s="61">
        <v>0.52782485667000001</v>
      </c>
      <c r="H36" s="61">
        <v>0.52550297798000001</v>
      </c>
      <c r="I36" s="61">
        <v>0.53659296540000001</v>
      </c>
      <c r="J36" s="61">
        <v>0.5322795347</v>
      </c>
      <c r="K36" s="17"/>
      <c r="L36" s="17"/>
      <c r="M36" s="17"/>
    </row>
    <row r="37" spans="1:13" ht="12.75" hidden="1" outlineLevel="3" x14ac:dyDescent="0.2">
      <c r="A37" s="60" t="s">
        <v>42</v>
      </c>
      <c r="B37" s="61">
        <v>5.1976524570500002</v>
      </c>
      <c r="C37" s="61">
        <v>5.1517600067</v>
      </c>
      <c r="D37" s="61">
        <v>5.1503239540800001</v>
      </c>
      <c r="E37" s="61">
        <v>5.1329939155100002</v>
      </c>
      <c r="F37" s="61">
        <v>5.1361897376099996</v>
      </c>
      <c r="G37" s="61">
        <v>5.1167971250499997</v>
      </c>
      <c r="H37" s="61">
        <v>5.1383289531700003</v>
      </c>
      <c r="I37" s="61">
        <v>5.0956097942499996</v>
      </c>
      <c r="J37" s="61">
        <v>5.0836908762200004</v>
      </c>
      <c r="K37" s="17"/>
      <c r="L37" s="17"/>
      <c r="M37" s="17"/>
    </row>
    <row r="38" spans="1:13" ht="12.75" hidden="1" outlineLevel="3" x14ac:dyDescent="0.2">
      <c r="A38" s="60" t="s">
        <v>58</v>
      </c>
      <c r="B38" s="61">
        <v>5.3418389230500001</v>
      </c>
      <c r="C38" s="61">
        <v>5.3216626014399999</v>
      </c>
      <c r="D38" s="61">
        <v>5.3248161917900001</v>
      </c>
      <c r="E38" s="61">
        <v>5.4308452984900004</v>
      </c>
      <c r="F38" s="61">
        <v>5.4471655704100002</v>
      </c>
      <c r="G38" s="61">
        <v>5.4079430458099997</v>
      </c>
      <c r="H38" s="61">
        <v>5.3923897621799997</v>
      </c>
      <c r="I38" s="61">
        <v>5.3713290393099999</v>
      </c>
      <c r="J38" s="61">
        <v>5.3750362315100002</v>
      </c>
      <c r="K38" s="17"/>
      <c r="L38" s="17"/>
      <c r="M38" s="17"/>
    </row>
    <row r="39" spans="1:13" ht="12.75" hidden="1" outlineLevel="3" x14ac:dyDescent="0.2">
      <c r="A39" s="60" t="s">
        <v>14</v>
      </c>
      <c r="B39" s="61">
        <v>8.5451250000000004E-4</v>
      </c>
      <c r="C39" s="61">
        <v>8.5451250000000004E-4</v>
      </c>
      <c r="D39" s="61">
        <v>8.5451250000000004E-4</v>
      </c>
      <c r="E39" s="61">
        <v>8.5451250000000004E-4</v>
      </c>
      <c r="F39" s="61">
        <v>8.5451250000000004E-4</v>
      </c>
      <c r="G39" s="61">
        <v>8.5451250000000004E-4</v>
      </c>
      <c r="H39" s="61">
        <v>8.5451250000000004E-4</v>
      </c>
      <c r="I39" s="61">
        <v>8.5451250000000004E-4</v>
      </c>
      <c r="J39" s="61">
        <v>8.5451250000000004E-4</v>
      </c>
      <c r="K39" s="17"/>
      <c r="L39" s="17"/>
      <c r="M39" s="17"/>
    </row>
    <row r="40" spans="1:13" ht="25.5" outlineLevel="2" collapsed="1" x14ac:dyDescent="0.2">
      <c r="A40" s="91" t="s">
        <v>3</v>
      </c>
      <c r="B40" s="37">
        <f t="shared" ref="B40:I40" si="7">SUM(B$41:B$45)</f>
        <v>1.3628174230800001</v>
      </c>
      <c r="C40" s="37">
        <f t="shared" si="7"/>
        <v>1.3614314528300002</v>
      </c>
      <c r="D40" s="37">
        <f t="shared" si="7"/>
        <v>1.38709161099</v>
      </c>
      <c r="E40" s="37">
        <f t="shared" si="7"/>
        <v>1.7311760134600003</v>
      </c>
      <c r="F40" s="37">
        <f t="shared" si="7"/>
        <v>1.7664358332100001</v>
      </c>
      <c r="G40" s="37">
        <f t="shared" si="7"/>
        <v>1.73381454819</v>
      </c>
      <c r="H40" s="37">
        <f t="shared" si="7"/>
        <v>1.7822315291400002</v>
      </c>
      <c r="I40" s="37">
        <f t="shared" si="7"/>
        <v>1.76584553048</v>
      </c>
      <c r="J40" s="37">
        <v>1.78885885865</v>
      </c>
      <c r="K40" s="17"/>
      <c r="L40" s="17"/>
      <c r="M40" s="17"/>
    </row>
    <row r="41" spans="1:13" ht="12.75" hidden="1" outlineLevel="3" x14ac:dyDescent="0.2">
      <c r="A41" s="60" t="s">
        <v>64</v>
      </c>
      <c r="B41" s="61">
        <v>0.28807592722000003</v>
      </c>
      <c r="C41" s="61">
        <v>0.28398775450000002</v>
      </c>
      <c r="D41" s="61">
        <v>0.29528473179999998</v>
      </c>
      <c r="E41" s="61">
        <v>0.30698745931999999</v>
      </c>
      <c r="F41" s="61">
        <v>0.31855279139999998</v>
      </c>
      <c r="G41" s="61">
        <v>0.30677498951999999</v>
      </c>
      <c r="H41" s="61">
        <v>0.30790588501999999</v>
      </c>
      <c r="I41" s="61">
        <v>0.30393970465999998</v>
      </c>
      <c r="J41" s="61">
        <v>0.30677104585999998</v>
      </c>
      <c r="K41" s="17"/>
      <c r="L41" s="17"/>
      <c r="M41" s="17"/>
    </row>
    <row r="42" spans="1:13" ht="12.75" hidden="1" outlineLevel="3" x14ac:dyDescent="0.2">
      <c r="A42" s="60" t="s">
        <v>23</v>
      </c>
      <c r="B42" s="61">
        <v>0.22616820202999999</v>
      </c>
      <c r="C42" s="61">
        <v>0.22569210212999999</v>
      </c>
      <c r="D42" s="61">
        <v>0.22782420356999999</v>
      </c>
      <c r="E42" s="61">
        <v>0.23440680304</v>
      </c>
      <c r="F42" s="61">
        <v>0.23511060409000001</v>
      </c>
      <c r="G42" s="61">
        <v>0.23057730305999999</v>
      </c>
      <c r="H42" s="61">
        <v>0.22956300349</v>
      </c>
      <c r="I42" s="61">
        <v>0.22956299802999999</v>
      </c>
      <c r="J42" s="61">
        <v>0.23522633849999999</v>
      </c>
      <c r="K42" s="17"/>
      <c r="L42" s="17"/>
      <c r="M42" s="17"/>
    </row>
    <row r="43" spans="1:13" ht="12.75" hidden="1" outlineLevel="3" x14ac:dyDescent="0.2">
      <c r="A43" s="60" t="s">
        <v>6</v>
      </c>
      <c r="B43" s="61">
        <v>0.60585586000000002</v>
      </c>
      <c r="C43" s="61">
        <v>0.60585586000000002</v>
      </c>
      <c r="D43" s="61">
        <v>0.60585586000000002</v>
      </c>
      <c r="E43" s="61">
        <v>0.60585586000000002</v>
      </c>
      <c r="F43" s="61">
        <v>0.60585586000000002</v>
      </c>
      <c r="G43" s="61">
        <v>0.60585586000000002</v>
      </c>
      <c r="H43" s="61">
        <v>0.60585586000000002</v>
      </c>
      <c r="I43" s="61">
        <v>0.60585586000000002</v>
      </c>
      <c r="J43" s="61">
        <v>0.60585586000000002</v>
      </c>
      <c r="K43" s="17"/>
      <c r="L43" s="17"/>
      <c r="M43" s="17"/>
    </row>
    <row r="44" spans="1:13" ht="12.75" hidden="1" outlineLevel="3" x14ac:dyDescent="0.2">
      <c r="A44" s="60" t="s">
        <v>62</v>
      </c>
      <c r="B44" s="61">
        <v>9.0219974299999995E-3</v>
      </c>
      <c r="C44" s="61">
        <v>9.0219974299999995E-3</v>
      </c>
      <c r="D44" s="61">
        <v>9.0219974299999995E-3</v>
      </c>
      <c r="E44" s="61">
        <v>9.0219974299999995E-3</v>
      </c>
      <c r="F44" s="61">
        <v>9.0219974299999995E-3</v>
      </c>
      <c r="G44" s="61">
        <v>9.0219974299999995E-3</v>
      </c>
      <c r="H44" s="61">
        <v>9.0219974299999995E-3</v>
      </c>
      <c r="I44" s="61">
        <v>9.0219974299999995E-3</v>
      </c>
      <c r="J44" s="61">
        <v>9.0219974299999995E-3</v>
      </c>
      <c r="K44" s="17"/>
      <c r="L44" s="17"/>
      <c r="M44" s="17"/>
    </row>
    <row r="45" spans="1:13" ht="12.75" hidden="1" outlineLevel="3" x14ac:dyDescent="0.2">
      <c r="A45" s="60" t="s">
        <v>65</v>
      </c>
      <c r="B45" s="61">
        <v>0.23369543640000001</v>
      </c>
      <c r="C45" s="61">
        <v>0.23687373877000001</v>
      </c>
      <c r="D45" s="61">
        <v>0.24910481818999999</v>
      </c>
      <c r="E45" s="61">
        <v>0.57490389367000005</v>
      </c>
      <c r="F45" s="61">
        <v>0.59789458028999998</v>
      </c>
      <c r="G45" s="61">
        <v>0.58158439817999996</v>
      </c>
      <c r="H45" s="61">
        <v>0.62988478319999996</v>
      </c>
      <c r="I45" s="61">
        <v>0.61746497036000003</v>
      </c>
      <c r="J45" s="61">
        <v>0.63198361686000004</v>
      </c>
      <c r="K45" s="17"/>
      <c r="L45" s="17"/>
      <c r="M45" s="17"/>
    </row>
    <row r="46" spans="1:13" ht="25.5" outlineLevel="2" collapsed="1" x14ac:dyDescent="0.2">
      <c r="A46" s="91" t="s">
        <v>13</v>
      </c>
      <c r="B46" s="37">
        <f t="shared" ref="B46:I46" si="8">SUM(B$47:B$47)</f>
        <v>5.5863760000000003E-5</v>
      </c>
      <c r="C46" s="37">
        <f t="shared" si="8"/>
        <v>5.5746170000000003E-5</v>
      </c>
      <c r="D46" s="37">
        <f t="shared" si="8"/>
        <v>5.6272800000000001E-5</v>
      </c>
      <c r="E46" s="37">
        <f t="shared" si="8"/>
        <v>5.7898710000000003E-5</v>
      </c>
      <c r="F46" s="37">
        <f t="shared" si="8"/>
        <v>5.807255E-5</v>
      </c>
      <c r="G46" s="37">
        <f t="shared" si="8"/>
        <v>5.6952820000000003E-5</v>
      </c>
      <c r="H46" s="37">
        <f t="shared" si="8"/>
        <v>5.6702279999999999E-5</v>
      </c>
      <c r="I46" s="37">
        <f t="shared" si="8"/>
        <v>5.6702279999999999E-5</v>
      </c>
      <c r="J46" s="37">
        <v>5.7101090000000001E-5</v>
      </c>
      <c r="K46" s="17"/>
      <c r="L46" s="17"/>
      <c r="M46" s="17"/>
    </row>
    <row r="47" spans="1:13" ht="12.75" hidden="1" outlineLevel="3" x14ac:dyDescent="0.2">
      <c r="A47" s="60" t="s">
        <v>49</v>
      </c>
      <c r="B47" s="61">
        <v>5.5863760000000003E-5</v>
      </c>
      <c r="C47" s="61">
        <v>5.5746170000000003E-5</v>
      </c>
      <c r="D47" s="61">
        <v>5.6272800000000001E-5</v>
      </c>
      <c r="E47" s="61">
        <v>5.7898710000000003E-5</v>
      </c>
      <c r="F47" s="61">
        <v>5.807255E-5</v>
      </c>
      <c r="G47" s="61">
        <v>5.6952820000000003E-5</v>
      </c>
      <c r="H47" s="61">
        <v>5.6702279999999999E-5</v>
      </c>
      <c r="I47" s="61">
        <v>5.6702279999999999E-5</v>
      </c>
      <c r="J47" s="61">
        <v>5.7101090000000001E-5</v>
      </c>
      <c r="K47" s="17"/>
      <c r="L47" s="17"/>
      <c r="M47" s="17"/>
    </row>
    <row r="48" spans="1:13" ht="25.5" outlineLevel="2" collapsed="1" x14ac:dyDescent="0.2">
      <c r="A48" s="91" t="s">
        <v>91</v>
      </c>
      <c r="B48" s="37">
        <f t="shared" ref="B48:I48" si="9">SUM(B$49:B$51)</f>
        <v>17.302433000000001</v>
      </c>
      <c r="C48" s="37">
        <f t="shared" si="9"/>
        <v>17.302433000000001</v>
      </c>
      <c r="D48" s="37">
        <f t="shared" si="9"/>
        <v>17.618202</v>
      </c>
      <c r="E48" s="37">
        <f t="shared" si="9"/>
        <v>17.618202</v>
      </c>
      <c r="F48" s="37">
        <f t="shared" si="9"/>
        <v>18.043329999999997</v>
      </c>
      <c r="G48" s="37">
        <f t="shared" si="9"/>
        <v>18.043329999999997</v>
      </c>
      <c r="H48" s="37">
        <f t="shared" si="9"/>
        <v>18.043329999999997</v>
      </c>
      <c r="I48" s="37">
        <f t="shared" si="9"/>
        <v>18.043329999999997</v>
      </c>
      <c r="J48" s="37">
        <v>18.043330000000001</v>
      </c>
      <c r="K48" s="17"/>
      <c r="L48" s="17"/>
      <c r="M48" s="17"/>
    </row>
    <row r="49" spans="1:13" ht="12.75" hidden="1" outlineLevel="3" x14ac:dyDescent="0.2">
      <c r="A49" s="60" t="s">
        <v>74</v>
      </c>
      <c r="B49" s="61">
        <v>3</v>
      </c>
      <c r="C49" s="61">
        <v>3</v>
      </c>
      <c r="D49" s="61">
        <v>3</v>
      </c>
      <c r="E49" s="61">
        <v>3</v>
      </c>
      <c r="F49" s="61">
        <v>3</v>
      </c>
      <c r="G49" s="61">
        <v>3</v>
      </c>
      <c r="H49" s="61">
        <v>3</v>
      </c>
      <c r="I49" s="61">
        <v>3</v>
      </c>
      <c r="J49" s="61">
        <v>3</v>
      </c>
      <c r="K49" s="17"/>
      <c r="L49" s="17"/>
      <c r="M49" s="17"/>
    </row>
    <row r="50" spans="1:13" ht="12.75" hidden="1" outlineLevel="3" x14ac:dyDescent="0.2">
      <c r="A50" s="60" t="s">
        <v>76</v>
      </c>
      <c r="B50" s="61">
        <v>1</v>
      </c>
      <c r="C50" s="61">
        <v>1</v>
      </c>
      <c r="D50" s="61">
        <v>1</v>
      </c>
      <c r="E50" s="61">
        <v>1</v>
      </c>
      <c r="F50" s="61">
        <v>1</v>
      </c>
      <c r="G50" s="61">
        <v>1</v>
      </c>
      <c r="H50" s="61">
        <v>1</v>
      </c>
      <c r="I50" s="61">
        <v>1</v>
      </c>
      <c r="J50" s="61">
        <v>1</v>
      </c>
      <c r="K50" s="17"/>
      <c r="L50" s="17"/>
      <c r="M50" s="17"/>
    </row>
    <row r="51" spans="1:13" ht="12.75" hidden="1" outlineLevel="3" x14ac:dyDescent="0.2">
      <c r="A51" s="60" t="s">
        <v>79</v>
      </c>
      <c r="B51" s="61">
        <v>13.302433000000001</v>
      </c>
      <c r="C51" s="61">
        <v>13.302433000000001</v>
      </c>
      <c r="D51" s="61">
        <v>13.618202</v>
      </c>
      <c r="E51" s="61">
        <v>13.618202</v>
      </c>
      <c r="F51" s="61">
        <v>14.043329999999999</v>
      </c>
      <c r="G51" s="61">
        <v>14.043329999999999</v>
      </c>
      <c r="H51" s="61">
        <v>14.043329999999999</v>
      </c>
      <c r="I51" s="61">
        <v>14.043329999999999</v>
      </c>
      <c r="J51" s="61">
        <v>14.043329999999999</v>
      </c>
      <c r="K51" s="17"/>
      <c r="L51" s="17"/>
      <c r="M51" s="17"/>
    </row>
    <row r="52" spans="1:13" ht="12.75" outlineLevel="2" collapsed="1" x14ac:dyDescent="0.2">
      <c r="A52" s="33" t="s">
        <v>4</v>
      </c>
      <c r="B52" s="37">
        <f t="shared" ref="B52:I52" si="10">SUM(B$53:B$53)</f>
        <v>1.7016771418900001</v>
      </c>
      <c r="C52" s="37">
        <f t="shared" si="10"/>
        <v>1.69524984489</v>
      </c>
      <c r="D52" s="37">
        <f t="shared" si="10"/>
        <v>1.69625444138</v>
      </c>
      <c r="E52" s="37">
        <f t="shared" si="10"/>
        <v>1.73003069518</v>
      </c>
      <c r="F52" s="37">
        <f t="shared" si="10"/>
        <v>1.7352296227599999</v>
      </c>
      <c r="G52" s="37">
        <f t="shared" si="10"/>
        <v>1.7227350353099999</v>
      </c>
      <c r="H52" s="37">
        <f t="shared" si="10"/>
        <v>1.71778043678</v>
      </c>
      <c r="I52" s="37">
        <f t="shared" si="10"/>
        <v>1.71107140807</v>
      </c>
      <c r="J52" s="37">
        <v>1.71225235799</v>
      </c>
      <c r="K52" s="17"/>
      <c r="L52" s="17"/>
      <c r="M52" s="17"/>
    </row>
    <row r="53" spans="1:13" ht="12.75" hidden="1" outlineLevel="3" x14ac:dyDescent="0.2">
      <c r="A53" s="60" t="s">
        <v>58</v>
      </c>
      <c r="B53" s="61">
        <v>1.7016771418900001</v>
      </c>
      <c r="C53" s="61">
        <v>1.69524984489</v>
      </c>
      <c r="D53" s="61">
        <v>1.69625444138</v>
      </c>
      <c r="E53" s="61">
        <v>1.73003069518</v>
      </c>
      <c r="F53" s="61">
        <v>1.7352296227599999</v>
      </c>
      <c r="G53" s="61">
        <v>1.7227350353099999</v>
      </c>
      <c r="H53" s="61">
        <v>1.71778043678</v>
      </c>
      <c r="I53" s="61">
        <v>1.71107140807</v>
      </c>
      <c r="J53" s="61">
        <v>1.71225235799</v>
      </c>
      <c r="K53" s="17"/>
      <c r="L53" s="17"/>
      <c r="M53" s="17"/>
    </row>
    <row r="54" spans="1:13" ht="15" x14ac:dyDescent="0.2">
      <c r="A54" s="86" t="s">
        <v>70</v>
      </c>
      <c r="B54" s="87">
        <f t="shared" ref="B54:J54" si="11">B$55+B$70</f>
        <v>9.9125810836100001</v>
      </c>
      <c r="C54" s="87">
        <f t="shared" si="11"/>
        <v>10.067654395769999</v>
      </c>
      <c r="D54" s="87">
        <f t="shared" si="11"/>
        <v>9.5025298546399988</v>
      </c>
      <c r="E54" s="87">
        <f t="shared" si="11"/>
        <v>9.6386718517999999</v>
      </c>
      <c r="F54" s="87">
        <f t="shared" si="11"/>
        <v>9.5721271100800003</v>
      </c>
      <c r="G54" s="87">
        <f t="shared" si="11"/>
        <v>9.3379122962899999</v>
      </c>
      <c r="H54" s="87">
        <f t="shared" si="11"/>
        <v>9.3317957901900002</v>
      </c>
      <c r="I54" s="87">
        <f t="shared" si="11"/>
        <v>9.4361631433199982</v>
      </c>
      <c r="J54" s="87">
        <f t="shared" si="11"/>
        <v>9.3962882402000005</v>
      </c>
      <c r="K54" s="17"/>
      <c r="L54" s="17"/>
      <c r="M54" s="17"/>
    </row>
    <row r="55" spans="1:13" ht="15" outlineLevel="1" x14ac:dyDescent="0.2">
      <c r="A55" s="88" t="s">
        <v>33</v>
      </c>
      <c r="B55" s="89">
        <f t="shared" ref="B55:J55" si="12">B$56+B$64+B$68</f>
        <v>0.89411910530000005</v>
      </c>
      <c r="C55" s="89">
        <f t="shared" si="12"/>
        <v>0.84090496743999998</v>
      </c>
      <c r="D55" s="89">
        <f t="shared" si="12"/>
        <v>0.77437518515000003</v>
      </c>
      <c r="E55" s="89">
        <f t="shared" si="12"/>
        <v>0.79907707466</v>
      </c>
      <c r="F55" s="89">
        <f t="shared" si="12"/>
        <v>0.81649166081000002</v>
      </c>
      <c r="G55" s="89">
        <f t="shared" si="12"/>
        <v>0.81411978257000006</v>
      </c>
      <c r="H55" s="89">
        <f t="shared" si="12"/>
        <v>0.82125026900000009</v>
      </c>
      <c r="I55" s="89">
        <f t="shared" si="12"/>
        <v>0.8181452439900001</v>
      </c>
      <c r="J55" s="89">
        <f t="shared" si="12"/>
        <v>0.76794782426999997</v>
      </c>
      <c r="K55" s="17"/>
      <c r="L55" s="17"/>
      <c r="M55" s="17"/>
    </row>
    <row r="56" spans="1:13" ht="25.5" outlineLevel="2" collapsed="1" x14ac:dyDescent="0.2">
      <c r="A56" s="91" t="s">
        <v>82</v>
      </c>
      <c r="B56" s="37">
        <f t="shared" ref="B56:I56" si="13">SUM(B$57:B$63)</f>
        <v>0.68331482616000006</v>
      </c>
      <c r="C56" s="37">
        <f t="shared" si="13"/>
        <v>0.65204207309000006</v>
      </c>
      <c r="D56" s="37">
        <f t="shared" si="13"/>
        <v>0.59879421412</v>
      </c>
      <c r="E56" s="37">
        <f t="shared" si="13"/>
        <v>0.61789522459000001</v>
      </c>
      <c r="F56" s="37">
        <f t="shared" si="13"/>
        <v>0.64320146071000006</v>
      </c>
      <c r="G56" s="37">
        <f t="shared" si="13"/>
        <v>0.64372607137000004</v>
      </c>
      <c r="H56" s="37">
        <f t="shared" si="13"/>
        <v>0.65179629097000003</v>
      </c>
      <c r="I56" s="37">
        <f t="shared" si="13"/>
        <v>0.65327358384000012</v>
      </c>
      <c r="J56" s="37">
        <v>0.62177848713999995</v>
      </c>
      <c r="K56" s="17"/>
      <c r="L56" s="17"/>
      <c r="M56" s="17"/>
    </row>
    <row r="57" spans="1:13" ht="12.75" hidden="1" outlineLevel="3" x14ac:dyDescent="0.2">
      <c r="A57" s="60" t="s">
        <v>96</v>
      </c>
      <c r="B57" s="61">
        <v>4.8332000000000002E-7</v>
      </c>
      <c r="C57" s="61">
        <v>4.6119999999999997E-7</v>
      </c>
      <c r="D57" s="61">
        <v>4.2876999999999999E-7</v>
      </c>
      <c r="E57" s="61">
        <v>4.4243999999999998E-7</v>
      </c>
      <c r="F57" s="61">
        <v>4.6055999999999999E-7</v>
      </c>
      <c r="G57" s="61">
        <v>4.6094E-7</v>
      </c>
      <c r="H57" s="61">
        <v>4.6671999999999999E-7</v>
      </c>
      <c r="I57" s="61">
        <v>4.6778000000000002E-7</v>
      </c>
      <c r="J57" s="61">
        <v>4.5219999999999999E-7</v>
      </c>
      <c r="K57" s="17"/>
      <c r="L57" s="17"/>
      <c r="M57" s="17"/>
    </row>
    <row r="58" spans="1:13" ht="12.75" hidden="1" outlineLevel="3" x14ac:dyDescent="0.2">
      <c r="A58" s="60" t="s">
        <v>31</v>
      </c>
      <c r="B58" s="61">
        <v>4.166550871E-2</v>
      </c>
      <c r="C58" s="61">
        <v>3.9758634869999997E-2</v>
      </c>
      <c r="D58" s="61">
        <v>3.6962579340000003E-2</v>
      </c>
      <c r="E58" s="61">
        <v>3.8141653220000002E-2</v>
      </c>
      <c r="F58" s="61">
        <v>3.9703765439999997E-2</v>
      </c>
      <c r="G58" s="61">
        <v>3.9736148790000002E-2</v>
      </c>
      <c r="H58" s="61">
        <v>4.023431014E-2</v>
      </c>
      <c r="I58" s="61">
        <v>4.0325500989999999E-2</v>
      </c>
      <c r="J58" s="61">
        <v>3.8982948900000002E-2</v>
      </c>
      <c r="K58" s="17"/>
      <c r="L58" s="17"/>
      <c r="M58" s="17"/>
    </row>
    <row r="59" spans="1:13" ht="12.75" hidden="1" outlineLevel="3" x14ac:dyDescent="0.2">
      <c r="A59" s="60" t="s">
        <v>34</v>
      </c>
      <c r="B59" s="61">
        <v>0.12499652612999999</v>
      </c>
      <c r="C59" s="61">
        <v>0.11927590461</v>
      </c>
      <c r="D59" s="61">
        <v>0.11088773802</v>
      </c>
      <c r="E59" s="61">
        <v>0.11442495966000001</v>
      </c>
      <c r="F59" s="61">
        <v>0.11911129632</v>
      </c>
      <c r="G59" s="61">
        <v>0.11920844637</v>
      </c>
      <c r="H59" s="61">
        <v>0.12070293041999999</v>
      </c>
      <c r="I59" s="61">
        <v>0.12097650297</v>
      </c>
      <c r="J59" s="61">
        <v>0.1169488467</v>
      </c>
      <c r="K59" s="17"/>
      <c r="L59" s="17"/>
      <c r="M59" s="17"/>
    </row>
    <row r="60" spans="1:13" ht="12.75" hidden="1" outlineLevel="3" x14ac:dyDescent="0.2">
      <c r="A60" s="60" t="s">
        <v>113</v>
      </c>
      <c r="B60" s="61">
        <v>0.13332962782999999</v>
      </c>
      <c r="C60" s="61">
        <v>0.12722763161</v>
      </c>
      <c r="D60" s="61">
        <v>0.11088773802</v>
      </c>
      <c r="E60" s="61">
        <v>0.11442495966000001</v>
      </c>
      <c r="F60" s="61">
        <v>0.11911129632</v>
      </c>
      <c r="G60" s="61">
        <v>0.11920844637</v>
      </c>
      <c r="H60" s="61">
        <v>0.12070293041999999</v>
      </c>
      <c r="I60" s="61">
        <v>0.12097650297</v>
      </c>
      <c r="J60" s="61">
        <v>0.1169488467</v>
      </c>
      <c r="K60" s="17"/>
      <c r="L60" s="17"/>
      <c r="M60" s="17"/>
    </row>
    <row r="61" spans="1:13" ht="12.75" hidden="1" outlineLevel="3" x14ac:dyDescent="0.2">
      <c r="A61" s="60" t="s">
        <v>93</v>
      </c>
      <c r="B61" s="61">
        <v>0.19999444182000001</v>
      </c>
      <c r="C61" s="61">
        <v>0.19084144737</v>
      </c>
      <c r="D61" s="61">
        <v>0.17742038085</v>
      </c>
      <c r="E61" s="61">
        <v>0.18307993545000001</v>
      </c>
      <c r="F61" s="61">
        <v>0.19057807413</v>
      </c>
      <c r="G61" s="61">
        <v>0.19073351421000001</v>
      </c>
      <c r="H61" s="61">
        <v>0.19312468865999999</v>
      </c>
      <c r="I61" s="61">
        <v>0.19356240477</v>
      </c>
      <c r="J61" s="61">
        <v>0.18711815472000001</v>
      </c>
      <c r="K61" s="17"/>
      <c r="L61" s="17"/>
      <c r="M61" s="17"/>
    </row>
    <row r="62" spans="1:13" ht="12.75" hidden="1" outlineLevel="3" x14ac:dyDescent="0.2">
      <c r="A62" s="60" t="s">
        <v>28</v>
      </c>
      <c r="B62" s="61">
        <v>1.041637718E-2</v>
      </c>
      <c r="C62" s="61">
        <v>9.9396587199999994E-3</v>
      </c>
      <c r="D62" s="61">
        <v>9.2406448399999994E-3</v>
      </c>
      <c r="E62" s="61">
        <v>9.5354133000000001E-3</v>
      </c>
      <c r="F62" s="61">
        <v>9.9259413599999992E-3</v>
      </c>
      <c r="G62" s="61">
        <v>9.9340372000000007E-3</v>
      </c>
      <c r="H62" s="61">
        <v>1.005857753E-2</v>
      </c>
      <c r="I62" s="61">
        <v>1.008137525E-2</v>
      </c>
      <c r="J62" s="61">
        <v>0</v>
      </c>
      <c r="K62" s="17"/>
      <c r="L62" s="17"/>
      <c r="M62" s="17"/>
    </row>
    <row r="63" spans="1:13" ht="12.75" hidden="1" outlineLevel="3" x14ac:dyDescent="0.2">
      <c r="A63" s="60" t="s">
        <v>111</v>
      </c>
      <c r="B63" s="61">
        <v>0.17291186116999999</v>
      </c>
      <c r="C63" s="61">
        <v>0.16499833471</v>
      </c>
      <c r="D63" s="61">
        <v>0.15339470427999999</v>
      </c>
      <c r="E63" s="61">
        <v>0.15828786085999999</v>
      </c>
      <c r="F63" s="61">
        <v>0.16477062658</v>
      </c>
      <c r="G63" s="61">
        <v>0.16490501749</v>
      </c>
      <c r="H63" s="61">
        <v>0.16697238708000001</v>
      </c>
      <c r="I63" s="61">
        <v>0.16735082910999999</v>
      </c>
      <c r="J63" s="61">
        <v>0.16177923792000001</v>
      </c>
      <c r="K63" s="17"/>
      <c r="L63" s="17"/>
      <c r="M63" s="17"/>
    </row>
    <row r="64" spans="1:13" ht="25.5" outlineLevel="2" collapsed="1" x14ac:dyDescent="0.2">
      <c r="A64" s="91" t="s">
        <v>5</v>
      </c>
      <c r="B64" s="37">
        <f t="shared" ref="B64:I64" si="14">SUM(B$65:B$67)</f>
        <v>0.21076450315999998</v>
      </c>
      <c r="C64" s="37">
        <f t="shared" si="14"/>
        <v>0.18882493876999998</v>
      </c>
      <c r="D64" s="37">
        <f t="shared" si="14"/>
        <v>0.17554568470000001</v>
      </c>
      <c r="E64" s="37">
        <f t="shared" si="14"/>
        <v>0.18114543813999998</v>
      </c>
      <c r="F64" s="37">
        <f t="shared" si="14"/>
        <v>0.17325229689999999</v>
      </c>
      <c r="G64" s="37">
        <f t="shared" si="14"/>
        <v>0.17035577708999999</v>
      </c>
      <c r="H64" s="37">
        <f t="shared" si="14"/>
        <v>0.16941556835000002</v>
      </c>
      <c r="I64" s="37">
        <f t="shared" si="14"/>
        <v>0.16483316340999998</v>
      </c>
      <c r="J64" s="37">
        <v>0.14613212206000001</v>
      </c>
      <c r="K64" s="17"/>
      <c r="L64" s="17"/>
      <c r="M64" s="17"/>
    </row>
    <row r="65" spans="1:13" ht="12.75" hidden="1" outlineLevel="3" x14ac:dyDescent="0.2">
      <c r="A65" s="60" t="s">
        <v>7</v>
      </c>
      <c r="B65" s="61">
        <v>4.3748784149999997E-2</v>
      </c>
      <c r="C65" s="61">
        <v>3.1309924959999999E-2</v>
      </c>
      <c r="D65" s="61">
        <v>2.9108031230000001E-2</v>
      </c>
      <c r="E65" s="61">
        <v>3.0036551910000001E-2</v>
      </c>
      <c r="F65" s="61">
        <v>2.0844476859999999E-2</v>
      </c>
      <c r="G65" s="61">
        <v>2.0861478119999999E-2</v>
      </c>
      <c r="H65" s="61">
        <v>2.1123012819999998E-2</v>
      </c>
      <c r="I65" s="61">
        <v>2.117088802E-2</v>
      </c>
      <c r="J65" s="61">
        <v>1.0233024090000001E-2</v>
      </c>
      <c r="K65" s="17"/>
      <c r="L65" s="17"/>
      <c r="M65" s="17"/>
    </row>
    <row r="66" spans="1:13" ht="12.75" hidden="1" outlineLevel="3" x14ac:dyDescent="0.2">
      <c r="A66" s="60" t="s">
        <v>67</v>
      </c>
      <c r="B66" s="61">
        <v>0.16082312704999999</v>
      </c>
      <c r="C66" s="61">
        <v>0.15197190775</v>
      </c>
      <c r="D66" s="61">
        <v>0.14128437047</v>
      </c>
      <c r="E66" s="61">
        <v>0.14579121801</v>
      </c>
      <c r="F66" s="61">
        <v>0.14723793284</v>
      </c>
      <c r="G66" s="61">
        <v>0.14432019507999999</v>
      </c>
      <c r="H66" s="61">
        <v>0.14305358530000001</v>
      </c>
      <c r="I66" s="61">
        <v>0.13878272467</v>
      </c>
      <c r="J66" s="61">
        <v>0.13118200154000001</v>
      </c>
      <c r="K66" s="17"/>
      <c r="L66" s="17"/>
      <c r="M66" s="17"/>
    </row>
    <row r="67" spans="1:13" ht="12.75" hidden="1" outlineLevel="3" x14ac:dyDescent="0.2">
      <c r="A67" s="60" t="s">
        <v>18</v>
      </c>
      <c r="B67" s="61">
        <v>6.1925919600000004E-3</v>
      </c>
      <c r="C67" s="61">
        <v>5.5431060599999997E-3</v>
      </c>
      <c r="D67" s="61">
        <v>5.1532829999999998E-3</v>
      </c>
      <c r="E67" s="61">
        <v>5.3176682200000002E-3</v>
      </c>
      <c r="F67" s="61">
        <v>5.1698871999999998E-3</v>
      </c>
      <c r="G67" s="61">
        <v>5.1741038900000001E-3</v>
      </c>
      <c r="H67" s="61">
        <v>5.2389702299999999E-3</v>
      </c>
      <c r="I67" s="61">
        <v>4.8795507199999996E-3</v>
      </c>
      <c r="J67" s="61">
        <v>4.7170964299999996E-3</v>
      </c>
      <c r="K67" s="17"/>
      <c r="L67" s="17"/>
      <c r="M67" s="17"/>
    </row>
    <row r="68" spans="1:13" ht="12.75" outlineLevel="2" collapsed="1" x14ac:dyDescent="0.2">
      <c r="A68" s="33" t="s">
        <v>84</v>
      </c>
      <c r="B68" s="37">
        <f t="shared" ref="B68:I68" si="15">SUM(B$69:B$69)</f>
        <v>3.9775979999999999E-5</v>
      </c>
      <c r="C68" s="37">
        <f t="shared" si="15"/>
        <v>3.7955579999999998E-5</v>
      </c>
      <c r="D68" s="37">
        <f t="shared" si="15"/>
        <v>3.5286329999999997E-5</v>
      </c>
      <c r="E68" s="37">
        <f t="shared" si="15"/>
        <v>3.6411929999999998E-5</v>
      </c>
      <c r="F68" s="37">
        <f t="shared" si="15"/>
        <v>3.79032E-5</v>
      </c>
      <c r="G68" s="37">
        <f t="shared" si="15"/>
        <v>3.7934110000000001E-5</v>
      </c>
      <c r="H68" s="37">
        <f t="shared" si="15"/>
        <v>3.8409679999999998E-5</v>
      </c>
      <c r="I68" s="37">
        <f t="shared" si="15"/>
        <v>3.8496740000000003E-5</v>
      </c>
      <c r="J68" s="37">
        <v>3.721507E-5</v>
      </c>
      <c r="K68" s="17"/>
      <c r="L68" s="17"/>
      <c r="M68" s="17"/>
    </row>
    <row r="69" spans="1:13" ht="12.75" hidden="1" outlineLevel="3" x14ac:dyDescent="0.2">
      <c r="A69" s="60" t="s">
        <v>109</v>
      </c>
      <c r="B69" s="61">
        <v>3.9775979999999999E-5</v>
      </c>
      <c r="C69" s="61">
        <v>3.7955579999999998E-5</v>
      </c>
      <c r="D69" s="61">
        <v>3.5286329999999997E-5</v>
      </c>
      <c r="E69" s="61">
        <v>3.6411929999999998E-5</v>
      </c>
      <c r="F69" s="61">
        <v>3.79032E-5</v>
      </c>
      <c r="G69" s="61">
        <v>3.7934110000000001E-5</v>
      </c>
      <c r="H69" s="61">
        <v>3.8409679999999998E-5</v>
      </c>
      <c r="I69" s="61">
        <v>3.8496740000000003E-5</v>
      </c>
      <c r="J69" s="61">
        <v>3.721507E-5</v>
      </c>
      <c r="K69" s="17"/>
      <c r="L69" s="17"/>
      <c r="M69" s="17"/>
    </row>
    <row r="70" spans="1:13" ht="15" outlineLevel="1" x14ac:dyDescent="0.2">
      <c r="A70" s="88" t="s">
        <v>52</v>
      </c>
      <c r="B70" s="89">
        <f t="shared" ref="B70:J70" si="16">B$71+B$77+B$79+B$89+B$90</f>
        <v>9.0184619783100004</v>
      </c>
      <c r="C70" s="89">
        <f t="shared" si="16"/>
        <v>9.2267494283299989</v>
      </c>
      <c r="D70" s="89">
        <f t="shared" si="16"/>
        <v>8.7281546694899994</v>
      </c>
      <c r="E70" s="89">
        <f t="shared" si="16"/>
        <v>8.8395947771400003</v>
      </c>
      <c r="F70" s="89">
        <f t="shared" si="16"/>
        <v>8.7556354492700006</v>
      </c>
      <c r="G70" s="89">
        <f t="shared" si="16"/>
        <v>8.5237925137200001</v>
      </c>
      <c r="H70" s="89">
        <f t="shared" si="16"/>
        <v>8.5105455211900001</v>
      </c>
      <c r="I70" s="89">
        <f t="shared" si="16"/>
        <v>8.618017899329999</v>
      </c>
      <c r="J70" s="89">
        <f t="shared" si="16"/>
        <v>8.6283404159300012</v>
      </c>
      <c r="K70" s="17"/>
      <c r="L70" s="17"/>
      <c r="M70" s="17"/>
    </row>
    <row r="71" spans="1:13" ht="25.5" outlineLevel="2" collapsed="1" x14ac:dyDescent="0.2">
      <c r="A71" s="91" t="s">
        <v>90</v>
      </c>
      <c r="B71" s="37">
        <f t="shared" ref="B71:I71" si="17">SUM(B$72:B$76)</f>
        <v>5.8679120508100002</v>
      </c>
      <c r="C71" s="37">
        <f t="shared" si="17"/>
        <v>6.1011788171600001</v>
      </c>
      <c r="D71" s="37">
        <f t="shared" si="17"/>
        <v>6.0101963061000001</v>
      </c>
      <c r="E71" s="37">
        <f t="shared" si="17"/>
        <v>6.1228575054500007</v>
      </c>
      <c r="F71" s="37">
        <f t="shared" si="17"/>
        <v>6.1369315796399997</v>
      </c>
      <c r="G71" s="37">
        <f t="shared" si="17"/>
        <v>5.9167643697400001</v>
      </c>
      <c r="H71" s="37">
        <f t="shared" si="17"/>
        <v>5.9040708158399999</v>
      </c>
      <c r="I71" s="37">
        <f t="shared" si="17"/>
        <v>6.0493885885899994</v>
      </c>
      <c r="J71" s="37">
        <v>6.0592288300700003</v>
      </c>
      <c r="K71" s="17"/>
      <c r="L71" s="17"/>
      <c r="M71" s="17"/>
    </row>
    <row r="72" spans="1:13" ht="12.75" hidden="1" outlineLevel="3" x14ac:dyDescent="0.2">
      <c r="A72" s="60" t="s">
        <v>8</v>
      </c>
      <c r="B72" s="61">
        <v>1.90260701E-2</v>
      </c>
      <c r="C72" s="61">
        <v>1.9003645100000001E-2</v>
      </c>
      <c r="D72" s="61">
        <v>1.9104070170000001E-2</v>
      </c>
      <c r="E72" s="61">
        <v>1.7205940110000002E-2</v>
      </c>
      <c r="F72" s="61">
        <v>1.6074565150000001E-2</v>
      </c>
      <c r="G72" s="61">
        <v>1.590374512E-2</v>
      </c>
      <c r="H72" s="61">
        <v>1.5865525129999999E-2</v>
      </c>
      <c r="I72" s="61">
        <v>1.586552493E-2</v>
      </c>
      <c r="J72" s="61">
        <v>1.5926365080000001E-2</v>
      </c>
      <c r="K72" s="17"/>
      <c r="L72" s="17"/>
      <c r="M72" s="17"/>
    </row>
    <row r="73" spans="1:13" ht="12.75" hidden="1" outlineLevel="3" x14ac:dyDescent="0.2">
      <c r="A73" s="60" t="s">
        <v>61</v>
      </c>
      <c r="B73" s="61">
        <v>0.12708577197000001</v>
      </c>
      <c r="C73" s="61">
        <v>0.37843726812</v>
      </c>
      <c r="D73" s="61">
        <v>0.27397997856</v>
      </c>
      <c r="E73" s="61">
        <v>0.27224641874</v>
      </c>
      <c r="F73" s="61">
        <v>0.27228568899</v>
      </c>
      <c r="G73" s="61">
        <v>7.7614504119999997E-2</v>
      </c>
      <c r="H73" s="61">
        <v>7.1997207940000002E-2</v>
      </c>
      <c r="I73" s="61">
        <v>0.23278147890000001</v>
      </c>
      <c r="J73" s="61">
        <v>0.23397759065000001</v>
      </c>
      <c r="K73" s="17"/>
      <c r="L73" s="17"/>
      <c r="M73" s="17"/>
    </row>
    <row r="74" spans="1:13" ht="12.75" hidden="1" outlineLevel="3" x14ac:dyDescent="0.2">
      <c r="A74" s="60" t="s">
        <v>51</v>
      </c>
      <c r="B74" s="61">
        <v>0</v>
      </c>
      <c r="C74" s="61">
        <v>0</v>
      </c>
      <c r="D74" s="61">
        <v>5.5030000899999997E-3</v>
      </c>
      <c r="E74" s="61">
        <v>5.6620000700000001E-3</v>
      </c>
      <c r="F74" s="61">
        <v>5.6790000999999996E-3</v>
      </c>
      <c r="G74" s="61">
        <v>5.5695000700000004E-3</v>
      </c>
      <c r="H74" s="61">
        <v>5.5450000800000001E-3</v>
      </c>
      <c r="I74" s="61">
        <v>1.10899999E-2</v>
      </c>
      <c r="J74" s="61">
        <v>1.11680001E-2</v>
      </c>
      <c r="K74" s="17"/>
      <c r="L74" s="17"/>
      <c r="M74" s="17"/>
    </row>
    <row r="75" spans="1:13" ht="12.75" hidden="1" outlineLevel="3" x14ac:dyDescent="0.2">
      <c r="A75" s="60" t="s">
        <v>42</v>
      </c>
      <c r="B75" s="61">
        <v>0.39244671814999998</v>
      </c>
      <c r="C75" s="61">
        <v>0.39451357701</v>
      </c>
      <c r="D75" s="61">
        <v>0.39923871086000001</v>
      </c>
      <c r="E75" s="61">
        <v>0.40959131430000001</v>
      </c>
      <c r="F75" s="61">
        <v>0.40845836647</v>
      </c>
      <c r="G75" s="61">
        <v>0.42237351164999998</v>
      </c>
      <c r="H75" s="61">
        <v>0.43087690498999998</v>
      </c>
      <c r="I75" s="61">
        <v>0.43087690498999998</v>
      </c>
      <c r="J75" s="61">
        <v>0.43568366694999999</v>
      </c>
      <c r="K75" s="17"/>
      <c r="L75" s="17"/>
      <c r="M75" s="17"/>
    </row>
    <row r="76" spans="1:13" ht="12.75" hidden="1" outlineLevel="3" x14ac:dyDescent="0.2">
      <c r="A76" s="60" t="s">
        <v>58</v>
      </c>
      <c r="B76" s="61">
        <v>5.32935349059</v>
      </c>
      <c r="C76" s="61">
        <v>5.3092243269299999</v>
      </c>
      <c r="D76" s="61">
        <v>5.3123705464200004</v>
      </c>
      <c r="E76" s="61">
        <v>5.4181518322300004</v>
      </c>
      <c r="F76" s="61">
        <v>5.4344339589299997</v>
      </c>
      <c r="G76" s="61">
        <v>5.3953031087800003</v>
      </c>
      <c r="H76" s="61">
        <v>5.3797861776999998</v>
      </c>
      <c r="I76" s="61">
        <v>5.3587746798699998</v>
      </c>
      <c r="J76" s="61">
        <v>5.3624732072899999</v>
      </c>
      <c r="K76" s="17"/>
      <c r="L76" s="17"/>
      <c r="M76" s="17"/>
    </row>
    <row r="77" spans="1:13" ht="25.5" outlineLevel="2" collapsed="1" x14ac:dyDescent="0.2">
      <c r="A77" s="91" t="s">
        <v>3</v>
      </c>
      <c r="B77" s="37">
        <f t="shared" ref="B77:I77" si="18">SUM(B$78:B$78)</f>
        <v>0.19495570664</v>
      </c>
      <c r="C77" s="37">
        <f t="shared" si="18"/>
        <v>0.1705862433</v>
      </c>
      <c r="D77" s="37">
        <f t="shared" si="18"/>
        <v>0.1705862433</v>
      </c>
      <c r="E77" s="37">
        <f t="shared" si="18"/>
        <v>0.1705862433</v>
      </c>
      <c r="F77" s="37">
        <f t="shared" si="18"/>
        <v>0.1705862433</v>
      </c>
      <c r="G77" s="37">
        <f t="shared" si="18"/>
        <v>0.1705862433</v>
      </c>
      <c r="H77" s="37">
        <f t="shared" si="18"/>
        <v>0.1705862433</v>
      </c>
      <c r="I77" s="37">
        <f t="shared" si="18"/>
        <v>0.14621677995999999</v>
      </c>
      <c r="J77" s="37">
        <v>0.14621677995999999</v>
      </c>
      <c r="K77" s="17"/>
      <c r="L77" s="17"/>
      <c r="M77" s="17"/>
    </row>
    <row r="78" spans="1:13" ht="12.75" hidden="1" outlineLevel="3" x14ac:dyDescent="0.2">
      <c r="A78" s="60" t="s">
        <v>64</v>
      </c>
      <c r="B78" s="61">
        <v>0.19495570664</v>
      </c>
      <c r="C78" s="61">
        <v>0.1705862433</v>
      </c>
      <c r="D78" s="61">
        <v>0.1705862433</v>
      </c>
      <c r="E78" s="61">
        <v>0.1705862433</v>
      </c>
      <c r="F78" s="61">
        <v>0.1705862433</v>
      </c>
      <c r="G78" s="61">
        <v>0.1705862433</v>
      </c>
      <c r="H78" s="61">
        <v>0.1705862433</v>
      </c>
      <c r="I78" s="61">
        <v>0.14621677995999999</v>
      </c>
      <c r="J78" s="61">
        <v>0.14621677995999999</v>
      </c>
      <c r="K78" s="17"/>
      <c r="L78" s="17"/>
      <c r="M78" s="17"/>
    </row>
    <row r="79" spans="1:13" ht="25.5" outlineLevel="2" collapsed="1" x14ac:dyDescent="0.2">
      <c r="A79" s="91" t="s">
        <v>13</v>
      </c>
      <c r="B79" s="37">
        <f t="shared" ref="B79:I79" si="19">SUM(B$80:B$88)</f>
        <v>2.8427356019299999</v>
      </c>
      <c r="C79" s="37">
        <f t="shared" si="19"/>
        <v>2.8425520200799999</v>
      </c>
      <c r="D79" s="37">
        <f t="shared" si="19"/>
        <v>2.4348731454600001</v>
      </c>
      <c r="E79" s="37">
        <f t="shared" si="19"/>
        <v>2.4314119452999998</v>
      </c>
      <c r="F79" s="37">
        <f t="shared" si="19"/>
        <v>2.3330337400099999</v>
      </c>
      <c r="G79" s="37">
        <f t="shared" si="19"/>
        <v>2.3221866802900002</v>
      </c>
      <c r="H79" s="37">
        <f t="shared" si="19"/>
        <v>2.3219618405100002</v>
      </c>
      <c r="I79" s="37">
        <f t="shared" si="19"/>
        <v>2.3089308653900003</v>
      </c>
      <c r="J79" s="37">
        <v>2.3093348175599999</v>
      </c>
      <c r="K79" s="17"/>
      <c r="L79" s="17"/>
      <c r="M79" s="17"/>
    </row>
    <row r="80" spans="1:13" ht="12.75" hidden="1" outlineLevel="3" x14ac:dyDescent="0.2">
      <c r="A80" s="60" t="s">
        <v>41</v>
      </c>
      <c r="B80" s="61">
        <v>4.0773885349999997E-2</v>
      </c>
      <c r="C80" s="61">
        <v>4.0688053469999999E-2</v>
      </c>
      <c r="D80" s="61">
        <v>0</v>
      </c>
      <c r="E80" s="61">
        <v>0</v>
      </c>
      <c r="F80" s="61">
        <v>0</v>
      </c>
      <c r="G80" s="61">
        <v>0</v>
      </c>
      <c r="H80" s="61">
        <v>0</v>
      </c>
      <c r="I80" s="61">
        <v>0</v>
      </c>
      <c r="J80" s="61">
        <v>0</v>
      </c>
      <c r="K80" s="17"/>
      <c r="L80" s="17"/>
      <c r="M80" s="17"/>
    </row>
    <row r="81" spans="1:13" ht="12.75" hidden="1" outlineLevel="3" x14ac:dyDescent="0.2">
      <c r="A81" s="60" t="s">
        <v>86</v>
      </c>
      <c r="B81" s="61">
        <v>0.1008</v>
      </c>
      <c r="C81" s="61">
        <v>0.1008</v>
      </c>
      <c r="D81" s="61">
        <v>0.1008</v>
      </c>
      <c r="E81" s="61">
        <v>0.1008</v>
      </c>
      <c r="F81" s="61">
        <v>0</v>
      </c>
      <c r="G81" s="61">
        <v>0</v>
      </c>
      <c r="H81" s="61">
        <v>0</v>
      </c>
      <c r="I81" s="61">
        <v>0</v>
      </c>
      <c r="J81" s="61">
        <v>0</v>
      </c>
      <c r="K81" s="17"/>
      <c r="L81" s="17"/>
      <c r="M81" s="17"/>
    </row>
    <row r="82" spans="1:13" ht="12.75" hidden="1" outlineLevel="3" x14ac:dyDescent="0.2">
      <c r="A82" s="60" t="s">
        <v>9</v>
      </c>
      <c r="B82" s="61">
        <v>0</v>
      </c>
      <c r="C82" s="61">
        <v>0</v>
      </c>
      <c r="D82" s="61">
        <v>0</v>
      </c>
      <c r="E82" s="61">
        <v>0</v>
      </c>
      <c r="F82" s="61">
        <v>8.7517445200000002E-3</v>
      </c>
      <c r="G82" s="61">
        <v>1.505173498E-2</v>
      </c>
      <c r="H82" s="61">
        <v>1.5014320120000001E-2</v>
      </c>
      <c r="I82" s="61">
        <v>1.501431976E-2</v>
      </c>
      <c r="J82" s="61">
        <v>1.511992119E-2</v>
      </c>
      <c r="K82" s="17"/>
      <c r="L82" s="17"/>
      <c r="M82" s="17"/>
    </row>
    <row r="83" spans="1:13" ht="12.75" hidden="1" outlineLevel="3" x14ac:dyDescent="0.2">
      <c r="A83" s="60" t="s">
        <v>77</v>
      </c>
      <c r="B83" s="61">
        <v>4.6435500140000002E-2</v>
      </c>
      <c r="C83" s="61">
        <v>4.6337750169999997E-2</v>
      </c>
      <c r="D83" s="61">
        <v>4.6775500460000001E-2</v>
      </c>
      <c r="E83" s="61">
        <v>4.3314300299999997E-2</v>
      </c>
      <c r="F83" s="61">
        <v>4.3444350489999999E-2</v>
      </c>
      <c r="G83" s="61">
        <v>4.2606675310000001E-2</v>
      </c>
      <c r="H83" s="61">
        <v>4.2419250390000003E-2</v>
      </c>
      <c r="I83" s="61">
        <v>4.2419249380000003E-2</v>
      </c>
      <c r="J83" s="61">
        <v>4.2717600119999997E-2</v>
      </c>
      <c r="K83" s="17"/>
      <c r="L83" s="17"/>
      <c r="M83" s="17"/>
    </row>
    <row r="84" spans="1:13" ht="12.75" hidden="1" outlineLevel="3" x14ac:dyDescent="0.2">
      <c r="A84" s="60" t="s">
        <v>97</v>
      </c>
      <c r="B84" s="61">
        <v>0.5</v>
      </c>
      <c r="C84" s="61">
        <v>0.5</v>
      </c>
      <c r="D84" s="61">
        <v>0.5</v>
      </c>
      <c r="E84" s="61">
        <v>0.5</v>
      </c>
      <c r="F84" s="61">
        <v>0.5</v>
      </c>
      <c r="G84" s="61">
        <v>0.5</v>
      </c>
      <c r="H84" s="61">
        <v>0.5</v>
      </c>
      <c r="I84" s="61">
        <v>0.5</v>
      </c>
      <c r="J84" s="61">
        <v>0.5</v>
      </c>
      <c r="K84" s="17"/>
      <c r="L84" s="17"/>
      <c r="M84" s="17"/>
    </row>
    <row r="85" spans="1:13" ht="12.75" hidden="1" outlineLevel="3" x14ac:dyDescent="0.2">
      <c r="A85" s="60" t="s">
        <v>45</v>
      </c>
      <c r="B85" s="61">
        <v>7.2080000000000005E-2</v>
      </c>
      <c r="C85" s="61">
        <v>7.2080000000000005E-2</v>
      </c>
      <c r="D85" s="61">
        <v>7.2080000000000005E-2</v>
      </c>
      <c r="E85" s="61">
        <v>7.2080000000000005E-2</v>
      </c>
      <c r="F85" s="61">
        <v>6.5619999999999998E-2</v>
      </c>
      <c r="G85" s="61">
        <v>6.5619999999999998E-2</v>
      </c>
      <c r="H85" s="61">
        <v>6.5619999999999998E-2</v>
      </c>
      <c r="I85" s="61">
        <v>6.5619999999999998E-2</v>
      </c>
      <c r="J85" s="61">
        <v>6.5619999999999998E-2</v>
      </c>
      <c r="K85" s="17"/>
      <c r="L85" s="17"/>
      <c r="M85" s="17"/>
    </row>
    <row r="86" spans="1:13" ht="12.75" hidden="1" outlineLevel="3" x14ac:dyDescent="0.2">
      <c r="A86" s="60" t="s">
        <v>47</v>
      </c>
      <c r="B86" s="61">
        <v>1.552123895</v>
      </c>
      <c r="C86" s="61">
        <v>1.552123895</v>
      </c>
      <c r="D86" s="61">
        <v>1.552123895</v>
      </c>
      <c r="E86" s="61">
        <v>1.552123895</v>
      </c>
      <c r="F86" s="61">
        <v>1.552123895</v>
      </c>
      <c r="G86" s="61">
        <v>1.552123895</v>
      </c>
      <c r="H86" s="61">
        <v>1.552123895</v>
      </c>
      <c r="I86" s="61">
        <v>1.53909292125</v>
      </c>
      <c r="J86" s="61">
        <v>1.53909292125</v>
      </c>
      <c r="K86" s="17"/>
      <c r="L86" s="17"/>
      <c r="M86" s="17"/>
    </row>
    <row r="87" spans="1:13" ht="12.75" hidden="1" outlineLevel="3" x14ac:dyDescent="0.2">
      <c r="A87" s="60" t="s">
        <v>100</v>
      </c>
      <c r="B87" s="61">
        <v>0.16309375000000001</v>
      </c>
      <c r="C87" s="61">
        <v>0.16309375000000001</v>
      </c>
      <c r="D87" s="61">
        <v>0.16309375000000001</v>
      </c>
      <c r="E87" s="61">
        <v>0.16309375000000001</v>
      </c>
      <c r="F87" s="61">
        <v>0.16309375000000001</v>
      </c>
      <c r="G87" s="61">
        <v>0.14678437499999999</v>
      </c>
      <c r="H87" s="61">
        <v>0.14678437499999999</v>
      </c>
      <c r="I87" s="61">
        <v>0.14678437499999999</v>
      </c>
      <c r="J87" s="61">
        <v>0.14678437499999999</v>
      </c>
      <c r="K87" s="17"/>
      <c r="L87" s="17"/>
      <c r="M87" s="17"/>
    </row>
    <row r="88" spans="1:13" ht="12.75" hidden="1" outlineLevel="3" x14ac:dyDescent="0.2">
      <c r="A88" s="60" t="s">
        <v>19</v>
      </c>
      <c r="B88" s="61">
        <v>0.36742857144000002</v>
      </c>
      <c r="C88" s="61">
        <v>0.36742857144000002</v>
      </c>
      <c r="D88" s="61">
        <v>0</v>
      </c>
      <c r="E88" s="61">
        <v>0</v>
      </c>
      <c r="F88" s="61">
        <v>0</v>
      </c>
      <c r="G88" s="61">
        <v>0</v>
      </c>
      <c r="H88" s="61">
        <v>0</v>
      </c>
      <c r="I88" s="61">
        <v>0</v>
      </c>
      <c r="J88" s="61">
        <v>0</v>
      </c>
      <c r="K88" s="17"/>
      <c r="L88" s="17"/>
      <c r="M88" s="17"/>
    </row>
    <row r="89" spans="1:13" ht="25.5" outlineLevel="2" x14ac:dyDescent="0.2">
      <c r="A89" s="91" t="s">
        <v>91</v>
      </c>
      <c r="B89" s="37"/>
      <c r="C89" s="37"/>
      <c r="D89" s="37"/>
      <c r="E89" s="37"/>
      <c r="F89" s="37"/>
      <c r="G89" s="37"/>
      <c r="H89" s="37"/>
      <c r="I89" s="37"/>
      <c r="J89" s="37"/>
      <c r="K89" s="17"/>
      <c r="L89" s="17"/>
      <c r="M89" s="17"/>
    </row>
    <row r="90" spans="1:13" ht="12.75" outlineLevel="2" collapsed="1" x14ac:dyDescent="0.2">
      <c r="A90" s="33" t="s">
        <v>4</v>
      </c>
      <c r="B90" s="37">
        <f t="shared" ref="B90:I90" si="20">SUM(B$91:B$91)</f>
        <v>0.11285861893</v>
      </c>
      <c r="C90" s="37">
        <f t="shared" si="20"/>
        <v>0.11243234779</v>
      </c>
      <c r="D90" s="37">
        <f t="shared" si="20"/>
        <v>0.11249897463</v>
      </c>
      <c r="E90" s="37">
        <f t="shared" si="20"/>
        <v>0.11473908309</v>
      </c>
      <c r="F90" s="37">
        <f t="shared" si="20"/>
        <v>0.11508388632</v>
      </c>
      <c r="G90" s="37">
        <f t="shared" si="20"/>
        <v>0.11425522039</v>
      </c>
      <c r="H90" s="37">
        <f t="shared" si="20"/>
        <v>0.11392662153999999</v>
      </c>
      <c r="I90" s="37">
        <f t="shared" si="20"/>
        <v>0.11348166539</v>
      </c>
      <c r="J90" s="37">
        <v>0.11355998834</v>
      </c>
      <c r="K90" s="17"/>
      <c r="L90" s="17"/>
      <c r="M90" s="17"/>
    </row>
    <row r="91" spans="1:13" ht="12.75" hidden="1" outlineLevel="3" x14ac:dyDescent="0.2">
      <c r="A91" s="60" t="s">
        <v>58</v>
      </c>
      <c r="B91" s="61">
        <v>0.11285861893</v>
      </c>
      <c r="C91" s="61">
        <v>0.11243234779</v>
      </c>
      <c r="D91" s="61">
        <v>0.11249897463</v>
      </c>
      <c r="E91" s="61">
        <v>0.11473908309</v>
      </c>
      <c r="F91" s="61">
        <v>0.11508388632</v>
      </c>
      <c r="G91" s="61">
        <v>0.11425522039</v>
      </c>
      <c r="H91" s="61">
        <v>0.11392662153999999</v>
      </c>
      <c r="I91" s="61">
        <v>0.11348166539</v>
      </c>
      <c r="J91" s="61">
        <v>0.11355998834</v>
      </c>
      <c r="K91" s="17"/>
      <c r="L91" s="17"/>
      <c r="M91" s="17"/>
    </row>
    <row r="92" spans="1:13" x14ac:dyDescent="0.2">
      <c r="B92" s="6"/>
      <c r="C92" s="6"/>
      <c r="D92" s="6"/>
      <c r="E92" s="6"/>
      <c r="F92" s="6"/>
      <c r="G92" s="6"/>
      <c r="H92" s="6"/>
      <c r="I92" s="6"/>
      <c r="J92" s="6"/>
      <c r="K92" s="17"/>
      <c r="L92" s="17"/>
      <c r="M92" s="17"/>
    </row>
    <row r="93" spans="1:13" x14ac:dyDescent="0.2">
      <c r="B93" s="6"/>
      <c r="C93" s="6"/>
      <c r="D93" s="6"/>
      <c r="E93" s="6"/>
      <c r="F93" s="6"/>
      <c r="G93" s="6"/>
      <c r="H93" s="6"/>
      <c r="I93" s="6"/>
      <c r="J93" s="6"/>
      <c r="K93" s="17"/>
      <c r="L93" s="17"/>
      <c r="M93" s="17"/>
    </row>
    <row r="94" spans="1:13" x14ac:dyDescent="0.2">
      <c r="B94" s="6"/>
      <c r="C94" s="6"/>
      <c r="D94" s="6"/>
      <c r="E94" s="6"/>
      <c r="F94" s="6"/>
      <c r="G94" s="6"/>
      <c r="H94" s="6"/>
      <c r="I94" s="6"/>
      <c r="J94" s="6"/>
      <c r="K94" s="17"/>
      <c r="L94" s="17"/>
      <c r="M94" s="17"/>
    </row>
    <row r="95" spans="1:13" x14ac:dyDescent="0.2">
      <c r="B95" s="6"/>
      <c r="C95" s="6"/>
      <c r="D95" s="6"/>
      <c r="E95" s="6"/>
      <c r="F95" s="6"/>
      <c r="G95" s="6"/>
      <c r="H95" s="6"/>
      <c r="I95" s="6"/>
      <c r="J95" s="6"/>
      <c r="K95" s="17"/>
      <c r="L95" s="17"/>
      <c r="M95" s="17"/>
    </row>
    <row r="96" spans="1:13" x14ac:dyDescent="0.2">
      <c r="B96" s="6"/>
      <c r="C96" s="6"/>
      <c r="D96" s="6"/>
      <c r="E96" s="6"/>
      <c r="F96" s="6"/>
      <c r="G96" s="6"/>
      <c r="H96" s="6"/>
      <c r="I96" s="6"/>
      <c r="J96" s="6"/>
      <c r="K96" s="17"/>
      <c r="L96" s="17"/>
      <c r="M96" s="17"/>
    </row>
    <row r="97" spans="2:13" x14ac:dyDescent="0.2">
      <c r="B97" s="6"/>
      <c r="C97" s="6"/>
      <c r="D97" s="6"/>
      <c r="E97" s="6"/>
      <c r="F97" s="6"/>
      <c r="G97" s="6"/>
      <c r="H97" s="6"/>
      <c r="I97" s="6"/>
      <c r="J97" s="6"/>
      <c r="K97" s="17"/>
      <c r="L97" s="17"/>
      <c r="M97" s="17"/>
    </row>
    <row r="98" spans="2:13" x14ac:dyDescent="0.2">
      <c r="B98" s="6"/>
      <c r="C98" s="6"/>
      <c r="D98" s="6"/>
      <c r="E98" s="6"/>
      <c r="F98" s="6"/>
      <c r="G98" s="6"/>
      <c r="H98" s="6"/>
      <c r="I98" s="6"/>
      <c r="J98" s="6"/>
      <c r="K98" s="17"/>
      <c r="L98" s="17"/>
      <c r="M98" s="17"/>
    </row>
    <row r="99" spans="2:13" x14ac:dyDescent="0.2">
      <c r="B99" s="6"/>
      <c r="C99" s="6"/>
      <c r="D99" s="6"/>
      <c r="E99" s="6"/>
      <c r="F99" s="6"/>
      <c r="G99" s="6"/>
      <c r="H99" s="6"/>
      <c r="I99" s="6"/>
      <c r="J99" s="6"/>
      <c r="K99" s="17"/>
      <c r="L99" s="17"/>
      <c r="M99" s="17"/>
    </row>
    <row r="100" spans="2:13" x14ac:dyDescent="0.2">
      <c r="B100" s="6"/>
      <c r="C100" s="6"/>
      <c r="D100" s="6"/>
      <c r="E100" s="6"/>
      <c r="F100" s="6"/>
      <c r="G100" s="6"/>
      <c r="H100" s="6"/>
      <c r="I100" s="6"/>
      <c r="J100" s="6"/>
      <c r="K100" s="17"/>
      <c r="L100" s="17"/>
      <c r="M100" s="17"/>
    </row>
    <row r="101" spans="2:13" x14ac:dyDescent="0.2">
      <c r="B101" s="6"/>
      <c r="C101" s="6"/>
      <c r="D101" s="6"/>
      <c r="E101" s="6"/>
      <c r="F101" s="6"/>
      <c r="G101" s="6"/>
      <c r="H101" s="6"/>
      <c r="I101" s="6"/>
      <c r="J101" s="6"/>
      <c r="K101" s="17"/>
      <c r="L101" s="17"/>
      <c r="M101" s="17"/>
    </row>
    <row r="102" spans="2:13" x14ac:dyDescent="0.2">
      <c r="B102" s="6"/>
      <c r="C102" s="6"/>
      <c r="D102" s="6"/>
      <c r="E102" s="6"/>
      <c r="F102" s="6"/>
      <c r="G102" s="6"/>
      <c r="H102" s="6"/>
      <c r="I102" s="6"/>
      <c r="J102" s="6"/>
      <c r="K102" s="17"/>
      <c r="L102" s="17"/>
      <c r="M102" s="17"/>
    </row>
    <row r="103" spans="2:13" x14ac:dyDescent="0.2">
      <c r="B103" s="6"/>
      <c r="C103" s="6"/>
      <c r="D103" s="6"/>
      <c r="E103" s="6"/>
      <c r="F103" s="6"/>
      <c r="G103" s="6"/>
      <c r="H103" s="6"/>
      <c r="I103" s="6"/>
      <c r="J103" s="6"/>
      <c r="K103" s="17"/>
      <c r="L103" s="17"/>
      <c r="M103" s="17"/>
    </row>
    <row r="104" spans="2:13" x14ac:dyDescent="0.2">
      <c r="B104" s="6"/>
      <c r="C104" s="6"/>
      <c r="D104" s="6"/>
      <c r="E104" s="6"/>
      <c r="F104" s="6"/>
      <c r="G104" s="6"/>
      <c r="H104" s="6"/>
      <c r="I104" s="6"/>
      <c r="J104" s="6"/>
      <c r="K104" s="17"/>
      <c r="L104" s="17"/>
      <c r="M104" s="17"/>
    </row>
    <row r="105" spans="2:13" x14ac:dyDescent="0.2">
      <c r="B105" s="6"/>
      <c r="C105" s="6"/>
      <c r="D105" s="6"/>
      <c r="E105" s="6"/>
      <c r="F105" s="6"/>
      <c r="G105" s="6"/>
      <c r="H105" s="6"/>
      <c r="I105" s="6"/>
      <c r="J105" s="6"/>
      <c r="K105" s="17"/>
      <c r="L105" s="17"/>
      <c r="M105" s="17"/>
    </row>
    <row r="106" spans="2:13" x14ac:dyDescent="0.2">
      <c r="B106" s="6"/>
      <c r="C106" s="6"/>
      <c r="D106" s="6"/>
      <c r="E106" s="6"/>
      <c r="F106" s="6"/>
      <c r="G106" s="6"/>
      <c r="H106" s="6"/>
      <c r="I106" s="6"/>
      <c r="J106" s="6"/>
      <c r="K106" s="17"/>
      <c r="L106" s="17"/>
      <c r="M106" s="17"/>
    </row>
    <row r="107" spans="2:13" x14ac:dyDescent="0.2">
      <c r="B107" s="6"/>
      <c r="C107" s="6"/>
      <c r="D107" s="6"/>
      <c r="E107" s="6"/>
      <c r="F107" s="6"/>
      <c r="G107" s="6"/>
      <c r="H107" s="6"/>
      <c r="I107" s="6"/>
      <c r="J107" s="6"/>
      <c r="K107" s="17"/>
      <c r="L107" s="17"/>
      <c r="M107" s="17"/>
    </row>
    <row r="108" spans="2:13" x14ac:dyDescent="0.2">
      <c r="B108" s="6"/>
      <c r="C108" s="6"/>
      <c r="D108" s="6"/>
      <c r="E108" s="6"/>
      <c r="F108" s="6"/>
      <c r="G108" s="6"/>
      <c r="H108" s="6"/>
      <c r="I108" s="6"/>
      <c r="J108" s="6"/>
      <c r="K108" s="17"/>
      <c r="L108" s="17"/>
      <c r="M108" s="17"/>
    </row>
    <row r="109" spans="2:13" x14ac:dyDescent="0.2">
      <c r="B109" s="6"/>
      <c r="C109" s="6"/>
      <c r="D109" s="6"/>
      <c r="E109" s="6"/>
      <c r="F109" s="6"/>
      <c r="G109" s="6"/>
      <c r="H109" s="6"/>
      <c r="I109" s="6"/>
      <c r="J109" s="6"/>
      <c r="K109" s="17"/>
      <c r="L109" s="17"/>
      <c r="M109" s="17"/>
    </row>
    <row r="110" spans="2:13" x14ac:dyDescent="0.2">
      <c r="B110" s="6"/>
      <c r="C110" s="6"/>
      <c r="D110" s="6"/>
      <c r="E110" s="6"/>
      <c r="F110" s="6"/>
      <c r="G110" s="6"/>
      <c r="H110" s="6"/>
      <c r="I110" s="6"/>
      <c r="J110" s="6"/>
      <c r="K110" s="17"/>
      <c r="L110" s="17"/>
      <c r="M110" s="17"/>
    </row>
    <row r="111" spans="2:13" x14ac:dyDescent="0.2">
      <c r="B111" s="6"/>
      <c r="C111" s="6"/>
      <c r="D111" s="6"/>
      <c r="E111" s="6"/>
      <c r="F111" s="6"/>
      <c r="G111" s="6"/>
      <c r="H111" s="6"/>
      <c r="I111" s="6"/>
      <c r="J111" s="6"/>
      <c r="K111" s="17"/>
      <c r="L111" s="17"/>
      <c r="M111" s="17"/>
    </row>
    <row r="112" spans="2:13" x14ac:dyDescent="0.2">
      <c r="B112" s="6"/>
      <c r="C112" s="6"/>
      <c r="D112" s="6"/>
      <c r="E112" s="6"/>
      <c r="F112" s="6"/>
      <c r="G112" s="6"/>
      <c r="H112" s="6"/>
      <c r="I112" s="6"/>
      <c r="J112" s="6"/>
      <c r="K112" s="17"/>
      <c r="L112" s="17"/>
      <c r="M112" s="17"/>
    </row>
    <row r="113" spans="2:13" x14ac:dyDescent="0.2">
      <c r="B113" s="6"/>
      <c r="C113" s="6"/>
      <c r="D113" s="6"/>
      <c r="E113" s="6"/>
      <c r="F113" s="6"/>
      <c r="G113" s="6"/>
      <c r="H113" s="6"/>
      <c r="I113" s="6"/>
      <c r="J113" s="6"/>
      <c r="K113" s="17"/>
      <c r="L113" s="17"/>
      <c r="M113" s="17"/>
    </row>
    <row r="114" spans="2:13" x14ac:dyDescent="0.2">
      <c r="B114" s="6"/>
      <c r="C114" s="6"/>
      <c r="D114" s="6"/>
      <c r="E114" s="6"/>
      <c r="F114" s="6"/>
      <c r="G114" s="6"/>
      <c r="H114" s="6"/>
      <c r="I114" s="6"/>
      <c r="J114" s="6"/>
      <c r="K114" s="17"/>
      <c r="L114" s="17"/>
      <c r="M114" s="17"/>
    </row>
    <row r="115" spans="2:13" x14ac:dyDescent="0.2">
      <c r="B115" s="6"/>
      <c r="C115" s="6"/>
      <c r="D115" s="6"/>
      <c r="E115" s="6"/>
      <c r="F115" s="6"/>
      <c r="G115" s="6"/>
      <c r="H115" s="6"/>
      <c r="I115" s="6"/>
      <c r="J115" s="6"/>
      <c r="K115" s="17"/>
      <c r="L115" s="17"/>
      <c r="M115" s="17"/>
    </row>
    <row r="116" spans="2:13" x14ac:dyDescent="0.2">
      <c r="B116" s="6"/>
      <c r="C116" s="6"/>
      <c r="D116" s="6"/>
      <c r="E116" s="6"/>
      <c r="F116" s="6"/>
      <c r="G116" s="6"/>
      <c r="H116" s="6"/>
      <c r="I116" s="6"/>
      <c r="J116" s="6"/>
      <c r="K116" s="17"/>
      <c r="L116" s="17"/>
      <c r="M116" s="17"/>
    </row>
    <row r="117" spans="2:13" x14ac:dyDescent="0.2">
      <c r="B117" s="6"/>
      <c r="C117" s="6"/>
      <c r="D117" s="6"/>
      <c r="E117" s="6"/>
      <c r="F117" s="6"/>
      <c r="G117" s="6"/>
      <c r="H117" s="6"/>
      <c r="I117" s="6"/>
      <c r="J117" s="6"/>
      <c r="K117" s="17"/>
      <c r="L117" s="17"/>
      <c r="M117" s="17"/>
    </row>
    <row r="118" spans="2:13" x14ac:dyDescent="0.2">
      <c r="B118" s="6"/>
      <c r="C118" s="6"/>
      <c r="D118" s="6"/>
      <c r="E118" s="6"/>
      <c r="F118" s="6"/>
      <c r="G118" s="6"/>
      <c r="H118" s="6"/>
      <c r="I118" s="6"/>
      <c r="J118" s="6"/>
      <c r="K118" s="17"/>
      <c r="L118" s="17"/>
      <c r="M118" s="17"/>
    </row>
    <row r="119" spans="2:13" x14ac:dyDescent="0.2">
      <c r="B119" s="6"/>
      <c r="C119" s="6"/>
      <c r="D119" s="6"/>
      <c r="E119" s="6"/>
      <c r="F119" s="6"/>
      <c r="G119" s="6"/>
      <c r="H119" s="6"/>
      <c r="I119" s="6"/>
      <c r="J119" s="6"/>
      <c r="K119" s="17"/>
      <c r="L119" s="17"/>
      <c r="M119" s="17"/>
    </row>
    <row r="120" spans="2:13" x14ac:dyDescent="0.2">
      <c r="B120" s="6"/>
      <c r="C120" s="6"/>
      <c r="D120" s="6"/>
      <c r="E120" s="6"/>
      <c r="F120" s="6"/>
      <c r="G120" s="6"/>
      <c r="H120" s="6"/>
      <c r="I120" s="6"/>
      <c r="J120" s="6"/>
      <c r="K120" s="17"/>
      <c r="L120" s="17"/>
      <c r="M120" s="17"/>
    </row>
    <row r="121" spans="2:13" x14ac:dyDescent="0.2">
      <c r="B121" s="6"/>
      <c r="C121" s="6"/>
      <c r="D121" s="6"/>
      <c r="E121" s="6"/>
      <c r="F121" s="6"/>
      <c r="G121" s="6"/>
      <c r="H121" s="6"/>
      <c r="I121" s="6"/>
      <c r="J121" s="6"/>
      <c r="K121" s="17"/>
      <c r="L121" s="17"/>
      <c r="M121" s="17"/>
    </row>
    <row r="122" spans="2:13" x14ac:dyDescent="0.2">
      <c r="B122" s="6"/>
      <c r="C122" s="6"/>
      <c r="D122" s="6"/>
      <c r="E122" s="6"/>
      <c r="F122" s="6"/>
      <c r="G122" s="6"/>
      <c r="H122" s="6"/>
      <c r="I122" s="6"/>
      <c r="J122" s="6"/>
      <c r="K122" s="17"/>
      <c r="L122" s="17"/>
      <c r="M122" s="17"/>
    </row>
    <row r="123" spans="2:13" x14ac:dyDescent="0.2">
      <c r="B123" s="6"/>
      <c r="C123" s="6"/>
      <c r="D123" s="6"/>
      <c r="E123" s="6"/>
      <c r="F123" s="6"/>
      <c r="G123" s="6"/>
      <c r="H123" s="6"/>
      <c r="I123" s="6"/>
      <c r="J123" s="6"/>
      <c r="K123" s="17"/>
      <c r="L123" s="17"/>
      <c r="M123" s="17"/>
    </row>
    <row r="124" spans="2:13" x14ac:dyDescent="0.2">
      <c r="B124" s="6"/>
      <c r="C124" s="6"/>
      <c r="D124" s="6"/>
      <c r="E124" s="6"/>
      <c r="F124" s="6"/>
      <c r="G124" s="6"/>
      <c r="H124" s="6"/>
      <c r="I124" s="6"/>
      <c r="J124" s="6"/>
      <c r="K124" s="17"/>
      <c r="L124" s="17"/>
      <c r="M124" s="17"/>
    </row>
    <row r="125" spans="2:13" x14ac:dyDescent="0.2">
      <c r="B125" s="6"/>
      <c r="C125" s="6"/>
      <c r="D125" s="6"/>
      <c r="E125" s="6"/>
      <c r="F125" s="6"/>
      <c r="G125" s="6"/>
      <c r="H125" s="6"/>
      <c r="I125" s="6"/>
      <c r="J125" s="6"/>
      <c r="K125" s="17"/>
      <c r="L125" s="17"/>
      <c r="M125" s="17"/>
    </row>
    <row r="126" spans="2:13" x14ac:dyDescent="0.2">
      <c r="B126" s="6"/>
      <c r="C126" s="6"/>
      <c r="D126" s="6"/>
      <c r="E126" s="6"/>
      <c r="F126" s="6"/>
      <c r="G126" s="6"/>
      <c r="H126" s="6"/>
      <c r="I126" s="6"/>
      <c r="J126" s="6"/>
      <c r="K126" s="17"/>
      <c r="L126" s="17"/>
      <c r="M126" s="17"/>
    </row>
    <row r="127" spans="2:13" x14ac:dyDescent="0.2">
      <c r="B127" s="6"/>
      <c r="C127" s="6"/>
      <c r="D127" s="6"/>
      <c r="E127" s="6"/>
      <c r="F127" s="6"/>
      <c r="G127" s="6"/>
      <c r="H127" s="6"/>
      <c r="I127" s="6"/>
      <c r="J127" s="6"/>
      <c r="K127" s="17"/>
      <c r="L127" s="17"/>
      <c r="M127" s="17"/>
    </row>
    <row r="128" spans="2:13" x14ac:dyDescent="0.2">
      <c r="B128" s="6"/>
      <c r="C128" s="6"/>
      <c r="D128" s="6"/>
      <c r="E128" s="6"/>
      <c r="F128" s="6"/>
      <c r="G128" s="6"/>
      <c r="H128" s="6"/>
      <c r="I128" s="6"/>
      <c r="J128" s="6"/>
      <c r="K128" s="17"/>
      <c r="L128" s="17"/>
      <c r="M128" s="17"/>
    </row>
    <row r="129" spans="2:13" x14ac:dyDescent="0.2">
      <c r="B129" s="6"/>
      <c r="C129" s="6"/>
      <c r="D129" s="6"/>
      <c r="E129" s="6"/>
      <c r="F129" s="6"/>
      <c r="G129" s="6"/>
      <c r="H129" s="6"/>
      <c r="I129" s="6"/>
      <c r="J129" s="6"/>
      <c r="K129" s="17"/>
      <c r="L129" s="17"/>
      <c r="M129" s="17"/>
    </row>
    <row r="130" spans="2:13" x14ac:dyDescent="0.2">
      <c r="B130" s="6"/>
      <c r="C130" s="6"/>
      <c r="D130" s="6"/>
      <c r="E130" s="6"/>
      <c r="F130" s="6"/>
      <c r="G130" s="6"/>
      <c r="H130" s="6"/>
      <c r="I130" s="6"/>
      <c r="J130" s="6"/>
      <c r="K130" s="17"/>
      <c r="L130" s="17"/>
      <c r="M130" s="17"/>
    </row>
    <row r="131" spans="2:13" x14ac:dyDescent="0.2">
      <c r="B131" s="6"/>
      <c r="C131" s="6"/>
      <c r="D131" s="6"/>
      <c r="E131" s="6"/>
      <c r="F131" s="6"/>
      <c r="G131" s="6"/>
      <c r="H131" s="6"/>
      <c r="I131" s="6"/>
      <c r="J131" s="6"/>
      <c r="K131" s="17"/>
      <c r="L131" s="17"/>
      <c r="M131" s="17"/>
    </row>
    <row r="132" spans="2:13" x14ac:dyDescent="0.2">
      <c r="B132" s="6"/>
      <c r="C132" s="6"/>
      <c r="D132" s="6"/>
      <c r="E132" s="6"/>
      <c r="F132" s="6"/>
      <c r="G132" s="6"/>
      <c r="H132" s="6"/>
      <c r="I132" s="6"/>
      <c r="J132" s="6"/>
      <c r="K132" s="17"/>
      <c r="L132" s="17"/>
      <c r="M132" s="17"/>
    </row>
    <row r="133" spans="2:13" x14ac:dyDescent="0.2">
      <c r="B133" s="6"/>
      <c r="C133" s="6"/>
      <c r="D133" s="6"/>
      <c r="E133" s="6"/>
      <c r="F133" s="6"/>
      <c r="G133" s="6"/>
      <c r="H133" s="6"/>
      <c r="I133" s="6"/>
      <c r="J133" s="6"/>
      <c r="K133" s="17"/>
      <c r="L133" s="17"/>
      <c r="M133" s="17"/>
    </row>
    <row r="134" spans="2:13" x14ac:dyDescent="0.2">
      <c r="B134" s="6"/>
      <c r="C134" s="6"/>
      <c r="D134" s="6"/>
      <c r="E134" s="6"/>
      <c r="F134" s="6"/>
      <c r="G134" s="6"/>
      <c r="H134" s="6"/>
      <c r="I134" s="6"/>
      <c r="J134" s="6"/>
      <c r="K134" s="17"/>
      <c r="L134" s="17"/>
      <c r="M134" s="17"/>
    </row>
    <row r="135" spans="2:13" x14ac:dyDescent="0.2">
      <c r="B135" s="6"/>
      <c r="C135" s="6"/>
      <c r="D135" s="6"/>
      <c r="E135" s="6"/>
      <c r="F135" s="6"/>
      <c r="G135" s="6"/>
      <c r="H135" s="6"/>
      <c r="I135" s="6"/>
      <c r="J135" s="6"/>
      <c r="K135" s="17"/>
      <c r="L135" s="17"/>
      <c r="M135" s="17"/>
    </row>
    <row r="136" spans="2:13" x14ac:dyDescent="0.2">
      <c r="B136" s="6"/>
      <c r="C136" s="6"/>
      <c r="D136" s="6"/>
      <c r="E136" s="6"/>
      <c r="F136" s="6"/>
      <c r="G136" s="6"/>
      <c r="H136" s="6"/>
      <c r="I136" s="6"/>
      <c r="J136" s="6"/>
      <c r="K136" s="17"/>
      <c r="L136" s="17"/>
      <c r="M136" s="17"/>
    </row>
    <row r="137" spans="2:13" x14ac:dyDescent="0.2">
      <c r="B137" s="6"/>
      <c r="C137" s="6"/>
      <c r="D137" s="6"/>
      <c r="E137" s="6"/>
      <c r="F137" s="6"/>
      <c r="G137" s="6"/>
      <c r="H137" s="6"/>
      <c r="I137" s="6"/>
      <c r="J137" s="6"/>
      <c r="K137" s="17"/>
      <c r="L137" s="17"/>
      <c r="M137" s="17"/>
    </row>
    <row r="138" spans="2:13" x14ac:dyDescent="0.2">
      <c r="B138" s="6"/>
      <c r="C138" s="6"/>
      <c r="D138" s="6"/>
      <c r="E138" s="6"/>
      <c r="F138" s="6"/>
      <c r="G138" s="6"/>
      <c r="H138" s="6"/>
      <c r="I138" s="6"/>
      <c r="J138" s="6"/>
      <c r="K138" s="17"/>
      <c r="L138" s="17"/>
      <c r="M138" s="17"/>
    </row>
    <row r="139" spans="2:13" x14ac:dyDescent="0.2">
      <c r="B139" s="6"/>
      <c r="C139" s="6"/>
      <c r="D139" s="6"/>
      <c r="E139" s="6"/>
      <c r="F139" s="6"/>
      <c r="G139" s="6"/>
      <c r="H139" s="6"/>
      <c r="I139" s="6"/>
      <c r="J139" s="6"/>
      <c r="K139" s="17"/>
      <c r="L139" s="17"/>
      <c r="M139" s="17"/>
    </row>
    <row r="140" spans="2:13" x14ac:dyDescent="0.2">
      <c r="B140" s="6"/>
      <c r="C140" s="6"/>
      <c r="D140" s="6"/>
      <c r="E140" s="6"/>
      <c r="F140" s="6"/>
      <c r="G140" s="6"/>
      <c r="H140" s="6"/>
      <c r="I140" s="6"/>
      <c r="J140" s="6"/>
      <c r="K140" s="17"/>
      <c r="L140" s="17"/>
      <c r="M140" s="17"/>
    </row>
    <row r="141" spans="2:13" x14ac:dyDescent="0.2">
      <c r="B141" s="6"/>
      <c r="C141" s="6"/>
      <c r="D141" s="6"/>
      <c r="E141" s="6"/>
      <c r="F141" s="6"/>
      <c r="G141" s="6"/>
      <c r="H141" s="6"/>
      <c r="I141" s="6"/>
      <c r="J141" s="6"/>
      <c r="K141" s="17"/>
      <c r="L141" s="17"/>
      <c r="M141" s="17"/>
    </row>
    <row r="142" spans="2:13" x14ac:dyDescent="0.2">
      <c r="B142" s="6"/>
      <c r="C142" s="6"/>
      <c r="D142" s="6"/>
      <c r="E142" s="6"/>
      <c r="F142" s="6"/>
      <c r="G142" s="6"/>
      <c r="H142" s="6"/>
      <c r="I142" s="6"/>
      <c r="J142" s="6"/>
      <c r="K142" s="17"/>
      <c r="L142" s="17"/>
      <c r="M142" s="17"/>
    </row>
    <row r="143" spans="2:13" x14ac:dyDescent="0.2">
      <c r="B143" s="6"/>
      <c r="C143" s="6"/>
      <c r="D143" s="6"/>
      <c r="E143" s="6"/>
      <c r="F143" s="6"/>
      <c r="G143" s="6"/>
      <c r="H143" s="6"/>
      <c r="I143" s="6"/>
      <c r="J143" s="6"/>
      <c r="K143" s="17"/>
      <c r="L143" s="17"/>
      <c r="M143" s="17"/>
    </row>
    <row r="144" spans="2:13" x14ac:dyDescent="0.2">
      <c r="B144" s="6"/>
      <c r="C144" s="6"/>
      <c r="D144" s="6"/>
      <c r="E144" s="6"/>
      <c r="F144" s="6"/>
      <c r="G144" s="6"/>
      <c r="H144" s="6"/>
      <c r="I144" s="6"/>
      <c r="J144" s="6"/>
      <c r="K144" s="17"/>
      <c r="L144" s="17"/>
      <c r="M144" s="17"/>
    </row>
    <row r="145" spans="2:13" x14ac:dyDescent="0.2">
      <c r="B145" s="6"/>
      <c r="C145" s="6"/>
      <c r="D145" s="6"/>
      <c r="E145" s="6"/>
      <c r="F145" s="6"/>
      <c r="G145" s="6"/>
      <c r="H145" s="6"/>
      <c r="I145" s="6"/>
      <c r="J145" s="6"/>
      <c r="K145" s="17"/>
      <c r="L145" s="17"/>
      <c r="M145" s="17"/>
    </row>
    <row r="146" spans="2:13" x14ac:dyDescent="0.2">
      <c r="B146" s="6"/>
      <c r="C146" s="6"/>
      <c r="D146" s="6"/>
      <c r="E146" s="6"/>
      <c r="F146" s="6"/>
      <c r="G146" s="6"/>
      <c r="H146" s="6"/>
      <c r="I146" s="6"/>
      <c r="J146" s="6"/>
      <c r="K146" s="17"/>
      <c r="L146" s="17"/>
      <c r="M146" s="17"/>
    </row>
    <row r="147" spans="2:13" x14ac:dyDescent="0.2">
      <c r="B147" s="6"/>
      <c r="C147" s="6"/>
      <c r="D147" s="6"/>
      <c r="E147" s="6"/>
      <c r="F147" s="6"/>
      <c r="G147" s="6"/>
      <c r="H147" s="6"/>
      <c r="I147" s="6"/>
      <c r="J147" s="6"/>
      <c r="K147" s="17"/>
      <c r="L147" s="17"/>
      <c r="M147" s="17"/>
    </row>
    <row r="148" spans="2:13" x14ac:dyDescent="0.2">
      <c r="B148" s="6"/>
      <c r="C148" s="6"/>
      <c r="D148" s="6"/>
      <c r="E148" s="6"/>
      <c r="F148" s="6"/>
      <c r="G148" s="6"/>
      <c r="H148" s="6"/>
      <c r="I148" s="6"/>
      <c r="J148" s="6"/>
      <c r="K148" s="17"/>
      <c r="L148" s="17"/>
      <c r="M148" s="17"/>
    </row>
    <row r="149" spans="2:13" x14ac:dyDescent="0.2">
      <c r="B149" s="6"/>
      <c r="C149" s="6"/>
      <c r="D149" s="6"/>
      <c r="E149" s="6"/>
      <c r="F149" s="6"/>
      <c r="G149" s="6"/>
      <c r="H149" s="6"/>
      <c r="I149" s="6"/>
      <c r="J149" s="6"/>
      <c r="K149" s="17"/>
      <c r="L149" s="17"/>
      <c r="M149" s="17"/>
    </row>
    <row r="150" spans="2:13" x14ac:dyDescent="0.2">
      <c r="B150" s="6"/>
      <c r="C150" s="6"/>
      <c r="D150" s="6"/>
      <c r="E150" s="6"/>
      <c r="F150" s="6"/>
      <c r="G150" s="6"/>
      <c r="H150" s="6"/>
      <c r="I150" s="6"/>
      <c r="J150" s="6"/>
      <c r="K150" s="17"/>
      <c r="L150" s="17"/>
      <c r="M150" s="17"/>
    </row>
    <row r="151" spans="2:13" x14ac:dyDescent="0.2">
      <c r="B151" s="6"/>
      <c r="C151" s="6"/>
      <c r="D151" s="6"/>
      <c r="E151" s="6"/>
      <c r="F151" s="6"/>
      <c r="G151" s="6"/>
      <c r="H151" s="6"/>
      <c r="I151" s="6"/>
      <c r="J151" s="6"/>
      <c r="K151" s="17"/>
      <c r="L151" s="17"/>
      <c r="M151" s="17"/>
    </row>
    <row r="152" spans="2:13" x14ac:dyDescent="0.2">
      <c r="B152" s="6"/>
      <c r="C152" s="6"/>
      <c r="D152" s="6"/>
      <c r="E152" s="6"/>
      <c r="F152" s="6"/>
      <c r="G152" s="6"/>
      <c r="H152" s="6"/>
      <c r="I152" s="6"/>
      <c r="J152" s="6"/>
      <c r="K152" s="17"/>
      <c r="L152" s="17"/>
      <c r="M152" s="17"/>
    </row>
    <row r="153" spans="2:13" x14ac:dyDescent="0.2">
      <c r="B153" s="6"/>
      <c r="C153" s="6"/>
      <c r="D153" s="6"/>
      <c r="E153" s="6"/>
      <c r="F153" s="6"/>
      <c r="G153" s="6"/>
      <c r="H153" s="6"/>
      <c r="I153" s="6"/>
      <c r="J153" s="6"/>
      <c r="K153" s="17"/>
      <c r="L153" s="17"/>
      <c r="M153" s="17"/>
    </row>
    <row r="154" spans="2:13" x14ac:dyDescent="0.2">
      <c r="B154" s="6"/>
      <c r="C154" s="6"/>
      <c r="D154" s="6"/>
      <c r="E154" s="6"/>
      <c r="F154" s="6"/>
      <c r="G154" s="6"/>
      <c r="H154" s="6"/>
      <c r="I154" s="6"/>
      <c r="J154" s="6"/>
      <c r="K154" s="17"/>
      <c r="L154" s="17"/>
      <c r="M154" s="17"/>
    </row>
    <row r="155" spans="2:13" x14ac:dyDescent="0.2">
      <c r="B155" s="6"/>
      <c r="C155" s="6"/>
      <c r="D155" s="6"/>
      <c r="E155" s="6"/>
      <c r="F155" s="6"/>
      <c r="G155" s="6"/>
      <c r="H155" s="6"/>
      <c r="I155" s="6"/>
      <c r="J155" s="6"/>
      <c r="K155" s="17"/>
      <c r="L155" s="17"/>
      <c r="M155" s="17"/>
    </row>
    <row r="156" spans="2:13" x14ac:dyDescent="0.2">
      <c r="B156" s="6"/>
      <c r="C156" s="6"/>
      <c r="D156" s="6"/>
      <c r="E156" s="6"/>
      <c r="F156" s="6"/>
      <c r="G156" s="6"/>
      <c r="H156" s="6"/>
      <c r="I156" s="6"/>
      <c r="J156" s="6"/>
      <c r="K156" s="17"/>
      <c r="L156" s="17"/>
      <c r="M156" s="17"/>
    </row>
    <row r="157" spans="2:13" x14ac:dyDescent="0.2">
      <c r="B157" s="6"/>
      <c r="C157" s="6"/>
      <c r="D157" s="6"/>
      <c r="E157" s="6"/>
      <c r="F157" s="6"/>
      <c r="G157" s="6"/>
      <c r="H157" s="6"/>
      <c r="I157" s="6"/>
      <c r="J157" s="6"/>
      <c r="K157" s="17"/>
      <c r="L157" s="17"/>
      <c r="M157" s="17"/>
    </row>
    <row r="158" spans="2:13" x14ac:dyDescent="0.2">
      <c r="B158" s="6"/>
      <c r="C158" s="6"/>
      <c r="D158" s="6"/>
      <c r="E158" s="6"/>
      <c r="F158" s="6"/>
      <c r="G158" s="6"/>
      <c r="H158" s="6"/>
      <c r="I158" s="6"/>
      <c r="J158" s="6"/>
      <c r="K158" s="17"/>
      <c r="L158" s="17"/>
      <c r="M158" s="17"/>
    </row>
    <row r="159" spans="2:13" x14ac:dyDescent="0.2">
      <c r="B159" s="6"/>
      <c r="C159" s="6"/>
      <c r="D159" s="6"/>
      <c r="E159" s="6"/>
      <c r="F159" s="6"/>
      <c r="G159" s="6"/>
      <c r="H159" s="6"/>
      <c r="I159" s="6"/>
      <c r="J159" s="6"/>
      <c r="K159" s="17"/>
      <c r="L159" s="17"/>
      <c r="M159" s="17"/>
    </row>
    <row r="160" spans="2:13" x14ac:dyDescent="0.2">
      <c r="B160" s="6"/>
      <c r="C160" s="6"/>
      <c r="D160" s="6"/>
      <c r="E160" s="6"/>
      <c r="F160" s="6"/>
      <c r="G160" s="6"/>
      <c r="H160" s="6"/>
      <c r="I160" s="6"/>
      <c r="J160" s="6"/>
      <c r="K160" s="17"/>
      <c r="L160" s="17"/>
      <c r="M160" s="17"/>
    </row>
    <row r="161" spans="2:13" x14ac:dyDescent="0.2">
      <c r="B161" s="6"/>
      <c r="C161" s="6"/>
      <c r="D161" s="6"/>
      <c r="E161" s="6"/>
      <c r="F161" s="6"/>
      <c r="G161" s="6"/>
      <c r="H161" s="6"/>
      <c r="I161" s="6"/>
      <c r="J161" s="6"/>
      <c r="K161" s="17"/>
      <c r="L161" s="17"/>
      <c r="M161" s="17"/>
    </row>
    <row r="162" spans="2:13" x14ac:dyDescent="0.2">
      <c r="B162" s="6"/>
      <c r="C162" s="6"/>
      <c r="D162" s="6"/>
      <c r="E162" s="6"/>
      <c r="F162" s="6"/>
      <c r="G162" s="6"/>
      <c r="H162" s="6"/>
      <c r="I162" s="6"/>
      <c r="J162" s="6"/>
      <c r="K162" s="17"/>
      <c r="L162" s="17"/>
      <c r="M162" s="17"/>
    </row>
    <row r="163" spans="2:13" x14ac:dyDescent="0.2">
      <c r="B163" s="6"/>
      <c r="C163" s="6"/>
      <c r="D163" s="6"/>
      <c r="E163" s="6"/>
      <c r="F163" s="6"/>
      <c r="G163" s="6"/>
      <c r="H163" s="6"/>
      <c r="I163" s="6"/>
      <c r="J163" s="6"/>
      <c r="K163" s="17"/>
      <c r="L163" s="17"/>
      <c r="M163" s="17"/>
    </row>
    <row r="164" spans="2:13" x14ac:dyDescent="0.2">
      <c r="B164" s="6"/>
      <c r="C164" s="6"/>
      <c r="D164" s="6"/>
      <c r="E164" s="6"/>
      <c r="F164" s="6"/>
      <c r="G164" s="6"/>
      <c r="H164" s="6"/>
      <c r="I164" s="6"/>
      <c r="J164" s="6"/>
      <c r="K164" s="17"/>
      <c r="L164" s="17"/>
      <c r="M164" s="17"/>
    </row>
    <row r="165" spans="2:13" x14ac:dyDescent="0.2">
      <c r="B165" s="6"/>
      <c r="C165" s="6"/>
      <c r="D165" s="6"/>
      <c r="E165" s="6"/>
      <c r="F165" s="6"/>
      <c r="G165" s="6"/>
      <c r="H165" s="6"/>
      <c r="I165" s="6"/>
      <c r="J165" s="6"/>
      <c r="K165" s="17"/>
      <c r="L165" s="17"/>
      <c r="M165" s="17"/>
    </row>
    <row r="166" spans="2:13" x14ac:dyDescent="0.2">
      <c r="B166" s="6"/>
      <c r="C166" s="6"/>
      <c r="D166" s="6"/>
      <c r="E166" s="6"/>
      <c r="F166" s="6"/>
      <c r="G166" s="6"/>
      <c r="H166" s="6"/>
      <c r="I166" s="6"/>
      <c r="J166" s="6"/>
      <c r="K166" s="17"/>
      <c r="L166" s="17"/>
      <c r="M166" s="17"/>
    </row>
    <row r="167" spans="2:13" x14ac:dyDescent="0.2">
      <c r="B167" s="6"/>
      <c r="C167" s="6"/>
      <c r="D167" s="6"/>
      <c r="E167" s="6"/>
      <c r="F167" s="6"/>
      <c r="G167" s="6"/>
      <c r="H167" s="6"/>
      <c r="I167" s="6"/>
      <c r="J167" s="6"/>
      <c r="K167" s="17"/>
      <c r="L167" s="17"/>
      <c r="M167" s="17"/>
    </row>
    <row r="168" spans="2:13" x14ac:dyDescent="0.2">
      <c r="B168" s="6"/>
      <c r="C168" s="6"/>
      <c r="D168" s="6"/>
      <c r="E168" s="6"/>
      <c r="F168" s="6"/>
      <c r="G168" s="6"/>
      <c r="H168" s="6"/>
      <c r="I168" s="6"/>
      <c r="J168" s="6"/>
      <c r="K168" s="17"/>
      <c r="L168" s="17"/>
      <c r="M168" s="17"/>
    </row>
    <row r="169" spans="2:13" x14ac:dyDescent="0.2">
      <c r="B169" s="6"/>
      <c r="C169" s="6"/>
      <c r="D169" s="6"/>
      <c r="E169" s="6"/>
      <c r="F169" s="6"/>
      <c r="G169" s="6"/>
      <c r="H169" s="6"/>
      <c r="I169" s="6"/>
      <c r="J169" s="6"/>
      <c r="K169" s="17"/>
      <c r="L169" s="17"/>
      <c r="M169" s="17"/>
    </row>
    <row r="170" spans="2:13" x14ac:dyDescent="0.2">
      <c r="B170" s="6"/>
      <c r="C170" s="6"/>
      <c r="D170" s="6"/>
      <c r="E170" s="6"/>
      <c r="F170" s="6"/>
      <c r="G170" s="6"/>
      <c r="H170" s="6"/>
      <c r="I170" s="6"/>
      <c r="J170" s="6"/>
      <c r="K170" s="17"/>
      <c r="L170" s="17"/>
      <c r="M170" s="17"/>
    </row>
    <row r="171" spans="2:13" x14ac:dyDescent="0.2">
      <c r="B171" s="6"/>
      <c r="C171" s="6"/>
      <c r="D171" s="6"/>
      <c r="E171" s="6"/>
      <c r="F171" s="6"/>
      <c r="G171" s="6"/>
      <c r="H171" s="6"/>
      <c r="I171" s="6"/>
      <c r="J171" s="6"/>
      <c r="K171" s="17"/>
      <c r="L171" s="17"/>
      <c r="M171" s="17"/>
    </row>
    <row r="172" spans="2:13" x14ac:dyDescent="0.2">
      <c r="B172" s="6"/>
      <c r="C172" s="6"/>
      <c r="D172" s="6"/>
      <c r="E172" s="6"/>
      <c r="F172" s="6"/>
      <c r="G172" s="6"/>
      <c r="H172" s="6"/>
      <c r="I172" s="6"/>
      <c r="J172" s="6"/>
      <c r="K172" s="17"/>
      <c r="L172" s="17"/>
      <c r="M172" s="17"/>
    </row>
    <row r="173" spans="2:13" x14ac:dyDescent="0.2">
      <c r="B173" s="6"/>
      <c r="C173" s="6"/>
      <c r="D173" s="6"/>
      <c r="E173" s="6"/>
      <c r="F173" s="6"/>
      <c r="G173" s="6"/>
      <c r="H173" s="6"/>
      <c r="I173" s="6"/>
      <c r="J173" s="6"/>
      <c r="K173" s="17"/>
      <c r="L173" s="17"/>
      <c r="M173" s="17"/>
    </row>
    <row r="174" spans="2:13" x14ac:dyDescent="0.2">
      <c r="B174" s="6"/>
      <c r="C174" s="6"/>
      <c r="D174" s="6"/>
      <c r="E174" s="6"/>
      <c r="F174" s="6"/>
      <c r="G174" s="6"/>
      <c r="H174" s="6"/>
      <c r="I174" s="6"/>
      <c r="J174" s="6"/>
      <c r="K174" s="17"/>
      <c r="L174" s="17"/>
      <c r="M174" s="17"/>
    </row>
    <row r="175" spans="2:13" x14ac:dyDescent="0.2">
      <c r="B175" s="6"/>
      <c r="C175" s="6"/>
      <c r="D175" s="6"/>
      <c r="E175" s="6"/>
      <c r="F175" s="6"/>
      <c r="G175" s="6"/>
      <c r="H175" s="6"/>
      <c r="I175" s="6"/>
      <c r="J175" s="6"/>
      <c r="K175" s="17"/>
      <c r="L175" s="17"/>
      <c r="M175" s="17"/>
    </row>
    <row r="176" spans="2:13" x14ac:dyDescent="0.2">
      <c r="B176" s="6"/>
      <c r="C176" s="6"/>
      <c r="D176" s="6"/>
      <c r="E176" s="6"/>
      <c r="F176" s="6"/>
      <c r="G176" s="6"/>
      <c r="H176" s="6"/>
      <c r="I176" s="6"/>
      <c r="J176" s="6"/>
      <c r="K176" s="17"/>
      <c r="L176" s="17"/>
      <c r="M176" s="17"/>
    </row>
    <row r="177" spans="2:13" x14ac:dyDescent="0.2">
      <c r="B177" s="6"/>
      <c r="C177" s="6"/>
      <c r="D177" s="6"/>
      <c r="E177" s="6"/>
      <c r="F177" s="6"/>
      <c r="G177" s="6"/>
      <c r="H177" s="6"/>
      <c r="I177" s="6"/>
      <c r="J177" s="6"/>
      <c r="K177" s="17"/>
      <c r="L177" s="17"/>
      <c r="M177" s="17"/>
    </row>
    <row r="178" spans="2:13" x14ac:dyDescent="0.2">
      <c r="B178" s="6"/>
      <c r="C178" s="6"/>
      <c r="D178" s="6"/>
      <c r="E178" s="6"/>
      <c r="F178" s="6"/>
      <c r="G178" s="6"/>
      <c r="H178" s="6"/>
      <c r="I178" s="6"/>
      <c r="J178" s="6"/>
      <c r="K178" s="17"/>
      <c r="L178" s="17"/>
      <c r="M178" s="17"/>
    </row>
    <row r="179" spans="2:13" x14ac:dyDescent="0.2">
      <c r="B179" s="6"/>
      <c r="C179" s="6"/>
      <c r="D179" s="6"/>
      <c r="E179" s="6"/>
      <c r="F179" s="6"/>
      <c r="G179" s="6"/>
      <c r="H179" s="6"/>
      <c r="I179" s="6"/>
      <c r="J179" s="6"/>
      <c r="K179" s="17"/>
      <c r="L179" s="17"/>
      <c r="M179" s="17"/>
    </row>
    <row r="180" spans="2:13" x14ac:dyDescent="0.2">
      <c r="B180" s="6"/>
      <c r="C180" s="6"/>
      <c r="D180" s="6"/>
      <c r="E180" s="6"/>
      <c r="F180" s="6"/>
      <c r="G180" s="6"/>
      <c r="H180" s="6"/>
      <c r="I180" s="6"/>
      <c r="J180" s="6"/>
      <c r="K180" s="17"/>
      <c r="L180" s="17"/>
      <c r="M180" s="17"/>
    </row>
  </sheetData>
  <mergeCells count="1">
    <mergeCell ref="A2:J2"/>
  </mergeCells>
  <printOptions horizontalCentered="1"/>
  <pageMargins left="0.62992125984251968" right="0.59055118110236227" top="0.78740157480314965" bottom="0.98425196850393704" header="0.51181102362204722" footer="0.51181102362204722"/>
  <pageSetup paperSize="9" scale="7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6">
    <tabColor indexed="48"/>
    <outlinePr applyStyles="1" summaryBelow="0"/>
    <pageSetUpPr fitToPage="1"/>
  </sheetPr>
  <dimension ref="A2:S245"/>
  <sheetViews>
    <sheetView workbookViewId="0">
      <selection activeCell="A6" sqref="A6"/>
    </sheetView>
  </sheetViews>
  <sheetFormatPr defaultRowHeight="12.75" x14ac:dyDescent="0.2"/>
  <cols>
    <col min="1" max="1" width="66" style="14" bestFit="1" customWidth="1"/>
    <col min="2" max="2" width="12.7109375" style="5" customWidth="1"/>
    <col min="3" max="3" width="14.42578125" style="5" customWidth="1"/>
    <col min="4" max="4" width="10.28515625" style="30" customWidth="1"/>
    <col min="5" max="16384" width="9.140625" style="14"/>
  </cols>
  <sheetData>
    <row r="2" spans="1:19" ht="18.75" x14ac:dyDescent="0.3">
      <c r="A2" s="4" t="str">
        <f>"Державний та гарантований державою борг України за станом на " &amp; TEXT(DREPORTDATE,"dd.MM.yyyy")</f>
        <v>Державний та гарантований державою борг України за станом на 31.08.2016</v>
      </c>
      <c r="B2" s="3"/>
      <c r="C2" s="3"/>
      <c r="D2" s="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</row>
    <row r="3" spans="1:19" ht="18.75" x14ac:dyDescent="0.3">
      <c r="A3" s="2" t="s">
        <v>44</v>
      </c>
      <c r="B3" s="2"/>
      <c r="C3" s="2"/>
      <c r="D3" s="2"/>
    </row>
    <row r="4" spans="1:19" x14ac:dyDescent="0.2">
      <c r="B4" s="69" t="s">
        <v>116</v>
      </c>
      <c r="C4" s="12"/>
      <c r="D4" s="36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</row>
    <row r="5" spans="1:19" s="58" customFormat="1" x14ac:dyDescent="0.2">
      <c r="B5" s="55"/>
      <c r="C5" s="55"/>
      <c r="D5" s="58" t="str">
        <f>VALVAL</f>
        <v>млрд. одиниць</v>
      </c>
    </row>
    <row r="6" spans="1:19" s="13" customFormat="1" x14ac:dyDescent="0.2">
      <c r="A6" s="18"/>
      <c r="B6" s="10" t="s">
        <v>108</v>
      </c>
      <c r="C6" s="10" t="s">
        <v>2</v>
      </c>
      <c r="D6" s="34" t="s">
        <v>43</v>
      </c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</row>
    <row r="7" spans="1:19" s="16" customFormat="1" ht="15.75" x14ac:dyDescent="0.2">
      <c r="A7" s="71" t="s">
        <v>107</v>
      </c>
      <c r="B7" s="72">
        <f t="shared" ref="B7:D7" si="0">SUM(B8:B19)</f>
        <v>66.589885991209997</v>
      </c>
      <c r="C7" s="72">
        <f t="shared" si="0"/>
        <v>1708.1798036076098</v>
      </c>
      <c r="D7" s="73">
        <f t="shared" si="0"/>
        <v>1</v>
      </c>
    </row>
    <row r="8" spans="1:19" s="49" customFormat="1" ht="15" x14ac:dyDescent="0.25">
      <c r="A8" s="80" t="s">
        <v>80</v>
      </c>
      <c r="B8" s="81">
        <v>8.9472194766600008</v>
      </c>
      <c r="C8" s="81">
        <v>229.51623029487999</v>
      </c>
      <c r="D8" s="82">
        <v>0.13436300000000001</v>
      </c>
    </row>
    <row r="9" spans="1:19" s="49" customFormat="1" ht="15" x14ac:dyDescent="0.25">
      <c r="A9" s="80" t="s">
        <v>36</v>
      </c>
      <c r="B9" s="81">
        <v>12.56332178513</v>
      </c>
      <c r="C9" s="81">
        <v>322.27735819264001</v>
      </c>
      <c r="D9" s="82">
        <v>0.188667</v>
      </c>
    </row>
    <row r="10" spans="1:19" s="49" customFormat="1" ht="15" x14ac:dyDescent="0.25">
      <c r="A10" s="80" t="s">
        <v>59</v>
      </c>
      <c r="B10" s="81">
        <v>45.079344729420001</v>
      </c>
      <c r="C10" s="81">
        <v>1156.3862151200899</v>
      </c>
      <c r="D10" s="82">
        <v>0.67696999999999996</v>
      </c>
    </row>
    <row r="11" spans="1:19" x14ac:dyDescent="0.2">
      <c r="B11" s="12"/>
      <c r="C11" s="12"/>
      <c r="D11" s="36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</row>
    <row r="12" spans="1:19" x14ac:dyDescent="0.2">
      <c r="B12" s="12"/>
      <c r="C12" s="12"/>
      <c r="D12" s="36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</row>
    <row r="13" spans="1:19" x14ac:dyDescent="0.2">
      <c r="B13" s="12"/>
      <c r="C13" s="12"/>
      <c r="D13" s="36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</row>
    <row r="14" spans="1:19" x14ac:dyDescent="0.2">
      <c r="B14" s="12"/>
      <c r="C14" s="12"/>
      <c r="D14" s="36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</row>
    <row r="15" spans="1:19" x14ac:dyDescent="0.2">
      <c r="B15" s="12"/>
      <c r="C15" s="12"/>
      <c r="D15" s="36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</row>
    <row r="16" spans="1:19" x14ac:dyDescent="0.2">
      <c r="B16" s="12"/>
      <c r="C16" s="12"/>
      <c r="D16" s="36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</row>
    <row r="17" spans="2:17" x14ac:dyDescent="0.2">
      <c r="B17" s="12"/>
      <c r="C17" s="12"/>
      <c r="D17" s="36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</row>
    <row r="18" spans="2:17" x14ac:dyDescent="0.2">
      <c r="B18" s="12"/>
      <c r="C18" s="12"/>
      <c r="D18" s="36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</row>
    <row r="19" spans="2:17" x14ac:dyDescent="0.2">
      <c r="B19" s="12"/>
      <c r="C19" s="12"/>
      <c r="D19" s="36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</row>
    <row r="20" spans="2:17" x14ac:dyDescent="0.2">
      <c r="B20" s="12"/>
      <c r="C20" s="12"/>
      <c r="D20" s="36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</row>
    <row r="21" spans="2:17" x14ac:dyDescent="0.2">
      <c r="B21" s="12"/>
      <c r="C21" s="12"/>
      <c r="D21" s="36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</row>
    <row r="22" spans="2:17" x14ac:dyDescent="0.2">
      <c r="B22" s="12"/>
      <c r="C22" s="12"/>
      <c r="D22" s="36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</row>
    <row r="23" spans="2:17" x14ac:dyDescent="0.2">
      <c r="B23" s="12"/>
      <c r="C23" s="12"/>
      <c r="D23" s="36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</row>
    <row r="24" spans="2:17" x14ac:dyDescent="0.2">
      <c r="B24" s="12"/>
      <c r="C24" s="12"/>
      <c r="D24" s="36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</row>
    <row r="25" spans="2:17" x14ac:dyDescent="0.2">
      <c r="B25" s="12"/>
      <c r="C25" s="12"/>
      <c r="D25" s="36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</row>
    <row r="26" spans="2:17" x14ac:dyDescent="0.2">
      <c r="B26" s="12"/>
      <c r="C26" s="12"/>
      <c r="D26" s="36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</row>
    <row r="27" spans="2:17" x14ac:dyDescent="0.2">
      <c r="B27" s="12"/>
      <c r="C27" s="12"/>
      <c r="D27" s="36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</row>
    <row r="28" spans="2:17" x14ac:dyDescent="0.2">
      <c r="B28" s="12"/>
      <c r="C28" s="12"/>
      <c r="D28" s="36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</row>
    <row r="29" spans="2:17" x14ac:dyDescent="0.2">
      <c r="B29" s="12"/>
      <c r="C29" s="12"/>
      <c r="D29" s="36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</row>
    <row r="30" spans="2:17" x14ac:dyDescent="0.2">
      <c r="B30" s="12"/>
      <c r="C30" s="12"/>
      <c r="D30" s="36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</row>
    <row r="31" spans="2:17" x14ac:dyDescent="0.2">
      <c r="B31" s="12"/>
      <c r="C31" s="12"/>
      <c r="D31" s="36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</row>
    <row r="32" spans="2:17" x14ac:dyDescent="0.2">
      <c r="B32" s="12"/>
      <c r="C32" s="12"/>
      <c r="D32" s="36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</row>
    <row r="33" spans="2:17" x14ac:dyDescent="0.2">
      <c r="B33" s="12"/>
      <c r="C33" s="12"/>
      <c r="D33" s="36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</row>
    <row r="34" spans="2:17" x14ac:dyDescent="0.2">
      <c r="B34" s="12"/>
      <c r="C34" s="12"/>
      <c r="D34" s="36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</row>
    <row r="35" spans="2:17" x14ac:dyDescent="0.2">
      <c r="B35" s="12"/>
      <c r="C35" s="12"/>
      <c r="D35" s="36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</row>
    <row r="36" spans="2:17" x14ac:dyDescent="0.2">
      <c r="B36" s="12"/>
      <c r="C36" s="12"/>
      <c r="D36" s="36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</row>
    <row r="37" spans="2:17" x14ac:dyDescent="0.2">
      <c r="B37" s="12"/>
      <c r="C37" s="12"/>
      <c r="D37" s="36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</row>
    <row r="38" spans="2:17" x14ac:dyDescent="0.2">
      <c r="B38" s="12"/>
      <c r="C38" s="12"/>
      <c r="D38" s="36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</row>
    <row r="39" spans="2:17" x14ac:dyDescent="0.2">
      <c r="B39" s="12"/>
      <c r="C39" s="12"/>
      <c r="D39" s="36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</row>
    <row r="40" spans="2:17" x14ac:dyDescent="0.2">
      <c r="B40" s="12"/>
      <c r="C40" s="12"/>
      <c r="D40" s="36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</row>
    <row r="41" spans="2:17" x14ac:dyDescent="0.2">
      <c r="B41" s="12"/>
      <c r="C41" s="12"/>
      <c r="D41" s="36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</row>
    <row r="42" spans="2:17" x14ac:dyDescent="0.2">
      <c r="B42" s="12"/>
      <c r="C42" s="12"/>
      <c r="D42" s="36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</row>
    <row r="43" spans="2:17" x14ac:dyDescent="0.2">
      <c r="B43" s="12"/>
      <c r="C43" s="12"/>
      <c r="D43" s="36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</row>
    <row r="44" spans="2:17" x14ac:dyDescent="0.2">
      <c r="B44" s="12"/>
      <c r="C44" s="12"/>
      <c r="D44" s="36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</row>
    <row r="45" spans="2:17" x14ac:dyDescent="0.2">
      <c r="B45" s="12"/>
      <c r="C45" s="12"/>
      <c r="D45" s="36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</row>
    <row r="46" spans="2:17" x14ac:dyDescent="0.2">
      <c r="B46" s="12"/>
      <c r="C46" s="12"/>
      <c r="D46" s="36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</row>
    <row r="47" spans="2:17" x14ac:dyDescent="0.2">
      <c r="B47" s="12"/>
      <c r="C47" s="12"/>
      <c r="D47" s="36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</row>
    <row r="48" spans="2:17" x14ac:dyDescent="0.2">
      <c r="B48" s="12"/>
      <c r="C48" s="12"/>
      <c r="D48" s="36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</row>
    <row r="49" spans="2:17" x14ac:dyDescent="0.2">
      <c r="B49" s="12"/>
      <c r="C49" s="12"/>
      <c r="D49" s="36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</row>
    <row r="50" spans="2:17" x14ac:dyDescent="0.2">
      <c r="B50" s="12"/>
      <c r="C50" s="12"/>
      <c r="D50" s="36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</row>
    <row r="51" spans="2:17" x14ac:dyDescent="0.2">
      <c r="B51" s="12"/>
      <c r="C51" s="12"/>
      <c r="D51" s="36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</row>
    <row r="52" spans="2:17" x14ac:dyDescent="0.2">
      <c r="B52" s="12"/>
      <c r="C52" s="12"/>
      <c r="D52" s="36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</row>
    <row r="53" spans="2:17" x14ac:dyDescent="0.2">
      <c r="B53" s="12"/>
      <c r="C53" s="12"/>
      <c r="D53" s="36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</row>
    <row r="54" spans="2:17" x14ac:dyDescent="0.2">
      <c r="B54" s="12"/>
      <c r="C54" s="12"/>
      <c r="D54" s="36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</row>
    <row r="55" spans="2:17" x14ac:dyDescent="0.2">
      <c r="B55" s="12"/>
      <c r="C55" s="12"/>
      <c r="D55" s="36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</row>
    <row r="56" spans="2:17" x14ac:dyDescent="0.2">
      <c r="B56" s="12"/>
      <c r="C56" s="12"/>
      <c r="D56" s="36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</row>
    <row r="57" spans="2:17" x14ac:dyDescent="0.2">
      <c r="B57" s="12"/>
      <c r="C57" s="12"/>
      <c r="D57" s="36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</row>
    <row r="58" spans="2:17" x14ac:dyDescent="0.2">
      <c r="B58" s="12"/>
      <c r="C58" s="12"/>
      <c r="D58" s="36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</row>
    <row r="59" spans="2:17" x14ac:dyDescent="0.2">
      <c r="B59" s="12"/>
      <c r="C59" s="12"/>
      <c r="D59" s="36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</row>
    <row r="60" spans="2:17" x14ac:dyDescent="0.2">
      <c r="B60" s="12"/>
      <c r="C60" s="12"/>
      <c r="D60" s="36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</row>
    <row r="61" spans="2:17" x14ac:dyDescent="0.2">
      <c r="B61" s="12"/>
      <c r="C61" s="12"/>
      <c r="D61" s="36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</row>
    <row r="62" spans="2:17" x14ac:dyDescent="0.2">
      <c r="B62" s="12"/>
      <c r="C62" s="12"/>
      <c r="D62" s="36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</row>
    <row r="63" spans="2:17" x14ac:dyDescent="0.2">
      <c r="B63" s="12"/>
      <c r="C63" s="12"/>
      <c r="D63" s="36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</row>
    <row r="64" spans="2:17" x14ac:dyDescent="0.2">
      <c r="B64" s="12"/>
      <c r="C64" s="12"/>
      <c r="D64" s="36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</row>
    <row r="65" spans="2:17" x14ac:dyDescent="0.2">
      <c r="B65" s="12"/>
      <c r="C65" s="12"/>
      <c r="D65" s="36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</row>
    <row r="66" spans="2:17" x14ac:dyDescent="0.2">
      <c r="B66" s="12"/>
      <c r="C66" s="12"/>
      <c r="D66" s="36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</row>
    <row r="67" spans="2:17" x14ac:dyDescent="0.2">
      <c r="B67" s="12"/>
      <c r="C67" s="12"/>
      <c r="D67" s="36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</row>
    <row r="68" spans="2:17" x14ac:dyDescent="0.2">
      <c r="B68" s="12"/>
      <c r="C68" s="12"/>
      <c r="D68" s="36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</row>
    <row r="69" spans="2:17" x14ac:dyDescent="0.2">
      <c r="B69" s="12"/>
      <c r="C69" s="12"/>
      <c r="D69" s="36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</row>
    <row r="70" spans="2:17" x14ac:dyDescent="0.2">
      <c r="B70" s="12"/>
      <c r="C70" s="12"/>
      <c r="D70" s="36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</row>
    <row r="71" spans="2:17" x14ac:dyDescent="0.2">
      <c r="B71" s="12"/>
      <c r="C71" s="12"/>
      <c r="D71" s="36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</row>
    <row r="72" spans="2:17" x14ac:dyDescent="0.2">
      <c r="B72" s="12"/>
      <c r="C72" s="12"/>
      <c r="D72" s="36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</row>
    <row r="73" spans="2:17" x14ac:dyDescent="0.2">
      <c r="B73" s="12"/>
      <c r="C73" s="12"/>
      <c r="D73" s="36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</row>
    <row r="74" spans="2:17" x14ac:dyDescent="0.2">
      <c r="B74" s="12"/>
      <c r="C74" s="12"/>
      <c r="D74" s="36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</row>
    <row r="75" spans="2:17" x14ac:dyDescent="0.2">
      <c r="B75" s="12"/>
      <c r="C75" s="12"/>
      <c r="D75" s="36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</row>
    <row r="76" spans="2:17" x14ac:dyDescent="0.2">
      <c r="B76" s="12"/>
      <c r="C76" s="12"/>
      <c r="D76" s="36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</row>
    <row r="77" spans="2:17" x14ac:dyDescent="0.2">
      <c r="B77" s="12"/>
      <c r="C77" s="12"/>
      <c r="D77" s="36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</row>
    <row r="78" spans="2:17" x14ac:dyDescent="0.2">
      <c r="B78" s="12"/>
      <c r="C78" s="12"/>
      <c r="D78" s="36"/>
      <c r="E78" s="23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</row>
    <row r="79" spans="2:17" x14ac:dyDescent="0.2">
      <c r="B79" s="12"/>
      <c r="C79" s="12"/>
      <c r="D79" s="36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</row>
    <row r="80" spans="2:17" x14ac:dyDescent="0.2">
      <c r="B80" s="12"/>
      <c r="C80" s="12"/>
      <c r="D80" s="36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</row>
    <row r="81" spans="2:17" x14ac:dyDescent="0.2">
      <c r="B81" s="12"/>
      <c r="C81" s="12"/>
      <c r="D81" s="36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</row>
    <row r="82" spans="2:17" x14ac:dyDescent="0.2">
      <c r="B82" s="12"/>
      <c r="C82" s="12"/>
      <c r="D82" s="36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</row>
    <row r="83" spans="2:17" x14ac:dyDescent="0.2">
      <c r="B83" s="12"/>
      <c r="C83" s="12"/>
      <c r="D83" s="36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</row>
    <row r="84" spans="2:17" x14ac:dyDescent="0.2">
      <c r="B84" s="12"/>
      <c r="C84" s="12"/>
      <c r="D84" s="36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</row>
    <row r="85" spans="2:17" x14ac:dyDescent="0.2">
      <c r="B85" s="12"/>
      <c r="C85" s="12"/>
      <c r="D85" s="36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</row>
    <row r="86" spans="2:17" x14ac:dyDescent="0.2">
      <c r="B86" s="12"/>
      <c r="C86" s="12"/>
      <c r="D86" s="36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</row>
    <row r="87" spans="2:17" x14ac:dyDescent="0.2">
      <c r="B87" s="12"/>
      <c r="C87" s="12"/>
      <c r="D87" s="36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</row>
    <row r="88" spans="2:17" x14ac:dyDescent="0.2">
      <c r="B88" s="12"/>
      <c r="C88" s="12"/>
      <c r="D88" s="36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</row>
    <row r="89" spans="2:17" x14ac:dyDescent="0.2">
      <c r="B89" s="12"/>
      <c r="C89" s="12"/>
      <c r="D89" s="36"/>
      <c r="E89" s="23"/>
      <c r="F89" s="23"/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23"/>
    </row>
    <row r="90" spans="2:17" x14ac:dyDescent="0.2">
      <c r="B90" s="12"/>
      <c r="C90" s="12"/>
      <c r="D90" s="36"/>
      <c r="E90" s="23"/>
      <c r="F90" s="23"/>
      <c r="G90" s="23"/>
      <c r="H90" s="23"/>
      <c r="I90" s="23"/>
      <c r="J90" s="23"/>
      <c r="K90" s="23"/>
      <c r="L90" s="23"/>
      <c r="M90" s="23"/>
      <c r="N90" s="23"/>
      <c r="O90" s="23"/>
      <c r="P90" s="23"/>
      <c r="Q90" s="23"/>
    </row>
    <row r="91" spans="2:17" x14ac:dyDescent="0.2">
      <c r="B91" s="12"/>
      <c r="C91" s="12"/>
      <c r="D91" s="36"/>
      <c r="E91" s="23"/>
      <c r="F91" s="23"/>
      <c r="G91" s="23"/>
      <c r="H91" s="23"/>
      <c r="I91" s="23"/>
      <c r="J91" s="23"/>
      <c r="K91" s="23"/>
      <c r="L91" s="23"/>
      <c r="M91" s="23"/>
      <c r="N91" s="23"/>
      <c r="O91" s="23"/>
      <c r="P91" s="23"/>
      <c r="Q91" s="23"/>
    </row>
    <row r="92" spans="2:17" x14ac:dyDescent="0.2">
      <c r="B92" s="12"/>
      <c r="C92" s="12"/>
      <c r="D92" s="36"/>
      <c r="E92" s="23"/>
      <c r="F92" s="23"/>
      <c r="G92" s="23"/>
      <c r="H92" s="23"/>
      <c r="I92" s="23"/>
      <c r="J92" s="23"/>
      <c r="K92" s="23"/>
      <c r="L92" s="23"/>
      <c r="M92" s="23"/>
      <c r="N92" s="23"/>
      <c r="O92" s="23"/>
      <c r="P92" s="23"/>
      <c r="Q92" s="23"/>
    </row>
    <row r="93" spans="2:17" x14ac:dyDescent="0.2">
      <c r="B93" s="12"/>
      <c r="C93" s="12"/>
      <c r="D93" s="36"/>
      <c r="E93" s="23"/>
      <c r="F93" s="23"/>
      <c r="G93" s="23"/>
      <c r="H93" s="23"/>
      <c r="I93" s="23"/>
      <c r="J93" s="23"/>
      <c r="K93" s="23"/>
      <c r="L93" s="23"/>
      <c r="M93" s="23"/>
      <c r="N93" s="23"/>
      <c r="O93" s="23"/>
      <c r="P93" s="23"/>
      <c r="Q93" s="23"/>
    </row>
    <row r="94" spans="2:17" x14ac:dyDescent="0.2">
      <c r="B94" s="12"/>
      <c r="C94" s="12"/>
      <c r="D94" s="36"/>
      <c r="E94" s="23"/>
      <c r="F94" s="23"/>
      <c r="G94" s="23"/>
      <c r="H94" s="23"/>
      <c r="I94" s="23"/>
      <c r="J94" s="23"/>
      <c r="K94" s="23"/>
      <c r="L94" s="23"/>
      <c r="M94" s="23"/>
      <c r="N94" s="23"/>
      <c r="O94" s="23"/>
      <c r="P94" s="23"/>
      <c r="Q94" s="23"/>
    </row>
    <row r="95" spans="2:17" x14ac:dyDescent="0.2">
      <c r="B95" s="12"/>
      <c r="C95" s="12"/>
      <c r="D95" s="36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</row>
    <row r="96" spans="2:17" x14ac:dyDescent="0.2">
      <c r="B96" s="12"/>
      <c r="C96" s="12"/>
      <c r="D96" s="36"/>
      <c r="E96" s="23"/>
      <c r="F96" s="23"/>
      <c r="G96" s="23"/>
      <c r="H96" s="23"/>
      <c r="I96" s="23"/>
      <c r="J96" s="23"/>
      <c r="K96" s="23"/>
      <c r="L96" s="23"/>
      <c r="M96" s="23"/>
      <c r="N96" s="23"/>
      <c r="O96" s="23"/>
      <c r="P96" s="23"/>
      <c r="Q96" s="23"/>
    </row>
    <row r="97" spans="2:17" x14ac:dyDescent="0.2">
      <c r="B97" s="12"/>
      <c r="C97" s="12"/>
      <c r="D97" s="36"/>
      <c r="E97" s="23"/>
      <c r="F97" s="23"/>
      <c r="G97" s="23"/>
      <c r="H97" s="23"/>
      <c r="I97" s="23"/>
      <c r="J97" s="23"/>
      <c r="K97" s="23"/>
      <c r="L97" s="23"/>
      <c r="M97" s="23"/>
      <c r="N97" s="23"/>
      <c r="O97" s="23"/>
      <c r="P97" s="23"/>
      <c r="Q97" s="23"/>
    </row>
    <row r="98" spans="2:17" x14ac:dyDescent="0.2">
      <c r="B98" s="12"/>
      <c r="C98" s="12"/>
      <c r="D98" s="36"/>
      <c r="E98" s="23"/>
      <c r="F98" s="23"/>
      <c r="G98" s="23"/>
      <c r="H98" s="23"/>
      <c r="I98" s="23"/>
      <c r="J98" s="23"/>
      <c r="K98" s="23"/>
      <c r="L98" s="23"/>
      <c r="M98" s="23"/>
      <c r="N98" s="23"/>
      <c r="O98" s="23"/>
      <c r="P98" s="23"/>
      <c r="Q98" s="23"/>
    </row>
    <row r="99" spans="2:17" x14ac:dyDescent="0.2">
      <c r="B99" s="12"/>
      <c r="C99" s="12"/>
      <c r="D99" s="36"/>
      <c r="E99" s="23"/>
      <c r="F99" s="23"/>
      <c r="G99" s="23"/>
      <c r="H99" s="23"/>
      <c r="I99" s="23"/>
      <c r="J99" s="23"/>
      <c r="K99" s="23"/>
      <c r="L99" s="23"/>
      <c r="M99" s="23"/>
      <c r="N99" s="23"/>
      <c r="O99" s="23"/>
      <c r="P99" s="23"/>
      <c r="Q99" s="23"/>
    </row>
    <row r="100" spans="2:17" x14ac:dyDescent="0.2">
      <c r="B100" s="12"/>
      <c r="C100" s="12"/>
      <c r="D100" s="36"/>
      <c r="E100" s="23"/>
      <c r="F100" s="23"/>
      <c r="G100" s="23"/>
      <c r="H100" s="23"/>
      <c r="I100" s="23"/>
      <c r="J100" s="23"/>
      <c r="K100" s="23"/>
      <c r="L100" s="23"/>
      <c r="M100" s="23"/>
      <c r="N100" s="23"/>
      <c r="O100" s="23"/>
      <c r="P100" s="23"/>
      <c r="Q100" s="23"/>
    </row>
    <row r="101" spans="2:17" x14ac:dyDescent="0.2">
      <c r="B101" s="12"/>
      <c r="C101" s="12"/>
      <c r="D101" s="36"/>
      <c r="E101" s="23"/>
      <c r="F101" s="23"/>
      <c r="G101" s="23"/>
      <c r="H101" s="23"/>
      <c r="I101" s="23"/>
      <c r="J101" s="23"/>
      <c r="K101" s="23"/>
      <c r="L101" s="23"/>
      <c r="M101" s="23"/>
      <c r="N101" s="23"/>
      <c r="O101" s="23"/>
      <c r="P101" s="23"/>
      <c r="Q101" s="23"/>
    </row>
    <row r="102" spans="2:17" x14ac:dyDescent="0.2">
      <c r="B102" s="12"/>
      <c r="C102" s="12"/>
      <c r="D102" s="36"/>
      <c r="E102" s="23"/>
      <c r="F102" s="23"/>
      <c r="G102" s="23"/>
      <c r="H102" s="23"/>
      <c r="I102" s="23"/>
      <c r="J102" s="23"/>
      <c r="K102" s="23"/>
      <c r="L102" s="23"/>
      <c r="M102" s="23"/>
      <c r="N102" s="23"/>
      <c r="O102" s="23"/>
      <c r="P102" s="23"/>
      <c r="Q102" s="23"/>
    </row>
    <row r="103" spans="2:17" x14ac:dyDescent="0.2">
      <c r="B103" s="12"/>
      <c r="C103" s="12"/>
      <c r="D103" s="36"/>
      <c r="E103" s="23"/>
      <c r="F103" s="23"/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Q103" s="23"/>
    </row>
    <row r="104" spans="2:17" x14ac:dyDescent="0.2">
      <c r="B104" s="12"/>
      <c r="C104" s="12"/>
      <c r="D104" s="36"/>
      <c r="E104" s="23"/>
      <c r="F104" s="23"/>
      <c r="G104" s="23"/>
      <c r="H104" s="23"/>
      <c r="I104" s="23"/>
      <c r="J104" s="23"/>
      <c r="K104" s="23"/>
      <c r="L104" s="23"/>
      <c r="M104" s="23"/>
      <c r="N104" s="23"/>
      <c r="O104" s="23"/>
      <c r="P104" s="23"/>
      <c r="Q104" s="23"/>
    </row>
    <row r="105" spans="2:17" x14ac:dyDescent="0.2">
      <c r="B105" s="12"/>
      <c r="C105" s="12"/>
      <c r="D105" s="36"/>
      <c r="E105" s="23"/>
      <c r="F105" s="23"/>
      <c r="G105" s="23"/>
      <c r="H105" s="23"/>
      <c r="I105" s="23"/>
      <c r="J105" s="23"/>
      <c r="K105" s="23"/>
      <c r="L105" s="23"/>
      <c r="M105" s="23"/>
      <c r="N105" s="23"/>
      <c r="O105" s="23"/>
      <c r="P105" s="23"/>
      <c r="Q105" s="23"/>
    </row>
    <row r="106" spans="2:17" x14ac:dyDescent="0.2">
      <c r="B106" s="12"/>
      <c r="C106" s="12"/>
      <c r="D106" s="36"/>
      <c r="E106" s="23"/>
      <c r="F106" s="23"/>
      <c r="G106" s="23"/>
      <c r="H106" s="23"/>
      <c r="I106" s="23"/>
      <c r="J106" s="23"/>
      <c r="K106" s="23"/>
      <c r="L106" s="23"/>
      <c r="M106" s="23"/>
      <c r="N106" s="23"/>
      <c r="O106" s="23"/>
      <c r="P106" s="23"/>
      <c r="Q106" s="23"/>
    </row>
    <row r="107" spans="2:17" x14ac:dyDescent="0.2">
      <c r="B107" s="12"/>
      <c r="C107" s="12"/>
      <c r="D107" s="36"/>
      <c r="E107" s="23"/>
      <c r="F107" s="23"/>
      <c r="G107" s="23"/>
      <c r="H107" s="23"/>
      <c r="I107" s="23"/>
      <c r="J107" s="23"/>
      <c r="K107" s="23"/>
      <c r="L107" s="23"/>
      <c r="M107" s="23"/>
      <c r="N107" s="23"/>
      <c r="O107" s="23"/>
      <c r="P107" s="23"/>
      <c r="Q107" s="23"/>
    </row>
    <row r="108" spans="2:17" x14ac:dyDescent="0.2">
      <c r="B108" s="12"/>
      <c r="C108" s="12"/>
      <c r="D108" s="36"/>
      <c r="E108" s="23"/>
      <c r="F108" s="23"/>
      <c r="G108" s="23"/>
      <c r="H108" s="23"/>
      <c r="I108" s="23"/>
      <c r="J108" s="23"/>
      <c r="K108" s="23"/>
      <c r="L108" s="23"/>
      <c r="M108" s="23"/>
      <c r="N108" s="23"/>
      <c r="O108" s="23"/>
      <c r="P108" s="23"/>
      <c r="Q108" s="23"/>
    </row>
    <row r="109" spans="2:17" x14ac:dyDescent="0.2">
      <c r="B109" s="12"/>
      <c r="C109" s="12"/>
      <c r="D109" s="36"/>
      <c r="E109" s="23"/>
      <c r="F109" s="23"/>
      <c r="G109" s="23"/>
      <c r="H109" s="23"/>
      <c r="I109" s="23"/>
      <c r="J109" s="23"/>
      <c r="K109" s="23"/>
      <c r="L109" s="23"/>
      <c r="M109" s="23"/>
      <c r="N109" s="23"/>
      <c r="O109" s="23"/>
      <c r="P109" s="23"/>
      <c r="Q109" s="23"/>
    </row>
    <row r="110" spans="2:17" x14ac:dyDescent="0.2">
      <c r="B110" s="12"/>
      <c r="C110" s="12"/>
      <c r="D110" s="36"/>
      <c r="E110" s="23"/>
      <c r="F110" s="23"/>
      <c r="G110" s="23"/>
      <c r="H110" s="23"/>
      <c r="I110" s="23"/>
      <c r="J110" s="23"/>
      <c r="K110" s="23"/>
      <c r="L110" s="23"/>
      <c r="M110" s="23"/>
      <c r="N110" s="23"/>
      <c r="O110" s="23"/>
      <c r="P110" s="23"/>
      <c r="Q110" s="23"/>
    </row>
    <row r="111" spans="2:17" x14ac:dyDescent="0.2">
      <c r="B111" s="12"/>
      <c r="C111" s="12"/>
      <c r="D111" s="36"/>
      <c r="E111" s="23"/>
      <c r="F111" s="23"/>
      <c r="G111" s="23"/>
      <c r="H111" s="23"/>
      <c r="I111" s="23"/>
      <c r="J111" s="23"/>
      <c r="K111" s="23"/>
      <c r="L111" s="23"/>
      <c r="M111" s="23"/>
      <c r="N111" s="23"/>
      <c r="O111" s="23"/>
      <c r="P111" s="23"/>
      <c r="Q111" s="23"/>
    </row>
    <row r="112" spans="2:17" x14ac:dyDescent="0.2">
      <c r="B112" s="12"/>
      <c r="C112" s="12"/>
      <c r="D112" s="36"/>
      <c r="E112" s="23"/>
      <c r="F112" s="23"/>
      <c r="G112" s="23"/>
      <c r="H112" s="23"/>
      <c r="I112" s="23"/>
      <c r="J112" s="23"/>
      <c r="K112" s="23"/>
      <c r="L112" s="23"/>
      <c r="M112" s="23"/>
      <c r="N112" s="23"/>
      <c r="O112" s="23"/>
      <c r="P112" s="23"/>
      <c r="Q112" s="23"/>
    </row>
    <row r="113" spans="2:17" x14ac:dyDescent="0.2">
      <c r="B113" s="12"/>
      <c r="C113" s="12"/>
      <c r="D113" s="36"/>
      <c r="E113" s="23"/>
      <c r="F113" s="23"/>
      <c r="G113" s="23"/>
      <c r="H113" s="23"/>
      <c r="I113" s="23"/>
      <c r="J113" s="23"/>
      <c r="K113" s="23"/>
      <c r="L113" s="23"/>
      <c r="M113" s="23"/>
      <c r="N113" s="23"/>
      <c r="O113" s="23"/>
      <c r="P113" s="23"/>
      <c r="Q113" s="23"/>
    </row>
    <row r="114" spans="2:17" x14ac:dyDescent="0.2">
      <c r="B114" s="12"/>
      <c r="C114" s="12"/>
      <c r="D114" s="36"/>
      <c r="E114" s="23"/>
      <c r="F114" s="23"/>
      <c r="G114" s="23"/>
      <c r="H114" s="23"/>
      <c r="I114" s="23"/>
      <c r="J114" s="23"/>
      <c r="K114" s="23"/>
      <c r="L114" s="23"/>
      <c r="M114" s="23"/>
      <c r="N114" s="23"/>
      <c r="O114" s="23"/>
      <c r="P114" s="23"/>
      <c r="Q114" s="23"/>
    </row>
    <row r="115" spans="2:17" x14ac:dyDescent="0.2">
      <c r="B115" s="12"/>
      <c r="C115" s="12"/>
      <c r="D115" s="36"/>
      <c r="E115" s="23"/>
      <c r="F115" s="23"/>
      <c r="G115" s="23"/>
      <c r="H115" s="23"/>
      <c r="I115" s="23"/>
      <c r="J115" s="23"/>
      <c r="K115" s="23"/>
      <c r="L115" s="23"/>
      <c r="M115" s="23"/>
      <c r="N115" s="23"/>
      <c r="O115" s="23"/>
      <c r="P115" s="23"/>
      <c r="Q115" s="23"/>
    </row>
    <row r="116" spans="2:17" x14ac:dyDescent="0.2">
      <c r="B116" s="12"/>
      <c r="C116" s="12"/>
      <c r="D116" s="36"/>
      <c r="E116" s="23"/>
      <c r="F116" s="23"/>
      <c r="G116" s="23"/>
      <c r="H116" s="23"/>
      <c r="I116" s="23"/>
      <c r="J116" s="23"/>
      <c r="K116" s="23"/>
      <c r="L116" s="23"/>
      <c r="M116" s="23"/>
      <c r="N116" s="23"/>
      <c r="O116" s="23"/>
      <c r="P116" s="23"/>
      <c r="Q116" s="23"/>
    </row>
    <row r="117" spans="2:17" x14ac:dyDescent="0.2">
      <c r="B117" s="12"/>
      <c r="C117" s="12"/>
      <c r="D117" s="36"/>
      <c r="E117" s="23"/>
      <c r="F117" s="23"/>
      <c r="G117" s="23"/>
      <c r="H117" s="23"/>
      <c r="I117" s="23"/>
      <c r="J117" s="23"/>
      <c r="K117" s="23"/>
      <c r="L117" s="23"/>
      <c r="M117" s="23"/>
      <c r="N117" s="23"/>
      <c r="O117" s="23"/>
      <c r="P117" s="23"/>
      <c r="Q117" s="23"/>
    </row>
    <row r="118" spans="2:17" x14ac:dyDescent="0.2">
      <c r="B118" s="12"/>
      <c r="C118" s="12"/>
      <c r="D118" s="36"/>
      <c r="E118" s="23"/>
      <c r="F118" s="23"/>
      <c r="G118" s="23"/>
      <c r="H118" s="23"/>
      <c r="I118" s="23"/>
      <c r="J118" s="23"/>
      <c r="K118" s="23"/>
      <c r="L118" s="23"/>
      <c r="M118" s="23"/>
      <c r="N118" s="23"/>
      <c r="O118" s="23"/>
      <c r="P118" s="23"/>
      <c r="Q118" s="23"/>
    </row>
    <row r="119" spans="2:17" x14ac:dyDescent="0.2">
      <c r="B119" s="12"/>
      <c r="C119" s="12"/>
      <c r="D119" s="36"/>
      <c r="E119" s="23"/>
      <c r="F119" s="23"/>
      <c r="G119" s="23"/>
      <c r="H119" s="23"/>
      <c r="I119" s="23"/>
      <c r="J119" s="23"/>
      <c r="K119" s="23"/>
      <c r="L119" s="23"/>
      <c r="M119" s="23"/>
      <c r="N119" s="23"/>
      <c r="O119" s="23"/>
      <c r="P119" s="23"/>
      <c r="Q119" s="23"/>
    </row>
    <row r="120" spans="2:17" x14ac:dyDescent="0.2">
      <c r="B120" s="12"/>
      <c r="C120" s="12"/>
      <c r="D120" s="36"/>
      <c r="E120" s="23"/>
      <c r="F120" s="23"/>
      <c r="G120" s="23"/>
      <c r="H120" s="23"/>
      <c r="I120" s="23"/>
      <c r="J120" s="23"/>
      <c r="K120" s="23"/>
      <c r="L120" s="23"/>
      <c r="M120" s="23"/>
      <c r="N120" s="23"/>
      <c r="O120" s="23"/>
      <c r="P120" s="23"/>
      <c r="Q120" s="23"/>
    </row>
    <row r="121" spans="2:17" x14ac:dyDescent="0.2">
      <c r="B121" s="12"/>
      <c r="C121" s="12"/>
      <c r="D121" s="36"/>
      <c r="E121" s="23"/>
      <c r="F121" s="23"/>
      <c r="G121" s="23"/>
      <c r="H121" s="23"/>
      <c r="I121" s="23"/>
      <c r="J121" s="23"/>
      <c r="K121" s="23"/>
      <c r="L121" s="23"/>
      <c r="M121" s="23"/>
      <c r="N121" s="23"/>
      <c r="O121" s="23"/>
      <c r="P121" s="23"/>
      <c r="Q121" s="23"/>
    </row>
    <row r="122" spans="2:17" x14ac:dyDescent="0.2">
      <c r="B122" s="12"/>
      <c r="C122" s="12"/>
      <c r="D122" s="36"/>
      <c r="E122" s="23"/>
      <c r="F122" s="23"/>
      <c r="G122" s="23"/>
      <c r="H122" s="23"/>
      <c r="I122" s="23"/>
      <c r="J122" s="23"/>
      <c r="K122" s="23"/>
      <c r="L122" s="23"/>
      <c r="M122" s="23"/>
      <c r="N122" s="23"/>
      <c r="O122" s="23"/>
      <c r="P122" s="23"/>
      <c r="Q122" s="23"/>
    </row>
    <row r="123" spans="2:17" x14ac:dyDescent="0.2">
      <c r="B123" s="12"/>
      <c r="C123" s="12"/>
      <c r="D123" s="36"/>
      <c r="E123" s="23"/>
      <c r="F123" s="23"/>
      <c r="G123" s="23"/>
      <c r="H123" s="23"/>
      <c r="I123" s="23"/>
      <c r="J123" s="23"/>
      <c r="K123" s="23"/>
      <c r="L123" s="23"/>
      <c r="M123" s="23"/>
      <c r="N123" s="23"/>
      <c r="O123" s="23"/>
      <c r="P123" s="23"/>
      <c r="Q123" s="23"/>
    </row>
    <row r="124" spans="2:17" x14ac:dyDescent="0.2">
      <c r="B124" s="12"/>
      <c r="C124" s="12"/>
      <c r="D124" s="36"/>
      <c r="E124" s="23"/>
      <c r="F124" s="23"/>
      <c r="G124" s="23"/>
      <c r="H124" s="23"/>
      <c r="I124" s="23"/>
      <c r="J124" s="23"/>
      <c r="K124" s="23"/>
      <c r="L124" s="23"/>
      <c r="M124" s="23"/>
      <c r="N124" s="23"/>
      <c r="O124" s="23"/>
      <c r="P124" s="23"/>
      <c r="Q124" s="23"/>
    </row>
    <row r="125" spans="2:17" x14ac:dyDescent="0.2">
      <c r="B125" s="12"/>
      <c r="C125" s="12"/>
      <c r="D125" s="36"/>
      <c r="E125" s="23"/>
      <c r="F125" s="23"/>
      <c r="G125" s="23"/>
      <c r="H125" s="23"/>
      <c r="I125" s="23"/>
      <c r="J125" s="23"/>
      <c r="K125" s="23"/>
      <c r="L125" s="23"/>
      <c r="M125" s="23"/>
      <c r="N125" s="23"/>
      <c r="O125" s="23"/>
      <c r="P125" s="23"/>
      <c r="Q125" s="23"/>
    </row>
    <row r="126" spans="2:17" x14ac:dyDescent="0.2">
      <c r="B126" s="12"/>
      <c r="C126" s="12"/>
      <c r="D126" s="36"/>
      <c r="E126" s="23"/>
      <c r="F126" s="23"/>
      <c r="G126" s="23"/>
      <c r="H126" s="23"/>
      <c r="I126" s="23"/>
      <c r="J126" s="23"/>
      <c r="K126" s="23"/>
      <c r="L126" s="23"/>
      <c r="M126" s="23"/>
      <c r="N126" s="23"/>
      <c r="O126" s="23"/>
      <c r="P126" s="23"/>
      <c r="Q126" s="23"/>
    </row>
    <row r="127" spans="2:17" x14ac:dyDescent="0.2">
      <c r="B127" s="12"/>
      <c r="C127" s="12"/>
      <c r="D127" s="36"/>
      <c r="E127" s="23"/>
      <c r="F127" s="23"/>
      <c r="G127" s="23"/>
      <c r="H127" s="23"/>
      <c r="I127" s="23"/>
      <c r="J127" s="23"/>
      <c r="K127" s="23"/>
      <c r="L127" s="23"/>
      <c r="M127" s="23"/>
      <c r="N127" s="23"/>
      <c r="O127" s="23"/>
      <c r="P127" s="23"/>
      <c r="Q127" s="23"/>
    </row>
    <row r="128" spans="2:17" x14ac:dyDescent="0.2">
      <c r="B128" s="12"/>
      <c r="C128" s="12"/>
      <c r="D128" s="36"/>
      <c r="E128" s="23"/>
      <c r="F128" s="23"/>
      <c r="G128" s="23"/>
      <c r="H128" s="23"/>
      <c r="I128" s="23"/>
      <c r="J128" s="23"/>
      <c r="K128" s="23"/>
      <c r="L128" s="23"/>
      <c r="M128" s="23"/>
      <c r="N128" s="23"/>
      <c r="O128" s="23"/>
      <c r="P128" s="23"/>
      <c r="Q128" s="23"/>
    </row>
    <row r="129" spans="2:17" x14ac:dyDescent="0.2">
      <c r="B129" s="12"/>
      <c r="C129" s="12"/>
      <c r="D129" s="36"/>
      <c r="E129" s="23"/>
      <c r="F129" s="23"/>
      <c r="G129" s="23"/>
      <c r="H129" s="23"/>
      <c r="I129" s="23"/>
      <c r="J129" s="23"/>
      <c r="K129" s="23"/>
      <c r="L129" s="23"/>
      <c r="M129" s="23"/>
      <c r="N129" s="23"/>
      <c r="O129" s="23"/>
      <c r="P129" s="23"/>
      <c r="Q129" s="23"/>
    </row>
    <row r="130" spans="2:17" x14ac:dyDescent="0.2">
      <c r="B130" s="12"/>
      <c r="C130" s="12"/>
      <c r="D130" s="36"/>
      <c r="E130" s="23"/>
      <c r="F130" s="23"/>
      <c r="G130" s="23"/>
      <c r="H130" s="23"/>
      <c r="I130" s="23"/>
      <c r="J130" s="23"/>
      <c r="K130" s="23"/>
      <c r="L130" s="23"/>
      <c r="M130" s="23"/>
      <c r="N130" s="23"/>
      <c r="O130" s="23"/>
      <c r="P130" s="23"/>
      <c r="Q130" s="23"/>
    </row>
    <row r="131" spans="2:17" x14ac:dyDescent="0.2">
      <c r="B131" s="12"/>
      <c r="C131" s="12"/>
      <c r="D131" s="36"/>
      <c r="E131" s="23"/>
      <c r="F131" s="23"/>
      <c r="G131" s="23"/>
      <c r="H131" s="23"/>
      <c r="I131" s="23"/>
      <c r="J131" s="23"/>
      <c r="K131" s="23"/>
      <c r="L131" s="23"/>
      <c r="M131" s="23"/>
      <c r="N131" s="23"/>
      <c r="O131" s="23"/>
      <c r="P131" s="23"/>
      <c r="Q131" s="23"/>
    </row>
    <row r="132" spans="2:17" x14ac:dyDescent="0.2">
      <c r="B132" s="12"/>
      <c r="C132" s="12"/>
      <c r="D132" s="36"/>
      <c r="E132" s="23"/>
      <c r="F132" s="23"/>
      <c r="G132" s="23"/>
      <c r="H132" s="23"/>
      <c r="I132" s="23"/>
      <c r="J132" s="23"/>
      <c r="K132" s="23"/>
      <c r="L132" s="23"/>
      <c r="M132" s="23"/>
      <c r="N132" s="23"/>
      <c r="O132" s="23"/>
      <c r="P132" s="23"/>
      <c r="Q132" s="23"/>
    </row>
    <row r="133" spans="2:17" x14ac:dyDescent="0.2">
      <c r="B133" s="12"/>
      <c r="C133" s="12"/>
      <c r="D133" s="36"/>
      <c r="E133" s="23"/>
      <c r="F133" s="23"/>
      <c r="G133" s="23"/>
      <c r="H133" s="23"/>
      <c r="I133" s="23"/>
      <c r="J133" s="23"/>
      <c r="K133" s="23"/>
      <c r="L133" s="23"/>
      <c r="M133" s="23"/>
      <c r="N133" s="23"/>
      <c r="O133" s="23"/>
      <c r="P133" s="23"/>
      <c r="Q133" s="23"/>
    </row>
    <row r="134" spans="2:17" x14ac:dyDescent="0.2">
      <c r="B134" s="12"/>
      <c r="C134" s="12"/>
      <c r="D134" s="36"/>
      <c r="E134" s="23"/>
      <c r="F134" s="23"/>
      <c r="G134" s="23"/>
      <c r="H134" s="23"/>
      <c r="I134" s="23"/>
      <c r="J134" s="23"/>
      <c r="K134" s="23"/>
      <c r="L134" s="23"/>
      <c r="M134" s="23"/>
      <c r="N134" s="23"/>
      <c r="O134" s="23"/>
      <c r="P134" s="23"/>
      <c r="Q134" s="23"/>
    </row>
    <row r="135" spans="2:17" x14ac:dyDescent="0.2">
      <c r="B135" s="12"/>
      <c r="C135" s="12"/>
      <c r="D135" s="36"/>
      <c r="E135" s="23"/>
      <c r="F135" s="23"/>
      <c r="G135" s="23"/>
      <c r="H135" s="23"/>
      <c r="I135" s="23"/>
      <c r="J135" s="23"/>
      <c r="K135" s="23"/>
      <c r="L135" s="23"/>
      <c r="M135" s="23"/>
      <c r="N135" s="23"/>
      <c r="O135" s="23"/>
      <c r="P135" s="23"/>
      <c r="Q135" s="23"/>
    </row>
    <row r="136" spans="2:17" x14ac:dyDescent="0.2">
      <c r="B136" s="12"/>
      <c r="C136" s="12"/>
      <c r="D136" s="36"/>
      <c r="E136" s="23"/>
      <c r="F136" s="23"/>
      <c r="G136" s="23"/>
      <c r="H136" s="23"/>
      <c r="I136" s="23"/>
      <c r="J136" s="23"/>
      <c r="K136" s="23"/>
      <c r="L136" s="23"/>
      <c r="M136" s="23"/>
      <c r="N136" s="23"/>
      <c r="O136" s="23"/>
      <c r="P136" s="23"/>
      <c r="Q136" s="23"/>
    </row>
    <row r="137" spans="2:17" x14ac:dyDescent="0.2">
      <c r="B137" s="12"/>
      <c r="C137" s="12"/>
      <c r="D137" s="36"/>
      <c r="E137" s="23"/>
      <c r="F137" s="23"/>
      <c r="G137" s="23"/>
      <c r="H137" s="23"/>
      <c r="I137" s="23"/>
      <c r="J137" s="23"/>
      <c r="K137" s="23"/>
      <c r="L137" s="23"/>
      <c r="M137" s="23"/>
      <c r="N137" s="23"/>
      <c r="O137" s="23"/>
      <c r="P137" s="23"/>
      <c r="Q137" s="23"/>
    </row>
    <row r="138" spans="2:17" x14ac:dyDescent="0.2">
      <c r="B138" s="12"/>
      <c r="C138" s="12"/>
      <c r="D138" s="36"/>
      <c r="E138" s="23"/>
      <c r="F138" s="23"/>
      <c r="G138" s="23"/>
      <c r="H138" s="23"/>
      <c r="I138" s="23"/>
      <c r="J138" s="23"/>
      <c r="K138" s="23"/>
      <c r="L138" s="23"/>
      <c r="M138" s="23"/>
      <c r="N138" s="23"/>
      <c r="O138" s="23"/>
      <c r="P138" s="23"/>
      <c r="Q138" s="23"/>
    </row>
    <row r="139" spans="2:17" x14ac:dyDescent="0.2">
      <c r="B139" s="12"/>
      <c r="C139" s="12"/>
      <c r="D139" s="36"/>
      <c r="E139" s="23"/>
      <c r="F139" s="23"/>
      <c r="G139" s="23"/>
      <c r="H139" s="23"/>
      <c r="I139" s="23"/>
      <c r="J139" s="23"/>
      <c r="K139" s="23"/>
      <c r="L139" s="23"/>
      <c r="M139" s="23"/>
      <c r="N139" s="23"/>
      <c r="O139" s="23"/>
      <c r="P139" s="23"/>
      <c r="Q139" s="23"/>
    </row>
    <row r="140" spans="2:17" x14ac:dyDescent="0.2">
      <c r="B140" s="12"/>
      <c r="C140" s="12"/>
      <c r="D140" s="36"/>
      <c r="E140" s="23"/>
      <c r="F140" s="23"/>
      <c r="G140" s="23"/>
      <c r="H140" s="23"/>
      <c r="I140" s="23"/>
      <c r="J140" s="23"/>
      <c r="K140" s="23"/>
      <c r="L140" s="23"/>
      <c r="M140" s="23"/>
      <c r="N140" s="23"/>
      <c r="O140" s="23"/>
      <c r="P140" s="23"/>
      <c r="Q140" s="23"/>
    </row>
    <row r="141" spans="2:17" x14ac:dyDescent="0.2">
      <c r="B141" s="12"/>
      <c r="C141" s="12"/>
      <c r="D141" s="36"/>
      <c r="E141" s="23"/>
      <c r="F141" s="23"/>
      <c r="G141" s="23"/>
      <c r="H141" s="23"/>
      <c r="I141" s="23"/>
      <c r="J141" s="23"/>
      <c r="K141" s="23"/>
      <c r="L141" s="23"/>
      <c r="M141" s="23"/>
      <c r="N141" s="23"/>
      <c r="O141" s="23"/>
      <c r="P141" s="23"/>
      <c r="Q141" s="23"/>
    </row>
    <row r="142" spans="2:17" x14ac:dyDescent="0.2">
      <c r="B142" s="12"/>
      <c r="C142" s="12"/>
      <c r="D142" s="36"/>
      <c r="E142" s="23"/>
      <c r="F142" s="23"/>
      <c r="G142" s="23"/>
      <c r="H142" s="23"/>
      <c r="I142" s="23"/>
      <c r="J142" s="23"/>
      <c r="K142" s="23"/>
      <c r="L142" s="23"/>
      <c r="M142" s="23"/>
      <c r="N142" s="23"/>
      <c r="O142" s="23"/>
      <c r="P142" s="23"/>
      <c r="Q142" s="23"/>
    </row>
    <row r="143" spans="2:17" x14ac:dyDescent="0.2">
      <c r="B143" s="12"/>
      <c r="C143" s="12"/>
      <c r="D143" s="36"/>
      <c r="E143" s="23"/>
      <c r="F143" s="23"/>
      <c r="G143" s="23"/>
      <c r="H143" s="23"/>
      <c r="I143" s="23"/>
      <c r="J143" s="23"/>
      <c r="K143" s="23"/>
      <c r="L143" s="23"/>
      <c r="M143" s="23"/>
      <c r="N143" s="23"/>
      <c r="O143" s="23"/>
      <c r="P143" s="23"/>
      <c r="Q143" s="23"/>
    </row>
    <row r="144" spans="2:17" x14ac:dyDescent="0.2">
      <c r="B144" s="12"/>
      <c r="C144" s="12"/>
      <c r="D144" s="36"/>
      <c r="E144" s="23"/>
      <c r="F144" s="23"/>
      <c r="G144" s="23"/>
      <c r="H144" s="23"/>
      <c r="I144" s="23"/>
      <c r="J144" s="23"/>
      <c r="K144" s="23"/>
      <c r="L144" s="23"/>
      <c r="M144" s="23"/>
      <c r="N144" s="23"/>
      <c r="O144" s="23"/>
      <c r="P144" s="23"/>
      <c r="Q144" s="23"/>
    </row>
    <row r="145" spans="2:17" x14ac:dyDescent="0.2">
      <c r="B145" s="12"/>
      <c r="C145" s="12"/>
      <c r="D145" s="36"/>
      <c r="E145" s="23"/>
      <c r="F145" s="23"/>
      <c r="G145" s="23"/>
      <c r="H145" s="23"/>
      <c r="I145" s="23"/>
      <c r="J145" s="23"/>
      <c r="K145" s="23"/>
      <c r="L145" s="23"/>
      <c r="M145" s="23"/>
      <c r="N145" s="23"/>
      <c r="O145" s="23"/>
      <c r="P145" s="23"/>
      <c r="Q145" s="23"/>
    </row>
    <row r="146" spans="2:17" x14ac:dyDescent="0.2">
      <c r="B146" s="12"/>
      <c r="C146" s="12"/>
      <c r="D146" s="36"/>
      <c r="E146" s="23"/>
      <c r="F146" s="23"/>
      <c r="G146" s="23"/>
      <c r="H146" s="23"/>
      <c r="I146" s="23"/>
      <c r="J146" s="23"/>
      <c r="K146" s="23"/>
      <c r="L146" s="23"/>
      <c r="M146" s="23"/>
      <c r="N146" s="23"/>
      <c r="O146" s="23"/>
      <c r="P146" s="23"/>
      <c r="Q146" s="23"/>
    </row>
    <row r="147" spans="2:17" x14ac:dyDescent="0.2">
      <c r="B147" s="12"/>
      <c r="C147" s="12"/>
      <c r="D147" s="36"/>
      <c r="E147" s="23"/>
      <c r="F147" s="23"/>
      <c r="G147" s="23"/>
      <c r="H147" s="23"/>
      <c r="I147" s="23"/>
      <c r="J147" s="23"/>
      <c r="K147" s="23"/>
      <c r="L147" s="23"/>
      <c r="M147" s="23"/>
      <c r="N147" s="23"/>
      <c r="O147" s="23"/>
      <c r="P147" s="23"/>
      <c r="Q147" s="23"/>
    </row>
    <row r="148" spans="2:17" x14ac:dyDescent="0.2">
      <c r="B148" s="12"/>
      <c r="C148" s="12"/>
      <c r="D148" s="36"/>
      <c r="E148" s="23"/>
      <c r="F148" s="23"/>
      <c r="G148" s="23"/>
      <c r="H148" s="23"/>
      <c r="I148" s="23"/>
      <c r="J148" s="23"/>
      <c r="K148" s="23"/>
      <c r="L148" s="23"/>
      <c r="M148" s="23"/>
      <c r="N148" s="23"/>
      <c r="O148" s="23"/>
      <c r="P148" s="23"/>
      <c r="Q148" s="23"/>
    </row>
    <row r="149" spans="2:17" x14ac:dyDescent="0.2">
      <c r="B149" s="12"/>
      <c r="C149" s="12"/>
      <c r="D149" s="36"/>
      <c r="E149" s="23"/>
      <c r="F149" s="23"/>
      <c r="G149" s="23"/>
      <c r="H149" s="23"/>
      <c r="I149" s="23"/>
      <c r="J149" s="23"/>
      <c r="K149" s="23"/>
      <c r="L149" s="23"/>
      <c r="M149" s="23"/>
      <c r="N149" s="23"/>
      <c r="O149" s="23"/>
      <c r="P149" s="23"/>
      <c r="Q149" s="23"/>
    </row>
    <row r="150" spans="2:17" x14ac:dyDescent="0.2">
      <c r="B150" s="12"/>
      <c r="C150" s="12"/>
      <c r="D150" s="36"/>
      <c r="E150" s="23"/>
      <c r="F150" s="23"/>
      <c r="G150" s="23"/>
      <c r="H150" s="23"/>
      <c r="I150" s="23"/>
      <c r="J150" s="23"/>
      <c r="K150" s="23"/>
      <c r="L150" s="23"/>
      <c r="M150" s="23"/>
      <c r="N150" s="23"/>
      <c r="O150" s="23"/>
      <c r="P150" s="23"/>
      <c r="Q150" s="23"/>
    </row>
    <row r="151" spans="2:17" x14ac:dyDescent="0.2">
      <c r="B151" s="12"/>
      <c r="C151" s="12"/>
      <c r="D151" s="36"/>
      <c r="E151" s="23"/>
      <c r="F151" s="23"/>
      <c r="G151" s="23"/>
      <c r="H151" s="23"/>
      <c r="I151" s="23"/>
      <c r="J151" s="23"/>
      <c r="K151" s="23"/>
      <c r="L151" s="23"/>
      <c r="M151" s="23"/>
      <c r="N151" s="23"/>
      <c r="O151" s="23"/>
      <c r="P151" s="23"/>
      <c r="Q151" s="23"/>
    </row>
    <row r="152" spans="2:17" x14ac:dyDescent="0.2">
      <c r="B152" s="12"/>
      <c r="C152" s="12"/>
      <c r="D152" s="36"/>
      <c r="E152" s="23"/>
      <c r="F152" s="23"/>
      <c r="G152" s="23"/>
      <c r="H152" s="23"/>
      <c r="I152" s="23"/>
      <c r="J152" s="23"/>
      <c r="K152" s="23"/>
      <c r="L152" s="23"/>
      <c r="M152" s="23"/>
      <c r="N152" s="23"/>
      <c r="O152" s="23"/>
      <c r="P152" s="23"/>
      <c r="Q152" s="23"/>
    </row>
    <row r="153" spans="2:17" x14ac:dyDescent="0.2">
      <c r="B153" s="12"/>
      <c r="C153" s="12"/>
      <c r="D153" s="36"/>
      <c r="E153" s="23"/>
      <c r="F153" s="23"/>
      <c r="G153" s="23"/>
      <c r="H153" s="23"/>
      <c r="I153" s="23"/>
      <c r="J153" s="23"/>
      <c r="K153" s="23"/>
      <c r="L153" s="23"/>
      <c r="M153" s="23"/>
      <c r="N153" s="23"/>
      <c r="O153" s="23"/>
      <c r="P153" s="23"/>
      <c r="Q153" s="23"/>
    </row>
    <row r="154" spans="2:17" x14ac:dyDescent="0.2">
      <c r="B154" s="12"/>
      <c r="C154" s="12"/>
      <c r="D154" s="36"/>
      <c r="E154" s="23"/>
      <c r="F154" s="23"/>
      <c r="G154" s="23"/>
      <c r="H154" s="23"/>
      <c r="I154" s="23"/>
      <c r="J154" s="23"/>
      <c r="K154" s="23"/>
      <c r="L154" s="23"/>
      <c r="M154" s="23"/>
      <c r="N154" s="23"/>
      <c r="O154" s="23"/>
      <c r="P154" s="23"/>
      <c r="Q154" s="23"/>
    </row>
    <row r="155" spans="2:17" x14ac:dyDescent="0.2">
      <c r="B155" s="12"/>
      <c r="C155" s="12"/>
      <c r="D155" s="36"/>
      <c r="E155" s="23"/>
      <c r="F155" s="23"/>
      <c r="G155" s="23"/>
      <c r="H155" s="23"/>
      <c r="I155" s="23"/>
      <c r="J155" s="23"/>
      <c r="K155" s="23"/>
      <c r="L155" s="23"/>
      <c r="M155" s="23"/>
      <c r="N155" s="23"/>
      <c r="O155" s="23"/>
      <c r="P155" s="23"/>
      <c r="Q155" s="23"/>
    </row>
    <row r="156" spans="2:17" x14ac:dyDescent="0.2">
      <c r="B156" s="12"/>
      <c r="C156" s="12"/>
      <c r="D156" s="36"/>
      <c r="E156" s="23"/>
      <c r="F156" s="23"/>
      <c r="G156" s="23"/>
      <c r="H156" s="23"/>
      <c r="I156" s="23"/>
      <c r="J156" s="23"/>
      <c r="K156" s="23"/>
      <c r="L156" s="23"/>
      <c r="M156" s="23"/>
      <c r="N156" s="23"/>
      <c r="O156" s="23"/>
      <c r="P156" s="23"/>
      <c r="Q156" s="23"/>
    </row>
    <row r="157" spans="2:17" x14ac:dyDescent="0.2">
      <c r="B157" s="12"/>
      <c r="C157" s="12"/>
      <c r="D157" s="36"/>
      <c r="E157" s="23"/>
      <c r="F157" s="23"/>
      <c r="G157" s="23"/>
      <c r="H157" s="23"/>
      <c r="I157" s="23"/>
      <c r="J157" s="23"/>
      <c r="K157" s="23"/>
      <c r="L157" s="23"/>
      <c r="M157" s="23"/>
      <c r="N157" s="23"/>
      <c r="O157" s="23"/>
      <c r="P157" s="23"/>
      <c r="Q157" s="23"/>
    </row>
    <row r="158" spans="2:17" x14ac:dyDescent="0.2">
      <c r="B158" s="12"/>
      <c r="C158" s="12"/>
      <c r="D158" s="36"/>
      <c r="E158" s="23"/>
      <c r="F158" s="23"/>
      <c r="G158" s="23"/>
      <c r="H158" s="23"/>
      <c r="I158" s="23"/>
      <c r="J158" s="23"/>
      <c r="K158" s="23"/>
      <c r="L158" s="23"/>
      <c r="M158" s="23"/>
      <c r="N158" s="23"/>
      <c r="O158" s="23"/>
      <c r="P158" s="23"/>
      <c r="Q158" s="23"/>
    </row>
    <row r="159" spans="2:17" x14ac:dyDescent="0.2">
      <c r="B159" s="12"/>
      <c r="C159" s="12"/>
      <c r="D159" s="36"/>
      <c r="E159" s="23"/>
      <c r="F159" s="23"/>
      <c r="G159" s="23"/>
      <c r="H159" s="23"/>
      <c r="I159" s="23"/>
      <c r="J159" s="23"/>
      <c r="K159" s="23"/>
      <c r="L159" s="23"/>
      <c r="M159" s="23"/>
      <c r="N159" s="23"/>
      <c r="O159" s="23"/>
      <c r="P159" s="23"/>
      <c r="Q159" s="23"/>
    </row>
    <row r="160" spans="2:17" x14ac:dyDescent="0.2">
      <c r="B160" s="12"/>
      <c r="C160" s="12"/>
      <c r="D160" s="36"/>
      <c r="E160" s="23"/>
      <c r="F160" s="23"/>
      <c r="G160" s="23"/>
      <c r="H160" s="23"/>
      <c r="I160" s="23"/>
      <c r="J160" s="23"/>
      <c r="K160" s="23"/>
      <c r="L160" s="23"/>
      <c r="M160" s="23"/>
      <c r="N160" s="23"/>
      <c r="O160" s="23"/>
      <c r="P160" s="23"/>
      <c r="Q160" s="23"/>
    </row>
    <row r="161" spans="2:17" x14ac:dyDescent="0.2">
      <c r="B161" s="12"/>
      <c r="C161" s="12"/>
      <c r="D161" s="36"/>
      <c r="E161" s="23"/>
      <c r="F161" s="23"/>
      <c r="G161" s="23"/>
      <c r="H161" s="23"/>
      <c r="I161" s="23"/>
      <c r="J161" s="23"/>
      <c r="K161" s="23"/>
      <c r="L161" s="23"/>
      <c r="M161" s="23"/>
      <c r="N161" s="23"/>
      <c r="O161" s="23"/>
      <c r="P161" s="23"/>
      <c r="Q161" s="23"/>
    </row>
    <row r="162" spans="2:17" x14ac:dyDescent="0.2">
      <c r="B162" s="12"/>
      <c r="C162" s="12"/>
      <c r="D162" s="36"/>
      <c r="E162" s="23"/>
      <c r="F162" s="23"/>
      <c r="G162" s="23"/>
      <c r="H162" s="23"/>
      <c r="I162" s="23"/>
      <c r="J162" s="23"/>
      <c r="K162" s="23"/>
      <c r="L162" s="23"/>
      <c r="M162" s="23"/>
      <c r="N162" s="23"/>
      <c r="O162" s="23"/>
      <c r="P162" s="23"/>
      <c r="Q162" s="23"/>
    </row>
    <row r="163" spans="2:17" x14ac:dyDescent="0.2">
      <c r="B163" s="12"/>
      <c r="C163" s="12"/>
      <c r="D163" s="36"/>
      <c r="E163" s="23"/>
      <c r="F163" s="23"/>
      <c r="G163" s="23"/>
      <c r="H163" s="23"/>
      <c r="I163" s="23"/>
      <c r="J163" s="23"/>
      <c r="K163" s="23"/>
      <c r="L163" s="23"/>
      <c r="M163" s="23"/>
      <c r="N163" s="23"/>
      <c r="O163" s="23"/>
      <c r="P163" s="23"/>
      <c r="Q163" s="23"/>
    </row>
    <row r="164" spans="2:17" x14ac:dyDescent="0.2">
      <c r="B164" s="12"/>
      <c r="C164" s="12"/>
      <c r="D164" s="36"/>
      <c r="E164" s="23"/>
      <c r="F164" s="23"/>
      <c r="G164" s="23"/>
      <c r="H164" s="23"/>
      <c r="I164" s="23"/>
      <c r="J164" s="23"/>
      <c r="K164" s="23"/>
      <c r="L164" s="23"/>
      <c r="M164" s="23"/>
      <c r="N164" s="23"/>
      <c r="O164" s="23"/>
      <c r="P164" s="23"/>
      <c r="Q164" s="23"/>
    </row>
    <row r="165" spans="2:17" x14ac:dyDescent="0.2">
      <c r="B165" s="12"/>
      <c r="C165" s="12"/>
      <c r="D165" s="36"/>
      <c r="E165" s="23"/>
      <c r="F165" s="23"/>
      <c r="G165" s="23"/>
      <c r="H165" s="23"/>
      <c r="I165" s="23"/>
      <c r="J165" s="23"/>
      <c r="K165" s="23"/>
      <c r="L165" s="23"/>
      <c r="M165" s="23"/>
      <c r="N165" s="23"/>
      <c r="O165" s="23"/>
      <c r="P165" s="23"/>
      <c r="Q165" s="23"/>
    </row>
    <row r="166" spans="2:17" x14ac:dyDescent="0.2">
      <c r="B166" s="12"/>
      <c r="C166" s="12"/>
      <c r="D166" s="36"/>
      <c r="E166" s="23"/>
      <c r="F166" s="23"/>
      <c r="G166" s="23"/>
      <c r="H166" s="23"/>
      <c r="I166" s="23"/>
      <c r="J166" s="23"/>
      <c r="K166" s="23"/>
      <c r="L166" s="23"/>
      <c r="M166" s="23"/>
      <c r="N166" s="23"/>
      <c r="O166" s="23"/>
      <c r="P166" s="23"/>
      <c r="Q166" s="23"/>
    </row>
    <row r="167" spans="2:17" x14ac:dyDescent="0.2">
      <c r="B167" s="12"/>
      <c r="C167" s="12"/>
      <c r="D167" s="36"/>
      <c r="E167" s="23"/>
      <c r="F167" s="23"/>
      <c r="G167" s="23"/>
      <c r="H167" s="23"/>
      <c r="I167" s="23"/>
      <c r="J167" s="23"/>
      <c r="K167" s="23"/>
      <c r="L167" s="23"/>
      <c r="M167" s="23"/>
      <c r="N167" s="23"/>
      <c r="O167" s="23"/>
      <c r="P167" s="23"/>
      <c r="Q167" s="23"/>
    </row>
    <row r="168" spans="2:17" x14ac:dyDescent="0.2">
      <c r="B168" s="12"/>
      <c r="C168" s="12"/>
      <c r="D168" s="36"/>
      <c r="E168" s="23"/>
      <c r="F168" s="23"/>
      <c r="G168" s="23"/>
      <c r="H168" s="23"/>
      <c r="I168" s="23"/>
      <c r="J168" s="23"/>
      <c r="K168" s="23"/>
      <c r="L168" s="23"/>
      <c r="M168" s="23"/>
      <c r="N168" s="23"/>
      <c r="O168" s="23"/>
      <c r="P168" s="23"/>
      <c r="Q168" s="23"/>
    </row>
    <row r="169" spans="2:17" x14ac:dyDescent="0.2">
      <c r="B169" s="12"/>
      <c r="C169" s="12"/>
      <c r="D169" s="36"/>
      <c r="E169" s="23"/>
      <c r="F169" s="23"/>
      <c r="G169" s="23"/>
      <c r="H169" s="23"/>
      <c r="I169" s="23"/>
      <c r="J169" s="23"/>
      <c r="K169" s="23"/>
      <c r="L169" s="23"/>
      <c r="M169" s="23"/>
      <c r="N169" s="23"/>
      <c r="O169" s="23"/>
      <c r="P169" s="23"/>
      <c r="Q169" s="23"/>
    </row>
    <row r="170" spans="2:17" x14ac:dyDescent="0.2">
      <c r="B170" s="12"/>
      <c r="C170" s="12"/>
      <c r="D170" s="36"/>
      <c r="E170" s="23"/>
      <c r="F170" s="23"/>
      <c r="G170" s="23"/>
      <c r="H170" s="23"/>
      <c r="I170" s="23"/>
      <c r="J170" s="23"/>
      <c r="K170" s="23"/>
      <c r="L170" s="23"/>
      <c r="M170" s="23"/>
      <c r="N170" s="23"/>
      <c r="O170" s="23"/>
      <c r="P170" s="23"/>
      <c r="Q170" s="23"/>
    </row>
    <row r="171" spans="2:17" x14ac:dyDescent="0.2">
      <c r="B171" s="12"/>
      <c r="C171" s="12"/>
      <c r="D171" s="36"/>
      <c r="E171" s="23"/>
      <c r="F171" s="23"/>
      <c r="G171" s="23"/>
      <c r="H171" s="23"/>
      <c r="I171" s="23"/>
      <c r="J171" s="23"/>
      <c r="K171" s="23"/>
      <c r="L171" s="23"/>
      <c r="M171" s="23"/>
      <c r="N171" s="23"/>
      <c r="O171" s="23"/>
      <c r="P171" s="23"/>
      <c r="Q171" s="23"/>
    </row>
    <row r="172" spans="2:17" x14ac:dyDescent="0.2">
      <c r="B172" s="12"/>
      <c r="C172" s="12"/>
      <c r="D172" s="36"/>
      <c r="E172" s="23"/>
      <c r="F172" s="23"/>
      <c r="G172" s="23"/>
      <c r="H172" s="23"/>
      <c r="I172" s="23"/>
      <c r="J172" s="23"/>
      <c r="K172" s="23"/>
      <c r="L172" s="23"/>
      <c r="M172" s="23"/>
      <c r="N172" s="23"/>
      <c r="O172" s="23"/>
      <c r="P172" s="23"/>
      <c r="Q172" s="23"/>
    </row>
    <row r="173" spans="2:17" x14ac:dyDescent="0.2">
      <c r="B173" s="12"/>
      <c r="C173" s="12"/>
      <c r="D173" s="36"/>
      <c r="E173" s="23"/>
      <c r="F173" s="23"/>
      <c r="G173" s="23"/>
      <c r="H173" s="23"/>
      <c r="I173" s="23"/>
      <c r="J173" s="23"/>
      <c r="K173" s="23"/>
      <c r="L173" s="23"/>
      <c r="M173" s="23"/>
      <c r="N173" s="23"/>
      <c r="O173" s="23"/>
      <c r="P173" s="23"/>
      <c r="Q173" s="23"/>
    </row>
    <row r="174" spans="2:17" x14ac:dyDescent="0.2">
      <c r="B174" s="12"/>
      <c r="C174" s="12"/>
      <c r="D174" s="36"/>
      <c r="E174" s="23"/>
      <c r="F174" s="23"/>
      <c r="G174" s="23"/>
      <c r="H174" s="23"/>
      <c r="I174" s="23"/>
      <c r="J174" s="23"/>
      <c r="K174" s="23"/>
      <c r="L174" s="23"/>
      <c r="M174" s="23"/>
      <c r="N174" s="23"/>
      <c r="O174" s="23"/>
      <c r="P174" s="23"/>
      <c r="Q174" s="23"/>
    </row>
    <row r="175" spans="2:17" x14ac:dyDescent="0.2">
      <c r="B175" s="12"/>
      <c r="C175" s="12"/>
      <c r="D175" s="36"/>
      <c r="E175" s="23"/>
      <c r="F175" s="23"/>
      <c r="G175" s="23"/>
      <c r="H175" s="23"/>
      <c r="I175" s="23"/>
      <c r="J175" s="23"/>
      <c r="K175" s="23"/>
      <c r="L175" s="23"/>
      <c r="M175" s="23"/>
      <c r="N175" s="23"/>
      <c r="O175" s="23"/>
      <c r="P175" s="23"/>
      <c r="Q175" s="23"/>
    </row>
    <row r="176" spans="2:17" x14ac:dyDescent="0.2">
      <c r="B176" s="12"/>
      <c r="C176" s="12"/>
      <c r="D176" s="36"/>
      <c r="E176" s="23"/>
      <c r="F176" s="23"/>
      <c r="G176" s="23"/>
      <c r="H176" s="23"/>
      <c r="I176" s="23"/>
      <c r="J176" s="23"/>
      <c r="K176" s="23"/>
      <c r="L176" s="23"/>
      <c r="M176" s="23"/>
      <c r="N176" s="23"/>
      <c r="O176" s="23"/>
      <c r="P176" s="23"/>
      <c r="Q176" s="23"/>
    </row>
    <row r="177" spans="2:17" x14ac:dyDescent="0.2">
      <c r="B177" s="12"/>
      <c r="C177" s="12"/>
      <c r="D177" s="36"/>
      <c r="E177" s="23"/>
      <c r="F177" s="23"/>
      <c r="G177" s="23"/>
      <c r="H177" s="23"/>
      <c r="I177" s="23"/>
      <c r="J177" s="23"/>
      <c r="K177" s="23"/>
      <c r="L177" s="23"/>
      <c r="M177" s="23"/>
      <c r="N177" s="23"/>
      <c r="O177" s="23"/>
      <c r="P177" s="23"/>
      <c r="Q177" s="23"/>
    </row>
    <row r="178" spans="2:17" x14ac:dyDescent="0.2">
      <c r="B178" s="12"/>
      <c r="C178" s="12"/>
      <c r="D178" s="36"/>
      <c r="E178" s="23"/>
      <c r="F178" s="23"/>
      <c r="G178" s="23"/>
      <c r="H178" s="23"/>
      <c r="I178" s="23"/>
      <c r="J178" s="23"/>
      <c r="K178" s="23"/>
      <c r="L178" s="23"/>
      <c r="M178" s="23"/>
      <c r="N178" s="23"/>
      <c r="O178" s="23"/>
      <c r="P178" s="23"/>
      <c r="Q178" s="23"/>
    </row>
    <row r="179" spans="2:17" x14ac:dyDescent="0.2">
      <c r="B179" s="12"/>
      <c r="C179" s="12"/>
      <c r="D179" s="36"/>
      <c r="E179" s="23"/>
      <c r="F179" s="23"/>
      <c r="G179" s="23"/>
      <c r="H179" s="23"/>
      <c r="I179" s="23"/>
      <c r="J179" s="23"/>
      <c r="K179" s="23"/>
      <c r="L179" s="23"/>
      <c r="M179" s="23"/>
      <c r="N179" s="23"/>
      <c r="O179" s="23"/>
      <c r="P179" s="23"/>
      <c r="Q179" s="23"/>
    </row>
    <row r="180" spans="2:17" x14ac:dyDescent="0.2">
      <c r="B180" s="12"/>
      <c r="C180" s="12"/>
      <c r="D180" s="36"/>
      <c r="E180" s="23"/>
      <c r="F180" s="23"/>
      <c r="G180" s="23"/>
      <c r="H180" s="23"/>
      <c r="I180" s="23"/>
      <c r="J180" s="23"/>
      <c r="K180" s="23"/>
      <c r="L180" s="23"/>
      <c r="M180" s="23"/>
      <c r="N180" s="23"/>
      <c r="O180" s="23"/>
      <c r="P180" s="23"/>
      <c r="Q180" s="23"/>
    </row>
    <row r="181" spans="2:17" x14ac:dyDescent="0.2">
      <c r="B181" s="12"/>
      <c r="C181" s="12"/>
      <c r="D181" s="36"/>
      <c r="E181" s="23"/>
      <c r="F181" s="23"/>
      <c r="G181" s="23"/>
      <c r="H181" s="23"/>
      <c r="I181" s="23"/>
      <c r="J181" s="23"/>
      <c r="K181" s="23"/>
      <c r="L181" s="23"/>
      <c r="M181" s="23"/>
      <c r="N181" s="23"/>
      <c r="O181" s="23"/>
      <c r="P181" s="23"/>
      <c r="Q181" s="23"/>
    </row>
    <row r="182" spans="2:17" x14ac:dyDescent="0.2">
      <c r="B182" s="12"/>
      <c r="C182" s="12"/>
      <c r="D182" s="36"/>
      <c r="E182" s="23"/>
      <c r="F182" s="23"/>
      <c r="G182" s="23"/>
      <c r="H182" s="23"/>
      <c r="I182" s="23"/>
      <c r="J182" s="23"/>
      <c r="K182" s="23"/>
      <c r="L182" s="23"/>
      <c r="M182" s="23"/>
      <c r="N182" s="23"/>
      <c r="O182" s="23"/>
      <c r="P182" s="23"/>
      <c r="Q182" s="23"/>
    </row>
    <row r="183" spans="2:17" x14ac:dyDescent="0.2">
      <c r="B183" s="12"/>
      <c r="C183" s="12"/>
      <c r="D183" s="36"/>
      <c r="E183" s="23"/>
      <c r="F183" s="23"/>
      <c r="G183" s="23"/>
      <c r="H183" s="23"/>
      <c r="I183" s="23"/>
      <c r="J183" s="23"/>
      <c r="K183" s="23"/>
      <c r="L183" s="23"/>
      <c r="M183" s="23"/>
      <c r="N183" s="23"/>
      <c r="O183" s="23"/>
      <c r="P183" s="23"/>
      <c r="Q183" s="23"/>
    </row>
    <row r="184" spans="2:17" x14ac:dyDescent="0.2">
      <c r="B184" s="12"/>
      <c r="C184" s="12"/>
      <c r="D184" s="36"/>
      <c r="E184" s="23"/>
      <c r="F184" s="23"/>
      <c r="G184" s="23"/>
      <c r="H184" s="23"/>
      <c r="I184" s="23"/>
      <c r="J184" s="23"/>
      <c r="K184" s="23"/>
      <c r="L184" s="23"/>
      <c r="M184" s="23"/>
      <c r="N184" s="23"/>
      <c r="O184" s="23"/>
      <c r="P184" s="23"/>
      <c r="Q184" s="23"/>
    </row>
    <row r="185" spans="2:17" x14ac:dyDescent="0.2">
      <c r="B185" s="12"/>
      <c r="C185" s="12"/>
      <c r="D185" s="36"/>
      <c r="E185" s="23"/>
      <c r="F185" s="23"/>
      <c r="G185" s="23"/>
      <c r="H185" s="23"/>
      <c r="I185" s="23"/>
      <c r="J185" s="23"/>
      <c r="K185" s="23"/>
      <c r="L185" s="23"/>
      <c r="M185" s="23"/>
      <c r="N185" s="23"/>
      <c r="O185" s="23"/>
      <c r="P185" s="23"/>
      <c r="Q185" s="23"/>
    </row>
    <row r="186" spans="2:17" x14ac:dyDescent="0.2">
      <c r="B186" s="12"/>
      <c r="C186" s="12"/>
      <c r="D186" s="36"/>
      <c r="E186" s="23"/>
      <c r="F186" s="23"/>
      <c r="G186" s="23"/>
      <c r="H186" s="23"/>
      <c r="I186" s="23"/>
      <c r="J186" s="23"/>
      <c r="K186" s="23"/>
      <c r="L186" s="23"/>
      <c r="M186" s="23"/>
      <c r="N186" s="23"/>
      <c r="O186" s="23"/>
      <c r="P186" s="23"/>
      <c r="Q186" s="23"/>
    </row>
    <row r="187" spans="2:17" x14ac:dyDescent="0.2">
      <c r="B187" s="12"/>
      <c r="C187" s="12"/>
      <c r="D187" s="36"/>
      <c r="E187" s="23"/>
      <c r="F187" s="23"/>
      <c r="G187" s="23"/>
      <c r="H187" s="23"/>
      <c r="I187" s="23"/>
      <c r="J187" s="23"/>
      <c r="K187" s="23"/>
      <c r="L187" s="23"/>
      <c r="M187" s="23"/>
      <c r="N187" s="23"/>
      <c r="O187" s="23"/>
      <c r="P187" s="23"/>
      <c r="Q187" s="23"/>
    </row>
    <row r="188" spans="2:17" x14ac:dyDescent="0.2">
      <c r="B188" s="12"/>
      <c r="C188" s="12"/>
      <c r="D188" s="36"/>
      <c r="E188" s="23"/>
      <c r="F188" s="23"/>
      <c r="G188" s="23"/>
      <c r="H188" s="23"/>
      <c r="I188" s="23"/>
      <c r="J188" s="23"/>
      <c r="K188" s="23"/>
      <c r="L188" s="23"/>
      <c r="M188" s="23"/>
      <c r="N188" s="23"/>
      <c r="O188" s="23"/>
      <c r="P188" s="23"/>
      <c r="Q188" s="23"/>
    </row>
    <row r="189" spans="2:17" x14ac:dyDescent="0.2">
      <c r="B189" s="12"/>
      <c r="C189" s="12"/>
      <c r="D189" s="36"/>
      <c r="E189" s="23"/>
      <c r="F189" s="23"/>
      <c r="G189" s="23"/>
      <c r="H189" s="23"/>
      <c r="I189" s="23"/>
      <c r="J189" s="23"/>
      <c r="K189" s="23"/>
      <c r="L189" s="23"/>
      <c r="M189" s="23"/>
      <c r="N189" s="23"/>
      <c r="O189" s="23"/>
      <c r="P189" s="23"/>
      <c r="Q189" s="23"/>
    </row>
    <row r="190" spans="2:17" x14ac:dyDescent="0.2">
      <c r="B190" s="12"/>
      <c r="C190" s="12"/>
      <c r="D190" s="36"/>
      <c r="E190" s="23"/>
      <c r="F190" s="23"/>
      <c r="G190" s="23"/>
      <c r="H190" s="23"/>
      <c r="I190" s="23"/>
      <c r="J190" s="23"/>
      <c r="K190" s="23"/>
      <c r="L190" s="23"/>
      <c r="M190" s="23"/>
      <c r="N190" s="23"/>
      <c r="O190" s="23"/>
      <c r="P190" s="23"/>
      <c r="Q190" s="23"/>
    </row>
    <row r="191" spans="2:17" x14ac:dyDescent="0.2">
      <c r="B191" s="12"/>
      <c r="C191" s="12"/>
      <c r="D191" s="36"/>
      <c r="E191" s="23"/>
      <c r="F191" s="23"/>
      <c r="G191" s="23"/>
      <c r="H191" s="23"/>
      <c r="I191" s="23"/>
      <c r="J191" s="23"/>
      <c r="K191" s="23"/>
      <c r="L191" s="23"/>
      <c r="M191" s="23"/>
      <c r="N191" s="23"/>
      <c r="O191" s="23"/>
      <c r="P191" s="23"/>
      <c r="Q191" s="23"/>
    </row>
    <row r="192" spans="2:17" x14ac:dyDescent="0.2">
      <c r="B192" s="12"/>
      <c r="C192" s="12"/>
      <c r="D192" s="36"/>
      <c r="E192" s="23"/>
      <c r="F192" s="23"/>
      <c r="G192" s="23"/>
      <c r="H192" s="23"/>
      <c r="I192" s="23"/>
      <c r="J192" s="23"/>
      <c r="K192" s="23"/>
      <c r="L192" s="23"/>
      <c r="M192" s="23"/>
      <c r="N192" s="23"/>
      <c r="O192" s="23"/>
      <c r="P192" s="23"/>
      <c r="Q192" s="23"/>
    </row>
    <row r="193" spans="2:17" x14ac:dyDescent="0.2">
      <c r="B193" s="12"/>
      <c r="C193" s="12"/>
      <c r="D193" s="36"/>
      <c r="E193" s="23"/>
      <c r="F193" s="23"/>
      <c r="G193" s="23"/>
      <c r="H193" s="23"/>
      <c r="I193" s="23"/>
      <c r="J193" s="23"/>
      <c r="K193" s="23"/>
      <c r="L193" s="23"/>
      <c r="M193" s="23"/>
      <c r="N193" s="23"/>
      <c r="O193" s="23"/>
      <c r="P193" s="23"/>
      <c r="Q193" s="23"/>
    </row>
    <row r="194" spans="2:17" x14ac:dyDescent="0.2">
      <c r="B194" s="12"/>
      <c r="C194" s="12"/>
      <c r="D194" s="36"/>
      <c r="E194" s="23"/>
      <c r="F194" s="23"/>
      <c r="G194" s="23"/>
      <c r="H194" s="23"/>
      <c r="I194" s="23"/>
      <c r="J194" s="23"/>
      <c r="K194" s="23"/>
      <c r="L194" s="23"/>
      <c r="M194" s="23"/>
      <c r="N194" s="23"/>
      <c r="O194" s="23"/>
      <c r="P194" s="23"/>
      <c r="Q194" s="23"/>
    </row>
    <row r="195" spans="2:17" x14ac:dyDescent="0.2">
      <c r="B195" s="12"/>
      <c r="C195" s="12"/>
      <c r="D195" s="36"/>
      <c r="E195" s="23"/>
      <c r="F195" s="23"/>
      <c r="G195" s="23"/>
      <c r="H195" s="23"/>
      <c r="I195" s="23"/>
      <c r="J195" s="23"/>
      <c r="K195" s="23"/>
      <c r="L195" s="23"/>
      <c r="M195" s="23"/>
      <c r="N195" s="23"/>
      <c r="O195" s="23"/>
      <c r="P195" s="23"/>
      <c r="Q195" s="23"/>
    </row>
    <row r="196" spans="2:17" x14ac:dyDescent="0.2">
      <c r="B196" s="12"/>
      <c r="C196" s="12"/>
      <c r="D196" s="36"/>
      <c r="E196" s="23"/>
      <c r="F196" s="23"/>
      <c r="G196" s="23"/>
      <c r="H196" s="23"/>
      <c r="I196" s="23"/>
      <c r="J196" s="23"/>
      <c r="K196" s="23"/>
      <c r="L196" s="23"/>
      <c r="M196" s="23"/>
      <c r="N196" s="23"/>
      <c r="O196" s="23"/>
      <c r="P196" s="23"/>
      <c r="Q196" s="23"/>
    </row>
    <row r="197" spans="2:17" x14ac:dyDescent="0.2">
      <c r="B197" s="12"/>
      <c r="C197" s="12"/>
      <c r="D197" s="36"/>
      <c r="E197" s="23"/>
      <c r="F197" s="23"/>
      <c r="G197" s="23"/>
      <c r="H197" s="23"/>
      <c r="I197" s="23"/>
      <c r="J197" s="23"/>
      <c r="K197" s="23"/>
      <c r="L197" s="23"/>
      <c r="M197" s="23"/>
      <c r="N197" s="23"/>
      <c r="O197" s="23"/>
      <c r="P197" s="23"/>
      <c r="Q197" s="23"/>
    </row>
    <row r="198" spans="2:17" x14ac:dyDescent="0.2">
      <c r="B198" s="12"/>
      <c r="C198" s="12"/>
      <c r="D198" s="36"/>
      <c r="E198" s="23"/>
      <c r="F198" s="23"/>
      <c r="G198" s="23"/>
      <c r="H198" s="23"/>
      <c r="I198" s="23"/>
      <c r="J198" s="23"/>
      <c r="K198" s="23"/>
      <c r="L198" s="23"/>
      <c r="M198" s="23"/>
      <c r="N198" s="23"/>
      <c r="O198" s="23"/>
      <c r="P198" s="23"/>
      <c r="Q198" s="23"/>
    </row>
    <row r="199" spans="2:17" x14ac:dyDescent="0.2">
      <c r="B199" s="12"/>
      <c r="C199" s="12"/>
      <c r="D199" s="36"/>
      <c r="E199" s="23"/>
      <c r="F199" s="23"/>
      <c r="G199" s="23"/>
      <c r="H199" s="23"/>
      <c r="I199" s="23"/>
      <c r="J199" s="23"/>
      <c r="K199" s="23"/>
      <c r="L199" s="23"/>
      <c r="M199" s="23"/>
      <c r="N199" s="23"/>
      <c r="O199" s="23"/>
      <c r="P199" s="23"/>
      <c r="Q199" s="23"/>
    </row>
    <row r="200" spans="2:17" x14ac:dyDescent="0.2">
      <c r="B200" s="12"/>
      <c r="C200" s="12"/>
      <c r="D200" s="36"/>
      <c r="E200" s="23"/>
      <c r="F200" s="23"/>
      <c r="G200" s="23"/>
      <c r="H200" s="23"/>
      <c r="I200" s="23"/>
      <c r="J200" s="23"/>
      <c r="K200" s="23"/>
      <c r="L200" s="23"/>
      <c r="M200" s="23"/>
      <c r="N200" s="23"/>
      <c r="O200" s="23"/>
      <c r="P200" s="23"/>
      <c r="Q200" s="23"/>
    </row>
    <row r="201" spans="2:17" x14ac:dyDescent="0.2">
      <c r="B201" s="12"/>
      <c r="C201" s="12"/>
      <c r="D201" s="36"/>
      <c r="E201" s="23"/>
      <c r="F201" s="23"/>
      <c r="G201" s="23"/>
      <c r="H201" s="23"/>
      <c r="I201" s="23"/>
      <c r="J201" s="23"/>
      <c r="K201" s="23"/>
      <c r="L201" s="23"/>
      <c r="M201" s="23"/>
      <c r="N201" s="23"/>
      <c r="O201" s="23"/>
      <c r="P201" s="23"/>
      <c r="Q201" s="23"/>
    </row>
    <row r="202" spans="2:17" x14ac:dyDescent="0.2">
      <c r="B202" s="12"/>
      <c r="C202" s="12"/>
      <c r="D202" s="36"/>
      <c r="E202" s="23"/>
      <c r="F202" s="23"/>
      <c r="G202" s="23"/>
      <c r="H202" s="23"/>
      <c r="I202" s="23"/>
      <c r="J202" s="23"/>
      <c r="K202" s="23"/>
      <c r="L202" s="23"/>
      <c r="M202" s="23"/>
      <c r="N202" s="23"/>
      <c r="O202" s="23"/>
      <c r="P202" s="23"/>
      <c r="Q202" s="23"/>
    </row>
    <row r="203" spans="2:17" x14ac:dyDescent="0.2">
      <c r="B203" s="12"/>
      <c r="C203" s="12"/>
      <c r="D203" s="36"/>
      <c r="E203" s="23"/>
      <c r="F203" s="23"/>
      <c r="G203" s="23"/>
      <c r="H203" s="23"/>
      <c r="I203" s="23"/>
      <c r="J203" s="23"/>
      <c r="K203" s="23"/>
      <c r="L203" s="23"/>
      <c r="M203" s="23"/>
      <c r="N203" s="23"/>
      <c r="O203" s="23"/>
      <c r="P203" s="23"/>
      <c r="Q203" s="23"/>
    </row>
    <row r="204" spans="2:17" x14ac:dyDescent="0.2">
      <c r="B204" s="12"/>
      <c r="C204" s="12"/>
      <c r="D204" s="36"/>
      <c r="E204" s="23"/>
      <c r="F204" s="23"/>
      <c r="G204" s="23"/>
      <c r="H204" s="23"/>
      <c r="I204" s="23"/>
      <c r="J204" s="23"/>
      <c r="K204" s="23"/>
      <c r="L204" s="23"/>
      <c r="M204" s="23"/>
      <c r="N204" s="23"/>
      <c r="O204" s="23"/>
      <c r="P204" s="23"/>
      <c r="Q204" s="23"/>
    </row>
    <row r="205" spans="2:17" x14ac:dyDescent="0.2">
      <c r="B205" s="12"/>
      <c r="C205" s="12"/>
      <c r="D205" s="36"/>
      <c r="E205" s="23"/>
      <c r="F205" s="23"/>
      <c r="G205" s="23"/>
      <c r="H205" s="23"/>
      <c r="I205" s="23"/>
      <c r="J205" s="23"/>
      <c r="K205" s="23"/>
      <c r="L205" s="23"/>
      <c r="M205" s="23"/>
      <c r="N205" s="23"/>
      <c r="O205" s="23"/>
      <c r="P205" s="23"/>
      <c r="Q205" s="23"/>
    </row>
    <row r="206" spans="2:17" x14ac:dyDescent="0.2">
      <c r="B206" s="12"/>
      <c r="C206" s="12"/>
      <c r="D206" s="36"/>
      <c r="E206" s="23"/>
      <c r="F206" s="23"/>
      <c r="G206" s="23"/>
      <c r="H206" s="23"/>
      <c r="I206" s="23"/>
      <c r="J206" s="23"/>
      <c r="K206" s="23"/>
      <c r="L206" s="23"/>
      <c r="M206" s="23"/>
      <c r="N206" s="23"/>
      <c r="O206" s="23"/>
      <c r="P206" s="23"/>
      <c r="Q206" s="23"/>
    </row>
    <row r="207" spans="2:17" x14ac:dyDescent="0.2">
      <c r="B207" s="12"/>
      <c r="C207" s="12"/>
      <c r="D207" s="36"/>
      <c r="E207" s="23"/>
      <c r="F207" s="23"/>
      <c r="G207" s="23"/>
      <c r="H207" s="23"/>
      <c r="I207" s="23"/>
      <c r="J207" s="23"/>
      <c r="K207" s="23"/>
      <c r="L207" s="23"/>
      <c r="M207" s="23"/>
      <c r="N207" s="23"/>
      <c r="O207" s="23"/>
      <c r="P207" s="23"/>
      <c r="Q207" s="23"/>
    </row>
    <row r="208" spans="2:17" x14ac:dyDescent="0.2">
      <c r="B208" s="12"/>
      <c r="C208" s="12"/>
      <c r="D208" s="36"/>
      <c r="E208" s="23"/>
      <c r="F208" s="23"/>
      <c r="G208" s="23"/>
      <c r="H208" s="23"/>
      <c r="I208" s="23"/>
      <c r="J208" s="23"/>
      <c r="K208" s="23"/>
      <c r="L208" s="23"/>
      <c r="M208" s="23"/>
      <c r="N208" s="23"/>
      <c r="O208" s="23"/>
      <c r="P208" s="23"/>
      <c r="Q208" s="23"/>
    </row>
    <row r="209" spans="2:17" x14ac:dyDescent="0.2">
      <c r="B209" s="12"/>
      <c r="C209" s="12"/>
      <c r="D209" s="36"/>
      <c r="E209" s="23"/>
      <c r="F209" s="23"/>
      <c r="G209" s="23"/>
      <c r="H209" s="23"/>
      <c r="I209" s="23"/>
      <c r="J209" s="23"/>
      <c r="K209" s="23"/>
      <c r="L209" s="23"/>
      <c r="M209" s="23"/>
      <c r="N209" s="23"/>
      <c r="O209" s="23"/>
      <c r="P209" s="23"/>
      <c r="Q209" s="23"/>
    </row>
    <row r="210" spans="2:17" x14ac:dyDescent="0.2">
      <c r="B210" s="12"/>
      <c r="C210" s="12"/>
      <c r="D210" s="36"/>
      <c r="E210" s="23"/>
      <c r="F210" s="23"/>
      <c r="G210" s="23"/>
      <c r="H210" s="23"/>
      <c r="I210" s="23"/>
      <c r="J210" s="23"/>
      <c r="K210" s="23"/>
      <c r="L210" s="23"/>
      <c r="M210" s="23"/>
      <c r="N210" s="23"/>
      <c r="O210" s="23"/>
      <c r="P210" s="23"/>
      <c r="Q210" s="23"/>
    </row>
    <row r="211" spans="2:17" x14ac:dyDescent="0.2">
      <c r="B211" s="12"/>
      <c r="C211" s="12"/>
      <c r="D211" s="36"/>
      <c r="E211" s="23"/>
      <c r="F211" s="23"/>
      <c r="G211" s="23"/>
      <c r="H211" s="23"/>
      <c r="I211" s="23"/>
      <c r="J211" s="23"/>
      <c r="K211" s="23"/>
      <c r="L211" s="23"/>
      <c r="M211" s="23"/>
      <c r="N211" s="23"/>
      <c r="O211" s="23"/>
      <c r="P211" s="23"/>
      <c r="Q211" s="23"/>
    </row>
    <row r="212" spans="2:17" x14ac:dyDescent="0.2">
      <c r="B212" s="12"/>
      <c r="C212" s="12"/>
      <c r="D212" s="36"/>
      <c r="E212" s="23"/>
      <c r="F212" s="23"/>
      <c r="G212" s="23"/>
      <c r="H212" s="23"/>
      <c r="I212" s="23"/>
      <c r="J212" s="23"/>
      <c r="K212" s="23"/>
      <c r="L212" s="23"/>
      <c r="M212" s="23"/>
      <c r="N212" s="23"/>
      <c r="O212" s="23"/>
      <c r="P212" s="23"/>
      <c r="Q212" s="23"/>
    </row>
    <row r="213" spans="2:17" x14ac:dyDescent="0.2">
      <c r="B213" s="12"/>
      <c r="C213" s="12"/>
      <c r="D213" s="36"/>
      <c r="E213" s="23"/>
      <c r="F213" s="23"/>
      <c r="G213" s="23"/>
      <c r="H213" s="23"/>
      <c r="I213" s="23"/>
      <c r="J213" s="23"/>
      <c r="K213" s="23"/>
      <c r="L213" s="23"/>
      <c r="M213" s="23"/>
      <c r="N213" s="23"/>
      <c r="O213" s="23"/>
      <c r="P213" s="23"/>
      <c r="Q213" s="23"/>
    </row>
    <row r="214" spans="2:17" x14ac:dyDescent="0.2">
      <c r="B214" s="12"/>
      <c r="C214" s="12"/>
      <c r="D214" s="36"/>
      <c r="E214" s="23"/>
      <c r="F214" s="23"/>
      <c r="G214" s="23"/>
      <c r="H214" s="23"/>
      <c r="I214" s="23"/>
      <c r="J214" s="23"/>
      <c r="K214" s="23"/>
      <c r="L214" s="23"/>
      <c r="M214" s="23"/>
      <c r="N214" s="23"/>
      <c r="O214" s="23"/>
      <c r="P214" s="23"/>
      <c r="Q214" s="23"/>
    </row>
    <row r="215" spans="2:17" x14ac:dyDescent="0.2">
      <c r="B215" s="12"/>
      <c r="C215" s="12"/>
      <c r="D215" s="36"/>
      <c r="E215" s="23"/>
      <c r="F215" s="23"/>
      <c r="G215" s="23"/>
      <c r="H215" s="23"/>
      <c r="I215" s="23"/>
      <c r="J215" s="23"/>
      <c r="K215" s="23"/>
      <c r="L215" s="23"/>
      <c r="M215" s="23"/>
      <c r="N215" s="23"/>
      <c r="O215" s="23"/>
      <c r="P215" s="23"/>
      <c r="Q215" s="23"/>
    </row>
    <row r="216" spans="2:17" x14ac:dyDescent="0.2">
      <c r="B216" s="12"/>
      <c r="C216" s="12"/>
      <c r="D216" s="36"/>
      <c r="E216" s="23"/>
      <c r="F216" s="23"/>
      <c r="G216" s="23"/>
      <c r="H216" s="23"/>
      <c r="I216" s="23"/>
      <c r="J216" s="23"/>
      <c r="K216" s="23"/>
      <c r="L216" s="23"/>
      <c r="M216" s="23"/>
      <c r="N216" s="23"/>
      <c r="O216" s="23"/>
      <c r="P216" s="23"/>
      <c r="Q216" s="23"/>
    </row>
    <row r="217" spans="2:17" x14ac:dyDescent="0.2">
      <c r="B217" s="12"/>
      <c r="C217" s="12"/>
      <c r="D217" s="36"/>
      <c r="E217" s="23"/>
      <c r="F217" s="23"/>
      <c r="G217" s="23"/>
      <c r="H217" s="23"/>
      <c r="I217" s="23"/>
      <c r="J217" s="23"/>
      <c r="K217" s="23"/>
      <c r="L217" s="23"/>
      <c r="M217" s="23"/>
      <c r="N217" s="23"/>
      <c r="O217" s="23"/>
      <c r="P217" s="23"/>
      <c r="Q217" s="23"/>
    </row>
    <row r="218" spans="2:17" x14ac:dyDescent="0.2">
      <c r="B218" s="12"/>
      <c r="C218" s="12"/>
      <c r="D218" s="36"/>
      <c r="E218" s="23"/>
      <c r="F218" s="23"/>
      <c r="G218" s="23"/>
      <c r="H218" s="23"/>
      <c r="I218" s="23"/>
      <c r="J218" s="23"/>
      <c r="K218" s="23"/>
      <c r="L218" s="23"/>
      <c r="M218" s="23"/>
      <c r="N218" s="23"/>
      <c r="O218" s="23"/>
      <c r="P218" s="23"/>
      <c r="Q218" s="23"/>
    </row>
    <row r="219" spans="2:17" x14ac:dyDescent="0.2">
      <c r="B219" s="12"/>
      <c r="C219" s="12"/>
      <c r="D219" s="36"/>
      <c r="E219" s="23"/>
      <c r="F219" s="23"/>
      <c r="G219" s="23"/>
      <c r="H219" s="23"/>
      <c r="I219" s="23"/>
      <c r="J219" s="23"/>
      <c r="K219" s="23"/>
      <c r="L219" s="23"/>
      <c r="M219" s="23"/>
      <c r="N219" s="23"/>
      <c r="O219" s="23"/>
      <c r="P219" s="23"/>
      <c r="Q219" s="23"/>
    </row>
    <row r="220" spans="2:17" x14ac:dyDescent="0.2">
      <c r="B220" s="12"/>
      <c r="C220" s="12"/>
      <c r="D220" s="36"/>
      <c r="E220" s="23"/>
      <c r="F220" s="23"/>
      <c r="G220" s="23"/>
      <c r="H220" s="23"/>
      <c r="I220" s="23"/>
      <c r="J220" s="23"/>
      <c r="K220" s="23"/>
      <c r="L220" s="23"/>
      <c r="M220" s="23"/>
      <c r="N220" s="23"/>
      <c r="O220" s="23"/>
      <c r="P220" s="23"/>
      <c r="Q220" s="23"/>
    </row>
    <row r="221" spans="2:17" x14ac:dyDescent="0.2">
      <c r="B221" s="12"/>
      <c r="C221" s="12"/>
      <c r="D221" s="36"/>
      <c r="E221" s="23"/>
      <c r="F221" s="23"/>
      <c r="G221" s="23"/>
      <c r="H221" s="23"/>
      <c r="I221" s="23"/>
      <c r="J221" s="23"/>
      <c r="K221" s="23"/>
      <c r="L221" s="23"/>
      <c r="M221" s="23"/>
      <c r="N221" s="23"/>
      <c r="O221" s="23"/>
      <c r="P221" s="23"/>
      <c r="Q221" s="23"/>
    </row>
    <row r="222" spans="2:17" x14ac:dyDescent="0.2">
      <c r="B222" s="12"/>
      <c r="C222" s="12"/>
      <c r="D222" s="36"/>
      <c r="E222" s="23"/>
      <c r="F222" s="23"/>
      <c r="G222" s="23"/>
      <c r="H222" s="23"/>
      <c r="I222" s="23"/>
      <c r="J222" s="23"/>
      <c r="K222" s="23"/>
      <c r="L222" s="23"/>
      <c r="M222" s="23"/>
      <c r="N222" s="23"/>
      <c r="O222" s="23"/>
      <c r="P222" s="23"/>
      <c r="Q222" s="23"/>
    </row>
    <row r="223" spans="2:17" x14ac:dyDescent="0.2">
      <c r="B223" s="12"/>
      <c r="C223" s="12"/>
      <c r="D223" s="36"/>
      <c r="E223" s="23"/>
      <c r="F223" s="23"/>
      <c r="G223" s="23"/>
      <c r="H223" s="23"/>
      <c r="I223" s="23"/>
      <c r="J223" s="23"/>
      <c r="K223" s="23"/>
      <c r="L223" s="23"/>
      <c r="M223" s="23"/>
      <c r="N223" s="23"/>
      <c r="O223" s="23"/>
      <c r="P223" s="23"/>
      <c r="Q223" s="23"/>
    </row>
    <row r="224" spans="2:17" x14ac:dyDescent="0.2">
      <c r="B224" s="12"/>
      <c r="C224" s="12"/>
      <c r="D224" s="36"/>
      <c r="E224" s="23"/>
      <c r="F224" s="23"/>
      <c r="G224" s="23"/>
      <c r="H224" s="23"/>
      <c r="I224" s="23"/>
      <c r="J224" s="23"/>
      <c r="K224" s="23"/>
      <c r="L224" s="23"/>
      <c r="M224" s="23"/>
      <c r="N224" s="23"/>
      <c r="O224" s="23"/>
      <c r="P224" s="23"/>
      <c r="Q224" s="23"/>
    </row>
    <row r="225" spans="2:17" x14ac:dyDescent="0.2">
      <c r="B225" s="12"/>
      <c r="C225" s="12"/>
      <c r="D225" s="36"/>
      <c r="E225" s="23"/>
      <c r="F225" s="23"/>
      <c r="G225" s="23"/>
      <c r="H225" s="23"/>
      <c r="I225" s="23"/>
      <c r="J225" s="23"/>
      <c r="K225" s="23"/>
      <c r="L225" s="23"/>
      <c r="M225" s="23"/>
      <c r="N225" s="23"/>
      <c r="O225" s="23"/>
      <c r="P225" s="23"/>
      <c r="Q225" s="23"/>
    </row>
    <row r="226" spans="2:17" x14ac:dyDescent="0.2">
      <c r="B226" s="12"/>
      <c r="C226" s="12"/>
      <c r="D226" s="36"/>
      <c r="E226" s="23"/>
      <c r="F226" s="23"/>
      <c r="G226" s="23"/>
      <c r="H226" s="23"/>
      <c r="I226" s="23"/>
      <c r="J226" s="23"/>
      <c r="K226" s="23"/>
      <c r="L226" s="23"/>
      <c r="M226" s="23"/>
      <c r="N226" s="23"/>
      <c r="O226" s="23"/>
      <c r="P226" s="23"/>
      <c r="Q226" s="23"/>
    </row>
    <row r="227" spans="2:17" x14ac:dyDescent="0.2">
      <c r="B227" s="12"/>
      <c r="C227" s="12"/>
      <c r="D227" s="36"/>
      <c r="E227" s="23"/>
      <c r="F227" s="23"/>
      <c r="G227" s="23"/>
      <c r="H227" s="23"/>
      <c r="I227" s="23"/>
      <c r="J227" s="23"/>
      <c r="K227" s="23"/>
      <c r="L227" s="23"/>
      <c r="M227" s="23"/>
      <c r="N227" s="23"/>
      <c r="O227" s="23"/>
      <c r="P227" s="23"/>
      <c r="Q227" s="23"/>
    </row>
    <row r="228" spans="2:17" x14ac:dyDescent="0.2">
      <c r="B228" s="12"/>
      <c r="C228" s="12"/>
      <c r="D228" s="36"/>
      <c r="E228" s="23"/>
      <c r="F228" s="23"/>
      <c r="G228" s="23"/>
      <c r="H228" s="23"/>
      <c r="I228" s="23"/>
      <c r="J228" s="23"/>
      <c r="K228" s="23"/>
      <c r="L228" s="23"/>
      <c r="M228" s="23"/>
      <c r="N228" s="23"/>
      <c r="O228" s="23"/>
      <c r="P228" s="23"/>
      <c r="Q228" s="23"/>
    </row>
    <row r="229" spans="2:17" x14ac:dyDescent="0.2">
      <c r="B229" s="12"/>
      <c r="C229" s="12"/>
      <c r="D229" s="36"/>
      <c r="E229" s="23"/>
      <c r="F229" s="23"/>
      <c r="G229" s="23"/>
      <c r="H229" s="23"/>
      <c r="I229" s="23"/>
      <c r="J229" s="23"/>
      <c r="K229" s="23"/>
      <c r="L229" s="23"/>
      <c r="M229" s="23"/>
      <c r="N229" s="23"/>
      <c r="O229" s="23"/>
      <c r="P229" s="23"/>
      <c r="Q229" s="23"/>
    </row>
    <row r="230" spans="2:17" x14ac:dyDescent="0.2">
      <c r="B230" s="12"/>
      <c r="C230" s="12"/>
      <c r="D230" s="36"/>
      <c r="E230" s="23"/>
      <c r="F230" s="23"/>
      <c r="G230" s="23"/>
      <c r="H230" s="23"/>
      <c r="I230" s="23"/>
      <c r="J230" s="23"/>
      <c r="K230" s="23"/>
      <c r="L230" s="23"/>
      <c r="M230" s="23"/>
      <c r="N230" s="23"/>
      <c r="O230" s="23"/>
      <c r="P230" s="23"/>
      <c r="Q230" s="23"/>
    </row>
    <row r="231" spans="2:17" x14ac:dyDescent="0.2">
      <c r="B231" s="12"/>
      <c r="C231" s="12"/>
      <c r="D231" s="36"/>
      <c r="E231" s="23"/>
      <c r="F231" s="23"/>
      <c r="G231" s="23"/>
      <c r="H231" s="23"/>
      <c r="I231" s="23"/>
      <c r="J231" s="23"/>
      <c r="K231" s="23"/>
      <c r="L231" s="23"/>
      <c r="M231" s="23"/>
      <c r="N231" s="23"/>
      <c r="O231" s="23"/>
      <c r="P231" s="23"/>
      <c r="Q231" s="23"/>
    </row>
    <row r="232" spans="2:17" x14ac:dyDescent="0.2">
      <c r="B232" s="12"/>
      <c r="C232" s="12"/>
      <c r="D232" s="36"/>
      <c r="E232" s="23"/>
      <c r="F232" s="23"/>
      <c r="G232" s="23"/>
      <c r="H232" s="23"/>
      <c r="I232" s="23"/>
      <c r="J232" s="23"/>
      <c r="K232" s="23"/>
      <c r="L232" s="23"/>
      <c r="M232" s="23"/>
      <c r="N232" s="23"/>
      <c r="O232" s="23"/>
      <c r="P232" s="23"/>
      <c r="Q232" s="23"/>
    </row>
    <row r="233" spans="2:17" x14ac:dyDescent="0.2">
      <c r="B233" s="12"/>
      <c r="C233" s="12"/>
      <c r="D233" s="36"/>
      <c r="E233" s="23"/>
      <c r="F233" s="23"/>
      <c r="G233" s="23"/>
      <c r="H233" s="23"/>
      <c r="I233" s="23"/>
      <c r="J233" s="23"/>
      <c r="K233" s="23"/>
      <c r="L233" s="23"/>
      <c r="M233" s="23"/>
      <c r="N233" s="23"/>
      <c r="O233" s="23"/>
      <c r="P233" s="23"/>
      <c r="Q233" s="23"/>
    </row>
    <row r="234" spans="2:17" x14ac:dyDescent="0.2">
      <c r="B234" s="12"/>
      <c r="C234" s="12"/>
      <c r="D234" s="36"/>
      <c r="E234" s="23"/>
      <c r="F234" s="23"/>
      <c r="G234" s="23"/>
      <c r="H234" s="23"/>
      <c r="I234" s="23"/>
      <c r="J234" s="23"/>
      <c r="K234" s="23"/>
      <c r="L234" s="23"/>
      <c r="M234" s="23"/>
      <c r="N234" s="23"/>
      <c r="O234" s="23"/>
      <c r="P234" s="23"/>
      <c r="Q234" s="23"/>
    </row>
    <row r="235" spans="2:17" x14ac:dyDescent="0.2">
      <c r="B235" s="12"/>
      <c r="C235" s="12"/>
      <c r="D235" s="36"/>
      <c r="E235" s="23"/>
      <c r="F235" s="23"/>
      <c r="G235" s="23"/>
      <c r="H235" s="23"/>
      <c r="I235" s="23"/>
      <c r="J235" s="23"/>
      <c r="K235" s="23"/>
      <c r="L235" s="23"/>
      <c r="M235" s="23"/>
      <c r="N235" s="23"/>
      <c r="O235" s="23"/>
      <c r="P235" s="23"/>
      <c r="Q235" s="23"/>
    </row>
    <row r="236" spans="2:17" x14ac:dyDescent="0.2">
      <c r="B236" s="12"/>
      <c r="C236" s="12"/>
      <c r="D236" s="36"/>
      <c r="E236" s="23"/>
      <c r="F236" s="23"/>
      <c r="G236" s="23"/>
      <c r="H236" s="23"/>
      <c r="I236" s="23"/>
      <c r="J236" s="23"/>
      <c r="K236" s="23"/>
      <c r="L236" s="23"/>
      <c r="M236" s="23"/>
      <c r="N236" s="23"/>
      <c r="O236" s="23"/>
      <c r="P236" s="23"/>
      <c r="Q236" s="23"/>
    </row>
    <row r="237" spans="2:17" x14ac:dyDescent="0.2">
      <c r="B237" s="12"/>
      <c r="C237" s="12"/>
      <c r="D237" s="36"/>
      <c r="E237" s="23"/>
      <c r="F237" s="23"/>
      <c r="G237" s="23"/>
      <c r="H237" s="23"/>
      <c r="I237" s="23"/>
      <c r="J237" s="23"/>
      <c r="K237" s="23"/>
      <c r="L237" s="23"/>
      <c r="M237" s="23"/>
      <c r="N237" s="23"/>
      <c r="O237" s="23"/>
      <c r="P237" s="23"/>
      <c r="Q237" s="23"/>
    </row>
    <row r="238" spans="2:17" x14ac:dyDescent="0.2">
      <c r="B238" s="12"/>
      <c r="C238" s="12"/>
      <c r="D238" s="36"/>
      <c r="E238" s="23"/>
      <c r="F238" s="23"/>
      <c r="G238" s="23"/>
      <c r="H238" s="23"/>
      <c r="I238" s="23"/>
      <c r="J238" s="23"/>
      <c r="K238" s="23"/>
      <c r="L238" s="23"/>
      <c r="M238" s="23"/>
      <c r="N238" s="23"/>
      <c r="O238" s="23"/>
      <c r="P238" s="23"/>
      <c r="Q238" s="23"/>
    </row>
    <row r="239" spans="2:17" x14ac:dyDescent="0.2">
      <c r="B239" s="12"/>
      <c r="C239" s="12"/>
      <c r="D239" s="36"/>
      <c r="E239" s="23"/>
      <c r="F239" s="23"/>
      <c r="G239" s="23"/>
      <c r="H239" s="23"/>
      <c r="I239" s="23"/>
      <c r="J239" s="23"/>
      <c r="K239" s="23"/>
      <c r="L239" s="23"/>
      <c r="M239" s="23"/>
      <c r="N239" s="23"/>
      <c r="O239" s="23"/>
      <c r="P239" s="23"/>
      <c r="Q239" s="23"/>
    </row>
    <row r="240" spans="2:17" x14ac:dyDescent="0.2">
      <c r="B240" s="12"/>
      <c r="C240" s="12"/>
      <c r="D240" s="36"/>
      <c r="E240" s="23"/>
      <c r="F240" s="23"/>
      <c r="G240" s="23"/>
      <c r="H240" s="23"/>
      <c r="I240" s="23"/>
      <c r="J240" s="23"/>
      <c r="K240" s="23"/>
      <c r="L240" s="23"/>
      <c r="M240" s="23"/>
      <c r="N240" s="23"/>
      <c r="O240" s="23"/>
      <c r="P240" s="23"/>
      <c r="Q240" s="23"/>
    </row>
    <row r="241" spans="2:17" x14ac:dyDescent="0.2">
      <c r="B241" s="12"/>
      <c r="C241" s="12"/>
      <c r="D241" s="36"/>
      <c r="E241" s="23"/>
      <c r="F241" s="23"/>
      <c r="G241" s="23"/>
      <c r="H241" s="23"/>
      <c r="I241" s="23"/>
      <c r="J241" s="23"/>
      <c r="K241" s="23"/>
      <c r="L241" s="23"/>
      <c r="M241" s="23"/>
      <c r="N241" s="23"/>
      <c r="O241" s="23"/>
      <c r="P241" s="23"/>
      <c r="Q241" s="23"/>
    </row>
    <row r="242" spans="2:17" x14ac:dyDescent="0.2">
      <c r="B242" s="12"/>
      <c r="C242" s="12"/>
      <c r="D242" s="36"/>
      <c r="E242" s="23"/>
      <c r="F242" s="23"/>
      <c r="G242" s="23"/>
      <c r="H242" s="23"/>
      <c r="I242" s="23"/>
      <c r="J242" s="23"/>
      <c r="K242" s="23"/>
      <c r="L242" s="23"/>
      <c r="M242" s="23"/>
      <c r="N242" s="23"/>
      <c r="O242" s="23"/>
      <c r="P242" s="23"/>
      <c r="Q242" s="23"/>
    </row>
    <row r="243" spans="2:17" x14ac:dyDescent="0.2">
      <c r="B243" s="12"/>
      <c r="C243" s="12"/>
      <c r="D243" s="36"/>
      <c r="E243" s="23"/>
      <c r="F243" s="23"/>
      <c r="G243" s="23"/>
      <c r="H243" s="23"/>
      <c r="I243" s="23"/>
      <c r="J243" s="23"/>
      <c r="K243" s="23"/>
      <c r="L243" s="23"/>
      <c r="M243" s="23"/>
      <c r="N243" s="23"/>
      <c r="O243" s="23"/>
      <c r="P243" s="23"/>
      <c r="Q243" s="23"/>
    </row>
    <row r="244" spans="2:17" x14ac:dyDescent="0.2">
      <c r="B244" s="12"/>
      <c r="C244" s="12"/>
      <c r="D244" s="36"/>
      <c r="E244" s="23"/>
      <c r="F244" s="23"/>
      <c r="G244" s="23"/>
      <c r="H244" s="23"/>
      <c r="I244" s="23"/>
      <c r="J244" s="23"/>
      <c r="K244" s="23"/>
      <c r="L244" s="23"/>
      <c r="M244" s="23"/>
      <c r="N244" s="23"/>
      <c r="O244" s="23"/>
      <c r="P244" s="23"/>
      <c r="Q244" s="23"/>
    </row>
    <row r="245" spans="2:17" x14ac:dyDescent="0.2">
      <c r="B245" s="12"/>
      <c r="C245" s="12"/>
      <c r="D245" s="36"/>
      <c r="E245" s="23"/>
      <c r="F245" s="23"/>
      <c r="G245" s="23"/>
      <c r="H245" s="23"/>
      <c r="I245" s="23"/>
      <c r="J245" s="23"/>
      <c r="K245" s="23"/>
      <c r="L245" s="23"/>
      <c r="M245" s="23"/>
      <c r="N245" s="23"/>
      <c r="O245" s="23"/>
      <c r="P245" s="23"/>
      <c r="Q245" s="23"/>
    </row>
  </sheetData>
  <mergeCells count="2">
    <mergeCell ref="A2:D2"/>
    <mergeCell ref="A3:D3"/>
  </mergeCells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3">
    <tabColor indexed="52"/>
    <outlinePr applyStyles="1" summaryBelow="0"/>
    <pageSetUpPr fitToPage="1"/>
  </sheetPr>
  <dimension ref="A2:S248"/>
  <sheetViews>
    <sheetView workbookViewId="0">
      <selection activeCell="A6" sqref="A6"/>
    </sheetView>
  </sheetViews>
  <sheetFormatPr defaultRowHeight="12.75" x14ac:dyDescent="0.2"/>
  <cols>
    <col min="1" max="1" width="66" style="14" bestFit="1" customWidth="1"/>
    <col min="2" max="2" width="12.7109375" style="5" customWidth="1"/>
    <col min="3" max="3" width="14.42578125" style="5" customWidth="1"/>
    <col min="4" max="4" width="10.28515625" style="30" customWidth="1"/>
    <col min="5" max="16384" width="9.140625" style="14"/>
  </cols>
  <sheetData>
    <row r="2" spans="1:19" ht="18.75" x14ac:dyDescent="0.3">
      <c r="A2" s="4" t="str">
        <f>"Державний та гарантований державою борг України за станом на " &amp; TEXT(DREPORTDATE,"dd.MM.yyyy")</f>
        <v>Державний та гарантований державою борг України за станом на 31.08.2016</v>
      </c>
      <c r="B2" s="3"/>
      <c r="C2" s="3"/>
      <c r="D2" s="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</row>
    <row r="3" spans="1:19" ht="18.75" x14ac:dyDescent="0.3">
      <c r="A3" s="2" t="s">
        <v>55</v>
      </c>
      <c r="B3" s="2"/>
      <c r="C3" s="2"/>
      <c r="D3" s="2"/>
    </row>
    <row r="4" spans="1:19" x14ac:dyDescent="0.2">
      <c r="B4" s="69" t="s">
        <v>116</v>
      </c>
      <c r="C4" s="12"/>
      <c r="D4" s="36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</row>
    <row r="5" spans="1:19" s="58" customFormat="1" x14ac:dyDescent="0.2">
      <c r="B5" s="55"/>
      <c r="C5" s="55"/>
      <c r="D5" s="58" t="str">
        <f>VALVAL</f>
        <v>млрд. одиниць</v>
      </c>
    </row>
    <row r="6" spans="1:19" s="62" customFormat="1" x14ac:dyDescent="0.2">
      <c r="A6" s="18"/>
      <c r="B6" s="10" t="s">
        <v>108</v>
      </c>
      <c r="C6" s="10" t="s">
        <v>2</v>
      </c>
      <c r="D6" s="34" t="s">
        <v>43</v>
      </c>
    </row>
    <row r="7" spans="1:19" s="57" customFormat="1" ht="15.75" x14ac:dyDescent="0.2">
      <c r="A7" s="46" t="s">
        <v>107</v>
      </c>
      <c r="B7" s="56">
        <f t="shared" ref="B7:D7" si="0">SUM(B8:B26)</f>
        <v>66.589885991209997</v>
      </c>
      <c r="C7" s="56">
        <f t="shared" si="0"/>
        <v>1708.17980360761</v>
      </c>
      <c r="D7" s="29">
        <f t="shared" si="0"/>
        <v>1</v>
      </c>
    </row>
    <row r="8" spans="1:19" s="39" customFormat="1" ht="15" x14ac:dyDescent="0.2">
      <c r="A8" s="83" t="s">
        <v>22</v>
      </c>
      <c r="B8" s="84">
        <v>30.348617995849999</v>
      </c>
      <c r="C8" s="84">
        <v>778.51006284651999</v>
      </c>
      <c r="D8" s="85">
        <v>0.45575399999999999</v>
      </c>
    </row>
    <row r="9" spans="1:19" s="39" customFormat="1" ht="15" x14ac:dyDescent="0.2">
      <c r="A9" s="83" t="s">
        <v>92</v>
      </c>
      <c r="B9" s="84">
        <v>3.9383930874200002</v>
      </c>
      <c r="C9" s="84">
        <v>101.0286086309</v>
      </c>
      <c r="D9" s="85">
        <v>5.9144000000000002E-2</v>
      </c>
    </row>
    <row r="10" spans="1:19" s="39" customFormat="1" ht="15" x14ac:dyDescent="0.2">
      <c r="A10" s="83" t="s">
        <v>57</v>
      </c>
      <c r="B10" s="84">
        <v>0.30677104585999998</v>
      </c>
      <c r="C10" s="84">
        <v>7.8693647999999996</v>
      </c>
      <c r="D10" s="85">
        <v>4.607E-3</v>
      </c>
    </row>
    <row r="11" spans="1:19" s="39" customFormat="1" ht="15" x14ac:dyDescent="0.2">
      <c r="A11" s="83" t="s">
        <v>40</v>
      </c>
      <c r="B11" s="84">
        <v>12.56332178513</v>
      </c>
      <c r="C11" s="84">
        <v>322.27735819264001</v>
      </c>
      <c r="D11" s="85">
        <v>0.188667</v>
      </c>
    </row>
    <row r="12" spans="1:19" s="39" customFormat="1" ht="15" x14ac:dyDescent="0.2">
      <c r="A12" s="83" t="s">
        <v>99</v>
      </c>
      <c r="B12" s="84">
        <v>18.80079846009</v>
      </c>
      <c r="C12" s="84">
        <v>482.28261308992001</v>
      </c>
      <c r="D12" s="85">
        <v>0.282337</v>
      </c>
    </row>
    <row r="13" spans="1:19" ht="15" x14ac:dyDescent="0.2">
      <c r="A13" s="83" t="s">
        <v>81</v>
      </c>
      <c r="B13" s="84">
        <v>0.63198361686000004</v>
      </c>
      <c r="C13" s="84">
        <v>16.211796047629999</v>
      </c>
      <c r="D13" s="85">
        <v>9.4909999999999994E-3</v>
      </c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</row>
    <row r="14" spans="1:19" x14ac:dyDescent="0.2">
      <c r="B14" s="12"/>
      <c r="C14" s="12"/>
      <c r="D14" s="36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</row>
    <row r="15" spans="1:19" x14ac:dyDescent="0.2">
      <c r="B15" s="12"/>
      <c r="C15" s="12"/>
      <c r="D15" s="36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</row>
    <row r="16" spans="1:19" x14ac:dyDescent="0.2">
      <c r="B16" s="12"/>
      <c r="C16" s="12"/>
      <c r="D16" s="36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</row>
    <row r="17" spans="2:17" x14ac:dyDescent="0.2">
      <c r="B17" s="12"/>
      <c r="C17" s="12"/>
      <c r="D17" s="36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</row>
    <row r="18" spans="2:17" x14ac:dyDescent="0.2">
      <c r="B18" s="12"/>
      <c r="C18" s="12"/>
      <c r="D18" s="36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</row>
    <row r="19" spans="2:17" x14ac:dyDescent="0.2">
      <c r="B19" s="12"/>
      <c r="C19" s="12"/>
      <c r="D19" s="36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</row>
    <row r="20" spans="2:17" x14ac:dyDescent="0.2">
      <c r="B20" s="12"/>
      <c r="C20" s="12"/>
      <c r="D20" s="36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</row>
    <row r="21" spans="2:17" x14ac:dyDescent="0.2">
      <c r="B21" s="12"/>
      <c r="C21" s="12"/>
      <c r="D21" s="36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</row>
    <row r="22" spans="2:17" x14ac:dyDescent="0.2">
      <c r="B22" s="12"/>
      <c r="C22" s="12"/>
      <c r="D22" s="36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</row>
    <row r="23" spans="2:17" x14ac:dyDescent="0.2">
      <c r="B23" s="12"/>
      <c r="C23" s="12"/>
      <c r="D23" s="36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</row>
    <row r="24" spans="2:17" x14ac:dyDescent="0.2">
      <c r="B24" s="12"/>
      <c r="C24" s="12"/>
      <c r="D24" s="36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</row>
    <row r="25" spans="2:17" x14ac:dyDescent="0.2">
      <c r="B25" s="12"/>
      <c r="C25" s="12"/>
      <c r="D25" s="36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</row>
    <row r="26" spans="2:17" x14ac:dyDescent="0.2">
      <c r="B26" s="12"/>
      <c r="C26" s="12"/>
      <c r="D26" s="36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</row>
    <row r="27" spans="2:17" x14ac:dyDescent="0.2">
      <c r="B27" s="12"/>
      <c r="C27" s="12"/>
      <c r="D27" s="36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</row>
    <row r="28" spans="2:17" x14ac:dyDescent="0.2">
      <c r="B28" s="12"/>
      <c r="C28" s="12"/>
      <c r="D28" s="36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</row>
    <row r="29" spans="2:17" x14ac:dyDescent="0.2">
      <c r="B29" s="12"/>
      <c r="C29" s="12"/>
      <c r="D29" s="36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</row>
    <row r="30" spans="2:17" x14ac:dyDescent="0.2">
      <c r="B30" s="12"/>
      <c r="C30" s="12"/>
      <c r="D30" s="36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</row>
    <row r="31" spans="2:17" x14ac:dyDescent="0.2">
      <c r="B31" s="12"/>
      <c r="C31" s="12"/>
      <c r="D31" s="36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</row>
    <row r="32" spans="2:17" x14ac:dyDescent="0.2">
      <c r="B32" s="12"/>
      <c r="C32" s="12"/>
      <c r="D32" s="36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</row>
    <row r="33" spans="2:17" x14ac:dyDescent="0.2">
      <c r="B33" s="12"/>
      <c r="C33" s="12"/>
      <c r="D33" s="36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</row>
    <row r="34" spans="2:17" x14ac:dyDescent="0.2">
      <c r="B34" s="12"/>
      <c r="C34" s="12"/>
      <c r="D34" s="36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</row>
    <row r="35" spans="2:17" x14ac:dyDescent="0.2">
      <c r="B35" s="12"/>
      <c r="C35" s="12"/>
      <c r="D35" s="36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</row>
    <row r="36" spans="2:17" x14ac:dyDescent="0.2">
      <c r="B36" s="12"/>
      <c r="C36" s="12"/>
      <c r="D36" s="36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</row>
    <row r="37" spans="2:17" x14ac:dyDescent="0.2">
      <c r="B37" s="12"/>
      <c r="C37" s="12"/>
      <c r="D37" s="36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</row>
    <row r="38" spans="2:17" x14ac:dyDescent="0.2">
      <c r="B38" s="12"/>
      <c r="C38" s="12"/>
      <c r="D38" s="36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</row>
    <row r="39" spans="2:17" x14ac:dyDescent="0.2">
      <c r="B39" s="12"/>
      <c r="C39" s="12"/>
      <c r="D39" s="36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</row>
    <row r="40" spans="2:17" x14ac:dyDescent="0.2">
      <c r="B40" s="12"/>
      <c r="C40" s="12"/>
      <c r="D40" s="36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</row>
    <row r="41" spans="2:17" x14ac:dyDescent="0.2">
      <c r="B41" s="12"/>
      <c r="C41" s="12"/>
      <c r="D41" s="36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</row>
    <row r="42" spans="2:17" x14ac:dyDescent="0.2">
      <c r="B42" s="12"/>
      <c r="C42" s="12"/>
      <c r="D42" s="36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</row>
    <row r="43" spans="2:17" x14ac:dyDescent="0.2">
      <c r="B43" s="12"/>
      <c r="C43" s="12"/>
      <c r="D43" s="36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</row>
    <row r="44" spans="2:17" x14ac:dyDescent="0.2">
      <c r="B44" s="12"/>
      <c r="C44" s="12"/>
      <c r="D44" s="36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</row>
    <row r="45" spans="2:17" x14ac:dyDescent="0.2">
      <c r="B45" s="12"/>
      <c r="C45" s="12"/>
      <c r="D45" s="36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</row>
    <row r="46" spans="2:17" x14ac:dyDescent="0.2">
      <c r="B46" s="12"/>
      <c r="C46" s="12"/>
      <c r="D46" s="36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</row>
    <row r="47" spans="2:17" x14ac:dyDescent="0.2">
      <c r="B47" s="12"/>
      <c r="C47" s="12"/>
      <c r="D47" s="36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</row>
    <row r="48" spans="2:17" x14ac:dyDescent="0.2">
      <c r="B48" s="12"/>
      <c r="C48" s="12"/>
      <c r="D48" s="36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</row>
    <row r="49" spans="2:17" x14ac:dyDescent="0.2">
      <c r="B49" s="12"/>
      <c r="C49" s="12"/>
      <c r="D49" s="36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</row>
    <row r="50" spans="2:17" x14ac:dyDescent="0.2">
      <c r="B50" s="12"/>
      <c r="C50" s="12"/>
      <c r="D50" s="36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</row>
    <row r="51" spans="2:17" x14ac:dyDescent="0.2">
      <c r="B51" s="12"/>
      <c r="C51" s="12"/>
      <c r="D51" s="36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</row>
    <row r="52" spans="2:17" x14ac:dyDescent="0.2">
      <c r="B52" s="12"/>
      <c r="C52" s="12"/>
      <c r="D52" s="36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</row>
    <row r="53" spans="2:17" x14ac:dyDescent="0.2">
      <c r="B53" s="12"/>
      <c r="C53" s="12"/>
      <c r="D53" s="36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</row>
    <row r="54" spans="2:17" x14ac:dyDescent="0.2">
      <c r="B54" s="12"/>
      <c r="C54" s="12"/>
      <c r="D54" s="36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</row>
    <row r="55" spans="2:17" x14ac:dyDescent="0.2">
      <c r="B55" s="12"/>
      <c r="C55" s="12"/>
      <c r="D55" s="36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</row>
    <row r="56" spans="2:17" x14ac:dyDescent="0.2">
      <c r="B56" s="12"/>
      <c r="C56" s="12"/>
      <c r="D56" s="36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</row>
    <row r="57" spans="2:17" x14ac:dyDescent="0.2">
      <c r="B57" s="12"/>
      <c r="C57" s="12"/>
      <c r="D57" s="36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</row>
    <row r="58" spans="2:17" x14ac:dyDescent="0.2">
      <c r="B58" s="12"/>
      <c r="C58" s="12"/>
      <c r="D58" s="36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</row>
    <row r="59" spans="2:17" x14ac:dyDescent="0.2">
      <c r="B59" s="12"/>
      <c r="C59" s="12"/>
      <c r="D59" s="36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</row>
    <row r="60" spans="2:17" x14ac:dyDescent="0.2">
      <c r="B60" s="12"/>
      <c r="C60" s="12"/>
      <c r="D60" s="36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</row>
    <row r="61" spans="2:17" x14ac:dyDescent="0.2">
      <c r="B61" s="12"/>
      <c r="C61" s="12"/>
      <c r="D61" s="36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</row>
    <row r="62" spans="2:17" x14ac:dyDescent="0.2">
      <c r="B62" s="12"/>
      <c r="C62" s="12"/>
      <c r="D62" s="36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</row>
    <row r="63" spans="2:17" x14ac:dyDescent="0.2">
      <c r="B63" s="12"/>
      <c r="C63" s="12"/>
      <c r="D63" s="36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</row>
    <row r="64" spans="2:17" x14ac:dyDescent="0.2">
      <c r="B64" s="12"/>
      <c r="C64" s="12"/>
      <c r="D64" s="36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</row>
    <row r="65" spans="2:17" x14ac:dyDescent="0.2">
      <c r="B65" s="12"/>
      <c r="C65" s="12"/>
      <c r="D65" s="36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</row>
    <row r="66" spans="2:17" x14ac:dyDescent="0.2">
      <c r="B66" s="12"/>
      <c r="C66" s="12"/>
      <c r="D66" s="36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</row>
    <row r="67" spans="2:17" x14ac:dyDescent="0.2">
      <c r="B67" s="12"/>
      <c r="C67" s="12"/>
      <c r="D67" s="36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</row>
    <row r="68" spans="2:17" x14ac:dyDescent="0.2">
      <c r="B68" s="12"/>
      <c r="C68" s="12"/>
      <c r="D68" s="36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</row>
    <row r="69" spans="2:17" x14ac:dyDescent="0.2">
      <c r="B69" s="12"/>
      <c r="C69" s="12"/>
      <c r="D69" s="36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</row>
    <row r="70" spans="2:17" x14ac:dyDescent="0.2">
      <c r="B70" s="12"/>
      <c r="C70" s="12"/>
      <c r="D70" s="36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</row>
    <row r="71" spans="2:17" x14ac:dyDescent="0.2">
      <c r="B71" s="12"/>
      <c r="C71" s="12"/>
      <c r="D71" s="36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</row>
    <row r="72" spans="2:17" x14ac:dyDescent="0.2">
      <c r="B72" s="12"/>
      <c r="C72" s="12"/>
      <c r="D72" s="36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</row>
    <row r="73" spans="2:17" x14ac:dyDescent="0.2">
      <c r="B73" s="12"/>
      <c r="C73" s="12"/>
      <c r="D73" s="36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</row>
    <row r="74" spans="2:17" x14ac:dyDescent="0.2">
      <c r="B74" s="12"/>
      <c r="C74" s="12"/>
      <c r="D74" s="36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</row>
    <row r="75" spans="2:17" x14ac:dyDescent="0.2">
      <c r="B75" s="12"/>
      <c r="C75" s="12"/>
      <c r="D75" s="36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</row>
    <row r="76" spans="2:17" x14ac:dyDescent="0.2">
      <c r="B76" s="12"/>
      <c r="C76" s="12"/>
      <c r="D76" s="36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</row>
    <row r="77" spans="2:17" x14ac:dyDescent="0.2">
      <c r="B77" s="12"/>
      <c r="C77" s="12"/>
      <c r="D77" s="36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</row>
    <row r="78" spans="2:17" x14ac:dyDescent="0.2">
      <c r="B78" s="12"/>
      <c r="C78" s="12"/>
      <c r="D78" s="36"/>
      <c r="E78" s="23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</row>
    <row r="79" spans="2:17" x14ac:dyDescent="0.2">
      <c r="B79" s="12"/>
      <c r="C79" s="12"/>
      <c r="D79" s="36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</row>
    <row r="80" spans="2:17" x14ac:dyDescent="0.2">
      <c r="B80" s="12"/>
      <c r="C80" s="12"/>
      <c r="D80" s="36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</row>
    <row r="81" spans="2:17" x14ac:dyDescent="0.2">
      <c r="B81" s="12"/>
      <c r="C81" s="12"/>
      <c r="D81" s="36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</row>
    <row r="82" spans="2:17" x14ac:dyDescent="0.2">
      <c r="B82" s="12"/>
      <c r="C82" s="12"/>
      <c r="D82" s="36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</row>
    <row r="83" spans="2:17" x14ac:dyDescent="0.2">
      <c r="B83" s="12"/>
      <c r="C83" s="12"/>
      <c r="D83" s="36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</row>
    <row r="84" spans="2:17" x14ac:dyDescent="0.2">
      <c r="B84" s="12"/>
      <c r="C84" s="12"/>
      <c r="D84" s="36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</row>
    <row r="85" spans="2:17" x14ac:dyDescent="0.2">
      <c r="B85" s="12"/>
      <c r="C85" s="12"/>
      <c r="D85" s="36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</row>
    <row r="86" spans="2:17" x14ac:dyDescent="0.2">
      <c r="B86" s="12"/>
      <c r="C86" s="12"/>
      <c r="D86" s="36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</row>
    <row r="87" spans="2:17" x14ac:dyDescent="0.2">
      <c r="B87" s="12"/>
      <c r="C87" s="12"/>
      <c r="D87" s="36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</row>
    <row r="88" spans="2:17" x14ac:dyDescent="0.2">
      <c r="B88" s="12"/>
      <c r="C88" s="12"/>
      <c r="D88" s="36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</row>
    <row r="89" spans="2:17" x14ac:dyDescent="0.2">
      <c r="B89" s="12"/>
      <c r="C89" s="12"/>
      <c r="D89" s="36"/>
      <c r="E89" s="23"/>
      <c r="F89" s="23"/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23"/>
    </row>
    <row r="90" spans="2:17" x14ac:dyDescent="0.2">
      <c r="B90" s="12"/>
      <c r="C90" s="12"/>
      <c r="D90" s="36"/>
      <c r="E90" s="23"/>
      <c r="F90" s="23"/>
      <c r="G90" s="23"/>
      <c r="H90" s="23"/>
      <c r="I90" s="23"/>
      <c r="J90" s="23"/>
      <c r="K90" s="23"/>
      <c r="L90" s="23"/>
      <c r="M90" s="23"/>
      <c r="N90" s="23"/>
      <c r="O90" s="23"/>
      <c r="P90" s="23"/>
      <c r="Q90" s="23"/>
    </row>
    <row r="91" spans="2:17" x14ac:dyDescent="0.2">
      <c r="B91" s="12"/>
      <c r="C91" s="12"/>
      <c r="D91" s="36"/>
      <c r="E91" s="23"/>
      <c r="F91" s="23"/>
      <c r="G91" s="23"/>
      <c r="H91" s="23"/>
      <c r="I91" s="23"/>
      <c r="J91" s="23"/>
      <c r="K91" s="23"/>
      <c r="L91" s="23"/>
      <c r="M91" s="23"/>
      <c r="N91" s="23"/>
      <c r="O91" s="23"/>
      <c r="P91" s="23"/>
      <c r="Q91" s="23"/>
    </row>
    <row r="92" spans="2:17" x14ac:dyDescent="0.2">
      <c r="B92" s="12"/>
      <c r="C92" s="12"/>
      <c r="D92" s="36"/>
      <c r="E92" s="23"/>
      <c r="F92" s="23"/>
      <c r="G92" s="23"/>
      <c r="H92" s="23"/>
      <c r="I92" s="23"/>
      <c r="J92" s="23"/>
      <c r="K92" s="23"/>
      <c r="L92" s="23"/>
      <c r="M92" s="23"/>
      <c r="N92" s="23"/>
      <c r="O92" s="23"/>
      <c r="P92" s="23"/>
      <c r="Q92" s="23"/>
    </row>
    <row r="93" spans="2:17" x14ac:dyDescent="0.2">
      <c r="B93" s="12"/>
      <c r="C93" s="12"/>
      <c r="D93" s="36"/>
      <c r="E93" s="23"/>
      <c r="F93" s="23"/>
      <c r="G93" s="23"/>
      <c r="H93" s="23"/>
      <c r="I93" s="23"/>
      <c r="J93" s="23"/>
      <c r="K93" s="23"/>
      <c r="L93" s="23"/>
      <c r="M93" s="23"/>
      <c r="N93" s="23"/>
      <c r="O93" s="23"/>
      <c r="P93" s="23"/>
      <c r="Q93" s="23"/>
    </row>
    <row r="94" spans="2:17" x14ac:dyDescent="0.2">
      <c r="B94" s="12"/>
      <c r="C94" s="12"/>
      <c r="D94" s="36"/>
      <c r="E94" s="23"/>
      <c r="F94" s="23"/>
      <c r="G94" s="23"/>
      <c r="H94" s="23"/>
      <c r="I94" s="23"/>
      <c r="J94" s="23"/>
      <c r="K94" s="23"/>
      <c r="L94" s="23"/>
      <c r="M94" s="23"/>
      <c r="N94" s="23"/>
      <c r="O94" s="23"/>
      <c r="P94" s="23"/>
      <c r="Q94" s="23"/>
    </row>
    <row r="95" spans="2:17" x14ac:dyDescent="0.2">
      <c r="B95" s="12"/>
      <c r="C95" s="12"/>
      <c r="D95" s="36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</row>
    <row r="96" spans="2:17" x14ac:dyDescent="0.2">
      <c r="B96" s="12"/>
      <c r="C96" s="12"/>
      <c r="D96" s="36"/>
      <c r="E96" s="23"/>
      <c r="F96" s="23"/>
      <c r="G96" s="23"/>
      <c r="H96" s="23"/>
      <c r="I96" s="23"/>
      <c r="J96" s="23"/>
      <c r="K96" s="23"/>
      <c r="L96" s="23"/>
      <c r="M96" s="23"/>
      <c r="N96" s="23"/>
      <c r="O96" s="23"/>
      <c r="P96" s="23"/>
      <c r="Q96" s="23"/>
    </row>
    <row r="97" spans="2:17" x14ac:dyDescent="0.2">
      <c r="B97" s="12"/>
      <c r="C97" s="12"/>
      <c r="D97" s="36"/>
      <c r="E97" s="23"/>
      <c r="F97" s="23"/>
      <c r="G97" s="23"/>
      <c r="H97" s="23"/>
      <c r="I97" s="23"/>
      <c r="J97" s="23"/>
      <c r="K97" s="23"/>
      <c r="L97" s="23"/>
      <c r="M97" s="23"/>
      <c r="N97" s="23"/>
      <c r="O97" s="23"/>
      <c r="P97" s="23"/>
      <c r="Q97" s="23"/>
    </row>
    <row r="98" spans="2:17" x14ac:dyDescent="0.2">
      <c r="B98" s="12"/>
      <c r="C98" s="12"/>
      <c r="D98" s="36"/>
      <c r="E98" s="23"/>
      <c r="F98" s="23"/>
      <c r="G98" s="23"/>
      <c r="H98" s="23"/>
      <c r="I98" s="23"/>
      <c r="J98" s="23"/>
      <c r="K98" s="23"/>
      <c r="L98" s="23"/>
      <c r="M98" s="23"/>
      <c r="N98" s="23"/>
      <c r="O98" s="23"/>
      <c r="P98" s="23"/>
      <c r="Q98" s="23"/>
    </row>
    <row r="99" spans="2:17" x14ac:dyDescent="0.2">
      <c r="B99" s="12"/>
      <c r="C99" s="12"/>
      <c r="D99" s="36"/>
      <c r="E99" s="23"/>
      <c r="F99" s="23"/>
      <c r="G99" s="23"/>
      <c r="H99" s="23"/>
      <c r="I99" s="23"/>
      <c r="J99" s="23"/>
      <c r="K99" s="23"/>
      <c r="L99" s="23"/>
      <c r="M99" s="23"/>
      <c r="N99" s="23"/>
      <c r="O99" s="23"/>
      <c r="P99" s="23"/>
      <c r="Q99" s="23"/>
    </row>
    <row r="100" spans="2:17" x14ac:dyDescent="0.2">
      <c r="B100" s="12"/>
      <c r="C100" s="12"/>
      <c r="D100" s="36"/>
      <c r="E100" s="23"/>
      <c r="F100" s="23"/>
      <c r="G100" s="23"/>
      <c r="H100" s="23"/>
      <c r="I100" s="23"/>
      <c r="J100" s="23"/>
      <c r="K100" s="23"/>
      <c r="L100" s="23"/>
      <c r="M100" s="23"/>
      <c r="N100" s="23"/>
      <c r="O100" s="23"/>
      <c r="P100" s="23"/>
      <c r="Q100" s="23"/>
    </row>
    <row r="101" spans="2:17" x14ac:dyDescent="0.2">
      <c r="B101" s="12"/>
      <c r="C101" s="12"/>
      <c r="D101" s="36"/>
      <c r="E101" s="23"/>
      <c r="F101" s="23"/>
      <c r="G101" s="23"/>
      <c r="H101" s="23"/>
      <c r="I101" s="23"/>
      <c r="J101" s="23"/>
      <c r="K101" s="23"/>
      <c r="L101" s="23"/>
      <c r="M101" s="23"/>
      <c r="N101" s="23"/>
      <c r="O101" s="23"/>
      <c r="P101" s="23"/>
      <c r="Q101" s="23"/>
    </row>
    <row r="102" spans="2:17" x14ac:dyDescent="0.2">
      <c r="B102" s="12"/>
      <c r="C102" s="12"/>
      <c r="D102" s="36"/>
      <c r="E102" s="23"/>
      <c r="F102" s="23"/>
      <c r="G102" s="23"/>
      <c r="H102" s="23"/>
      <c r="I102" s="23"/>
      <c r="J102" s="23"/>
      <c r="K102" s="23"/>
      <c r="L102" s="23"/>
      <c r="M102" s="23"/>
      <c r="N102" s="23"/>
      <c r="O102" s="23"/>
      <c r="P102" s="23"/>
      <c r="Q102" s="23"/>
    </row>
    <row r="103" spans="2:17" x14ac:dyDescent="0.2">
      <c r="B103" s="12"/>
      <c r="C103" s="12"/>
      <c r="D103" s="36"/>
      <c r="E103" s="23"/>
      <c r="F103" s="23"/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Q103" s="23"/>
    </row>
    <row r="104" spans="2:17" x14ac:dyDescent="0.2">
      <c r="B104" s="12"/>
      <c r="C104" s="12"/>
      <c r="D104" s="36"/>
      <c r="E104" s="23"/>
      <c r="F104" s="23"/>
      <c r="G104" s="23"/>
      <c r="H104" s="23"/>
      <c r="I104" s="23"/>
      <c r="J104" s="23"/>
      <c r="K104" s="23"/>
      <c r="L104" s="23"/>
      <c r="M104" s="23"/>
      <c r="N104" s="23"/>
      <c r="O104" s="23"/>
      <c r="P104" s="23"/>
      <c r="Q104" s="23"/>
    </row>
    <row r="105" spans="2:17" x14ac:dyDescent="0.2">
      <c r="B105" s="12"/>
      <c r="C105" s="12"/>
      <c r="D105" s="36"/>
      <c r="E105" s="23"/>
      <c r="F105" s="23"/>
      <c r="G105" s="23"/>
      <c r="H105" s="23"/>
      <c r="I105" s="23"/>
      <c r="J105" s="23"/>
      <c r="K105" s="23"/>
      <c r="L105" s="23"/>
      <c r="M105" s="23"/>
      <c r="N105" s="23"/>
      <c r="O105" s="23"/>
      <c r="P105" s="23"/>
      <c r="Q105" s="23"/>
    </row>
    <row r="106" spans="2:17" x14ac:dyDescent="0.2">
      <c r="B106" s="12"/>
      <c r="C106" s="12"/>
      <c r="D106" s="36"/>
      <c r="E106" s="23"/>
      <c r="F106" s="23"/>
      <c r="G106" s="23"/>
      <c r="H106" s="23"/>
      <c r="I106" s="23"/>
      <c r="J106" s="23"/>
      <c r="K106" s="23"/>
      <c r="L106" s="23"/>
      <c r="M106" s="23"/>
      <c r="N106" s="23"/>
      <c r="O106" s="23"/>
      <c r="P106" s="23"/>
      <c r="Q106" s="23"/>
    </row>
    <row r="107" spans="2:17" x14ac:dyDescent="0.2">
      <c r="B107" s="12"/>
      <c r="C107" s="12"/>
      <c r="D107" s="36"/>
      <c r="E107" s="23"/>
      <c r="F107" s="23"/>
      <c r="G107" s="23"/>
      <c r="H107" s="23"/>
      <c r="I107" s="23"/>
      <c r="J107" s="23"/>
      <c r="K107" s="23"/>
      <c r="L107" s="23"/>
      <c r="M107" s="23"/>
      <c r="N107" s="23"/>
      <c r="O107" s="23"/>
      <c r="P107" s="23"/>
      <c r="Q107" s="23"/>
    </row>
    <row r="108" spans="2:17" x14ac:dyDescent="0.2">
      <c r="B108" s="12"/>
      <c r="C108" s="12"/>
      <c r="D108" s="36"/>
      <c r="E108" s="23"/>
      <c r="F108" s="23"/>
      <c r="G108" s="23"/>
      <c r="H108" s="23"/>
      <c r="I108" s="23"/>
      <c r="J108" s="23"/>
      <c r="K108" s="23"/>
      <c r="L108" s="23"/>
      <c r="M108" s="23"/>
      <c r="N108" s="23"/>
      <c r="O108" s="23"/>
      <c r="P108" s="23"/>
      <c r="Q108" s="23"/>
    </row>
    <row r="109" spans="2:17" x14ac:dyDescent="0.2">
      <c r="B109" s="12"/>
      <c r="C109" s="12"/>
      <c r="D109" s="36"/>
      <c r="E109" s="23"/>
      <c r="F109" s="23"/>
      <c r="G109" s="23"/>
      <c r="H109" s="23"/>
      <c r="I109" s="23"/>
      <c r="J109" s="23"/>
      <c r="K109" s="23"/>
      <c r="L109" s="23"/>
      <c r="M109" s="23"/>
      <c r="N109" s="23"/>
      <c r="O109" s="23"/>
      <c r="P109" s="23"/>
      <c r="Q109" s="23"/>
    </row>
    <row r="110" spans="2:17" x14ac:dyDescent="0.2">
      <c r="B110" s="12"/>
      <c r="C110" s="12"/>
      <c r="D110" s="36"/>
      <c r="E110" s="23"/>
      <c r="F110" s="23"/>
      <c r="G110" s="23"/>
      <c r="H110" s="23"/>
      <c r="I110" s="23"/>
      <c r="J110" s="23"/>
      <c r="K110" s="23"/>
      <c r="L110" s="23"/>
      <c r="M110" s="23"/>
      <c r="N110" s="23"/>
      <c r="O110" s="23"/>
      <c r="P110" s="23"/>
      <c r="Q110" s="23"/>
    </row>
    <row r="111" spans="2:17" x14ac:dyDescent="0.2">
      <c r="B111" s="12"/>
      <c r="C111" s="12"/>
      <c r="D111" s="36"/>
      <c r="E111" s="23"/>
      <c r="F111" s="23"/>
      <c r="G111" s="23"/>
      <c r="H111" s="23"/>
      <c r="I111" s="23"/>
      <c r="J111" s="23"/>
      <c r="K111" s="23"/>
      <c r="L111" s="23"/>
      <c r="M111" s="23"/>
      <c r="N111" s="23"/>
      <c r="O111" s="23"/>
      <c r="P111" s="23"/>
      <c r="Q111" s="23"/>
    </row>
    <row r="112" spans="2:17" x14ac:dyDescent="0.2">
      <c r="B112" s="12"/>
      <c r="C112" s="12"/>
      <c r="D112" s="36"/>
      <c r="E112" s="23"/>
      <c r="F112" s="23"/>
      <c r="G112" s="23"/>
      <c r="H112" s="23"/>
      <c r="I112" s="23"/>
      <c r="J112" s="23"/>
      <c r="K112" s="23"/>
      <c r="L112" s="23"/>
      <c r="M112" s="23"/>
      <c r="N112" s="23"/>
      <c r="O112" s="23"/>
      <c r="P112" s="23"/>
      <c r="Q112" s="23"/>
    </row>
    <row r="113" spans="2:17" x14ac:dyDescent="0.2">
      <c r="B113" s="12"/>
      <c r="C113" s="12"/>
      <c r="D113" s="36"/>
      <c r="E113" s="23"/>
      <c r="F113" s="23"/>
      <c r="G113" s="23"/>
      <c r="H113" s="23"/>
      <c r="I113" s="23"/>
      <c r="J113" s="23"/>
      <c r="K113" s="23"/>
      <c r="L113" s="23"/>
      <c r="M113" s="23"/>
      <c r="N113" s="23"/>
      <c r="O113" s="23"/>
      <c r="P113" s="23"/>
      <c r="Q113" s="23"/>
    </row>
    <row r="114" spans="2:17" x14ac:dyDescent="0.2">
      <c r="B114" s="12"/>
      <c r="C114" s="12"/>
      <c r="D114" s="36"/>
      <c r="E114" s="23"/>
      <c r="F114" s="23"/>
      <c r="G114" s="23"/>
      <c r="H114" s="23"/>
      <c r="I114" s="23"/>
      <c r="J114" s="23"/>
      <c r="K114" s="23"/>
      <c r="L114" s="23"/>
      <c r="M114" s="23"/>
      <c r="N114" s="23"/>
      <c r="O114" s="23"/>
      <c r="P114" s="23"/>
      <c r="Q114" s="23"/>
    </row>
    <row r="115" spans="2:17" x14ac:dyDescent="0.2">
      <c r="B115" s="12"/>
      <c r="C115" s="12"/>
      <c r="D115" s="36"/>
      <c r="E115" s="23"/>
      <c r="F115" s="23"/>
      <c r="G115" s="23"/>
      <c r="H115" s="23"/>
      <c r="I115" s="23"/>
      <c r="J115" s="23"/>
      <c r="K115" s="23"/>
      <c r="L115" s="23"/>
      <c r="M115" s="23"/>
      <c r="N115" s="23"/>
      <c r="O115" s="23"/>
      <c r="P115" s="23"/>
      <c r="Q115" s="23"/>
    </row>
    <row r="116" spans="2:17" x14ac:dyDescent="0.2">
      <c r="B116" s="12"/>
      <c r="C116" s="12"/>
      <c r="D116" s="36"/>
      <c r="E116" s="23"/>
      <c r="F116" s="23"/>
      <c r="G116" s="23"/>
      <c r="H116" s="23"/>
      <c r="I116" s="23"/>
      <c r="J116" s="23"/>
      <c r="K116" s="23"/>
      <c r="L116" s="23"/>
      <c r="M116" s="23"/>
      <c r="N116" s="23"/>
      <c r="O116" s="23"/>
      <c r="P116" s="23"/>
      <c r="Q116" s="23"/>
    </row>
    <row r="117" spans="2:17" x14ac:dyDescent="0.2">
      <c r="B117" s="12"/>
      <c r="C117" s="12"/>
      <c r="D117" s="36"/>
      <c r="E117" s="23"/>
      <c r="F117" s="23"/>
      <c r="G117" s="23"/>
      <c r="H117" s="23"/>
      <c r="I117" s="23"/>
      <c r="J117" s="23"/>
      <c r="K117" s="23"/>
      <c r="L117" s="23"/>
      <c r="M117" s="23"/>
      <c r="N117" s="23"/>
      <c r="O117" s="23"/>
      <c r="P117" s="23"/>
      <c r="Q117" s="23"/>
    </row>
    <row r="118" spans="2:17" x14ac:dyDescent="0.2">
      <c r="B118" s="12"/>
      <c r="C118" s="12"/>
      <c r="D118" s="36"/>
      <c r="E118" s="23"/>
      <c r="F118" s="23"/>
      <c r="G118" s="23"/>
      <c r="H118" s="23"/>
      <c r="I118" s="23"/>
      <c r="J118" s="23"/>
      <c r="K118" s="23"/>
      <c r="L118" s="23"/>
      <c r="M118" s="23"/>
      <c r="N118" s="23"/>
      <c r="O118" s="23"/>
      <c r="P118" s="23"/>
      <c r="Q118" s="23"/>
    </row>
    <row r="119" spans="2:17" x14ac:dyDescent="0.2">
      <c r="B119" s="12"/>
      <c r="C119" s="12"/>
      <c r="D119" s="36"/>
      <c r="E119" s="23"/>
      <c r="F119" s="23"/>
      <c r="G119" s="23"/>
      <c r="H119" s="23"/>
      <c r="I119" s="23"/>
      <c r="J119" s="23"/>
      <c r="K119" s="23"/>
      <c r="L119" s="23"/>
      <c r="M119" s="23"/>
      <c r="N119" s="23"/>
      <c r="O119" s="23"/>
      <c r="P119" s="23"/>
      <c r="Q119" s="23"/>
    </row>
    <row r="120" spans="2:17" x14ac:dyDescent="0.2">
      <c r="B120" s="12"/>
      <c r="C120" s="12"/>
      <c r="D120" s="36"/>
      <c r="E120" s="23"/>
      <c r="F120" s="23"/>
      <c r="G120" s="23"/>
      <c r="H120" s="23"/>
      <c r="I120" s="23"/>
      <c r="J120" s="23"/>
      <c r="K120" s="23"/>
      <c r="L120" s="23"/>
      <c r="M120" s="23"/>
      <c r="N120" s="23"/>
      <c r="O120" s="23"/>
      <c r="P120" s="23"/>
      <c r="Q120" s="23"/>
    </row>
    <row r="121" spans="2:17" x14ac:dyDescent="0.2">
      <c r="B121" s="12"/>
      <c r="C121" s="12"/>
      <c r="D121" s="36"/>
      <c r="E121" s="23"/>
      <c r="F121" s="23"/>
      <c r="G121" s="23"/>
      <c r="H121" s="23"/>
      <c r="I121" s="23"/>
      <c r="J121" s="23"/>
      <c r="K121" s="23"/>
      <c r="L121" s="23"/>
      <c r="M121" s="23"/>
      <c r="N121" s="23"/>
      <c r="O121" s="23"/>
      <c r="P121" s="23"/>
      <c r="Q121" s="23"/>
    </row>
    <row r="122" spans="2:17" x14ac:dyDescent="0.2">
      <c r="B122" s="12"/>
      <c r="C122" s="12"/>
      <c r="D122" s="36"/>
      <c r="E122" s="23"/>
      <c r="F122" s="23"/>
      <c r="G122" s="23"/>
      <c r="H122" s="23"/>
      <c r="I122" s="23"/>
      <c r="J122" s="23"/>
      <c r="K122" s="23"/>
      <c r="L122" s="23"/>
      <c r="M122" s="23"/>
      <c r="N122" s="23"/>
      <c r="O122" s="23"/>
      <c r="P122" s="23"/>
      <c r="Q122" s="23"/>
    </row>
    <row r="123" spans="2:17" x14ac:dyDescent="0.2">
      <c r="B123" s="12"/>
      <c r="C123" s="12"/>
      <c r="D123" s="36"/>
      <c r="E123" s="23"/>
      <c r="F123" s="23"/>
      <c r="G123" s="23"/>
      <c r="H123" s="23"/>
      <c r="I123" s="23"/>
      <c r="J123" s="23"/>
      <c r="K123" s="23"/>
      <c r="L123" s="23"/>
      <c r="M123" s="23"/>
      <c r="N123" s="23"/>
      <c r="O123" s="23"/>
      <c r="P123" s="23"/>
      <c r="Q123" s="23"/>
    </row>
    <row r="124" spans="2:17" x14ac:dyDescent="0.2">
      <c r="B124" s="12"/>
      <c r="C124" s="12"/>
      <c r="D124" s="36"/>
      <c r="E124" s="23"/>
      <c r="F124" s="23"/>
      <c r="G124" s="23"/>
      <c r="H124" s="23"/>
      <c r="I124" s="23"/>
      <c r="J124" s="23"/>
      <c r="K124" s="23"/>
      <c r="L124" s="23"/>
      <c r="M124" s="23"/>
      <c r="N124" s="23"/>
      <c r="O124" s="23"/>
      <c r="P124" s="23"/>
      <c r="Q124" s="23"/>
    </row>
    <row r="125" spans="2:17" x14ac:dyDescent="0.2">
      <c r="B125" s="12"/>
      <c r="C125" s="12"/>
      <c r="D125" s="36"/>
      <c r="E125" s="23"/>
      <c r="F125" s="23"/>
      <c r="G125" s="23"/>
      <c r="H125" s="23"/>
      <c r="I125" s="23"/>
      <c r="J125" s="23"/>
      <c r="K125" s="23"/>
      <c r="L125" s="23"/>
      <c r="M125" s="23"/>
      <c r="N125" s="23"/>
      <c r="O125" s="23"/>
      <c r="P125" s="23"/>
      <c r="Q125" s="23"/>
    </row>
    <row r="126" spans="2:17" x14ac:dyDescent="0.2">
      <c r="B126" s="12"/>
      <c r="C126" s="12"/>
      <c r="D126" s="36"/>
      <c r="E126" s="23"/>
      <c r="F126" s="23"/>
      <c r="G126" s="23"/>
      <c r="H126" s="23"/>
      <c r="I126" s="23"/>
      <c r="J126" s="23"/>
      <c r="K126" s="23"/>
      <c r="L126" s="23"/>
      <c r="M126" s="23"/>
      <c r="N126" s="23"/>
      <c r="O126" s="23"/>
      <c r="P126" s="23"/>
      <c r="Q126" s="23"/>
    </row>
    <row r="127" spans="2:17" x14ac:dyDescent="0.2">
      <c r="B127" s="12"/>
      <c r="C127" s="12"/>
      <c r="D127" s="36"/>
      <c r="E127" s="23"/>
      <c r="F127" s="23"/>
      <c r="G127" s="23"/>
      <c r="H127" s="23"/>
      <c r="I127" s="23"/>
      <c r="J127" s="23"/>
      <c r="K127" s="23"/>
      <c r="L127" s="23"/>
      <c r="M127" s="23"/>
      <c r="N127" s="23"/>
      <c r="O127" s="23"/>
      <c r="P127" s="23"/>
      <c r="Q127" s="23"/>
    </row>
    <row r="128" spans="2:17" x14ac:dyDescent="0.2">
      <c r="B128" s="12"/>
      <c r="C128" s="12"/>
      <c r="D128" s="36"/>
      <c r="E128" s="23"/>
      <c r="F128" s="23"/>
      <c r="G128" s="23"/>
      <c r="H128" s="23"/>
      <c r="I128" s="23"/>
      <c r="J128" s="23"/>
      <c r="K128" s="23"/>
      <c r="L128" s="23"/>
      <c r="M128" s="23"/>
      <c r="N128" s="23"/>
      <c r="O128" s="23"/>
      <c r="P128" s="23"/>
      <c r="Q128" s="23"/>
    </row>
    <row r="129" spans="2:17" x14ac:dyDescent="0.2">
      <c r="B129" s="12"/>
      <c r="C129" s="12"/>
      <c r="D129" s="36"/>
      <c r="E129" s="23"/>
      <c r="F129" s="23"/>
      <c r="G129" s="23"/>
      <c r="H129" s="23"/>
      <c r="I129" s="23"/>
      <c r="J129" s="23"/>
      <c r="K129" s="23"/>
      <c r="L129" s="23"/>
      <c r="M129" s="23"/>
      <c r="N129" s="23"/>
      <c r="O129" s="23"/>
      <c r="P129" s="23"/>
      <c r="Q129" s="23"/>
    </row>
    <row r="130" spans="2:17" x14ac:dyDescent="0.2">
      <c r="B130" s="12"/>
      <c r="C130" s="12"/>
      <c r="D130" s="36"/>
      <c r="E130" s="23"/>
      <c r="F130" s="23"/>
      <c r="G130" s="23"/>
      <c r="H130" s="23"/>
      <c r="I130" s="23"/>
      <c r="J130" s="23"/>
      <c r="K130" s="23"/>
      <c r="L130" s="23"/>
      <c r="M130" s="23"/>
      <c r="N130" s="23"/>
      <c r="O130" s="23"/>
      <c r="P130" s="23"/>
      <c r="Q130" s="23"/>
    </row>
    <row r="131" spans="2:17" x14ac:dyDescent="0.2">
      <c r="B131" s="12"/>
      <c r="C131" s="12"/>
      <c r="D131" s="36"/>
      <c r="E131" s="23"/>
      <c r="F131" s="23"/>
      <c r="G131" s="23"/>
      <c r="H131" s="23"/>
      <c r="I131" s="23"/>
      <c r="J131" s="23"/>
      <c r="K131" s="23"/>
      <c r="L131" s="23"/>
      <c r="M131" s="23"/>
      <c r="N131" s="23"/>
      <c r="O131" s="23"/>
      <c r="P131" s="23"/>
      <c r="Q131" s="23"/>
    </row>
    <row r="132" spans="2:17" x14ac:dyDescent="0.2">
      <c r="B132" s="12"/>
      <c r="C132" s="12"/>
      <c r="D132" s="36"/>
      <c r="E132" s="23"/>
      <c r="F132" s="23"/>
      <c r="G132" s="23"/>
      <c r="H132" s="23"/>
      <c r="I132" s="23"/>
      <c r="J132" s="23"/>
      <c r="K132" s="23"/>
      <c r="L132" s="23"/>
      <c r="M132" s="23"/>
      <c r="N132" s="23"/>
      <c r="O132" s="23"/>
      <c r="P132" s="23"/>
      <c r="Q132" s="23"/>
    </row>
    <row r="133" spans="2:17" x14ac:dyDescent="0.2">
      <c r="B133" s="12"/>
      <c r="C133" s="12"/>
      <c r="D133" s="36"/>
      <c r="E133" s="23"/>
      <c r="F133" s="23"/>
      <c r="G133" s="23"/>
      <c r="H133" s="23"/>
      <c r="I133" s="23"/>
      <c r="J133" s="23"/>
      <c r="K133" s="23"/>
      <c r="L133" s="23"/>
      <c r="M133" s="23"/>
      <c r="N133" s="23"/>
      <c r="O133" s="23"/>
      <c r="P133" s="23"/>
      <c r="Q133" s="23"/>
    </row>
    <row r="134" spans="2:17" x14ac:dyDescent="0.2">
      <c r="B134" s="12"/>
      <c r="C134" s="12"/>
      <c r="D134" s="36"/>
      <c r="E134" s="23"/>
      <c r="F134" s="23"/>
      <c r="G134" s="23"/>
      <c r="H134" s="23"/>
      <c r="I134" s="23"/>
      <c r="J134" s="23"/>
      <c r="K134" s="23"/>
      <c r="L134" s="23"/>
      <c r="M134" s="23"/>
      <c r="N134" s="23"/>
      <c r="O134" s="23"/>
      <c r="P134" s="23"/>
      <c r="Q134" s="23"/>
    </row>
    <row r="135" spans="2:17" x14ac:dyDescent="0.2">
      <c r="B135" s="12"/>
      <c r="C135" s="12"/>
      <c r="D135" s="36"/>
      <c r="E135" s="23"/>
      <c r="F135" s="23"/>
      <c r="G135" s="23"/>
      <c r="H135" s="23"/>
      <c r="I135" s="23"/>
      <c r="J135" s="23"/>
      <c r="K135" s="23"/>
      <c r="L135" s="23"/>
      <c r="M135" s="23"/>
      <c r="N135" s="23"/>
      <c r="O135" s="23"/>
      <c r="P135" s="23"/>
      <c r="Q135" s="23"/>
    </row>
    <row r="136" spans="2:17" x14ac:dyDescent="0.2">
      <c r="B136" s="12"/>
      <c r="C136" s="12"/>
      <c r="D136" s="36"/>
      <c r="E136" s="23"/>
      <c r="F136" s="23"/>
      <c r="G136" s="23"/>
      <c r="H136" s="23"/>
      <c r="I136" s="23"/>
      <c r="J136" s="23"/>
      <c r="K136" s="23"/>
      <c r="L136" s="23"/>
      <c r="M136" s="23"/>
      <c r="N136" s="23"/>
      <c r="O136" s="23"/>
      <c r="P136" s="23"/>
      <c r="Q136" s="23"/>
    </row>
    <row r="137" spans="2:17" x14ac:dyDescent="0.2">
      <c r="B137" s="12"/>
      <c r="C137" s="12"/>
      <c r="D137" s="36"/>
      <c r="E137" s="23"/>
      <c r="F137" s="23"/>
      <c r="G137" s="23"/>
      <c r="H137" s="23"/>
      <c r="I137" s="23"/>
      <c r="J137" s="23"/>
      <c r="K137" s="23"/>
      <c r="L137" s="23"/>
      <c r="M137" s="23"/>
      <c r="N137" s="23"/>
      <c r="O137" s="23"/>
      <c r="P137" s="23"/>
      <c r="Q137" s="23"/>
    </row>
    <row r="138" spans="2:17" x14ac:dyDescent="0.2">
      <c r="B138" s="12"/>
      <c r="C138" s="12"/>
      <c r="D138" s="36"/>
      <c r="E138" s="23"/>
      <c r="F138" s="23"/>
      <c r="G138" s="23"/>
      <c r="H138" s="23"/>
      <c r="I138" s="23"/>
      <c r="J138" s="23"/>
      <c r="K138" s="23"/>
      <c r="L138" s="23"/>
      <c r="M138" s="23"/>
      <c r="N138" s="23"/>
      <c r="O138" s="23"/>
      <c r="P138" s="23"/>
      <c r="Q138" s="23"/>
    </row>
    <row r="139" spans="2:17" x14ac:dyDescent="0.2">
      <c r="B139" s="12"/>
      <c r="C139" s="12"/>
      <c r="D139" s="36"/>
      <c r="E139" s="23"/>
      <c r="F139" s="23"/>
      <c r="G139" s="23"/>
      <c r="H139" s="23"/>
      <c r="I139" s="23"/>
      <c r="J139" s="23"/>
      <c r="K139" s="23"/>
      <c r="L139" s="23"/>
      <c r="M139" s="23"/>
      <c r="N139" s="23"/>
      <c r="O139" s="23"/>
      <c r="P139" s="23"/>
      <c r="Q139" s="23"/>
    </row>
    <row r="140" spans="2:17" x14ac:dyDescent="0.2">
      <c r="B140" s="12"/>
      <c r="C140" s="12"/>
      <c r="D140" s="36"/>
      <c r="E140" s="23"/>
      <c r="F140" s="23"/>
      <c r="G140" s="23"/>
      <c r="H140" s="23"/>
      <c r="I140" s="23"/>
      <c r="J140" s="23"/>
      <c r="K140" s="23"/>
      <c r="L140" s="23"/>
      <c r="M140" s="23"/>
      <c r="N140" s="23"/>
      <c r="O140" s="23"/>
      <c r="P140" s="23"/>
      <c r="Q140" s="23"/>
    </row>
    <row r="141" spans="2:17" x14ac:dyDescent="0.2">
      <c r="B141" s="12"/>
      <c r="C141" s="12"/>
      <c r="D141" s="36"/>
      <c r="E141" s="23"/>
      <c r="F141" s="23"/>
      <c r="G141" s="23"/>
      <c r="H141" s="23"/>
      <c r="I141" s="23"/>
      <c r="J141" s="23"/>
      <c r="K141" s="23"/>
      <c r="L141" s="23"/>
      <c r="M141" s="23"/>
      <c r="N141" s="23"/>
      <c r="O141" s="23"/>
      <c r="P141" s="23"/>
      <c r="Q141" s="23"/>
    </row>
    <row r="142" spans="2:17" x14ac:dyDescent="0.2">
      <c r="B142" s="12"/>
      <c r="C142" s="12"/>
      <c r="D142" s="36"/>
      <c r="E142" s="23"/>
      <c r="F142" s="23"/>
      <c r="G142" s="23"/>
      <c r="H142" s="23"/>
      <c r="I142" s="23"/>
      <c r="J142" s="23"/>
      <c r="K142" s="23"/>
      <c r="L142" s="23"/>
      <c r="M142" s="23"/>
      <c r="N142" s="23"/>
      <c r="O142" s="23"/>
      <c r="P142" s="23"/>
      <c r="Q142" s="23"/>
    </row>
    <row r="143" spans="2:17" x14ac:dyDescent="0.2">
      <c r="B143" s="12"/>
      <c r="C143" s="12"/>
      <c r="D143" s="36"/>
      <c r="E143" s="23"/>
      <c r="F143" s="23"/>
      <c r="G143" s="23"/>
      <c r="H143" s="23"/>
      <c r="I143" s="23"/>
      <c r="J143" s="23"/>
      <c r="K143" s="23"/>
      <c r="L143" s="23"/>
      <c r="M143" s="23"/>
      <c r="N143" s="23"/>
      <c r="O143" s="23"/>
      <c r="P143" s="23"/>
      <c r="Q143" s="23"/>
    </row>
    <row r="144" spans="2:17" x14ac:dyDescent="0.2">
      <c r="B144" s="12"/>
      <c r="C144" s="12"/>
      <c r="D144" s="36"/>
      <c r="E144" s="23"/>
      <c r="F144" s="23"/>
      <c r="G144" s="23"/>
      <c r="H144" s="23"/>
      <c r="I144" s="23"/>
      <c r="J144" s="23"/>
      <c r="K144" s="23"/>
      <c r="L144" s="23"/>
      <c r="M144" s="23"/>
      <c r="N144" s="23"/>
      <c r="O144" s="23"/>
      <c r="P144" s="23"/>
      <c r="Q144" s="23"/>
    </row>
    <row r="145" spans="2:17" x14ac:dyDescent="0.2">
      <c r="B145" s="12"/>
      <c r="C145" s="12"/>
      <c r="D145" s="36"/>
      <c r="E145" s="23"/>
      <c r="F145" s="23"/>
      <c r="G145" s="23"/>
      <c r="H145" s="23"/>
      <c r="I145" s="23"/>
      <c r="J145" s="23"/>
      <c r="K145" s="23"/>
      <c r="L145" s="23"/>
      <c r="M145" s="23"/>
      <c r="N145" s="23"/>
      <c r="O145" s="23"/>
      <c r="P145" s="23"/>
      <c r="Q145" s="23"/>
    </row>
    <row r="146" spans="2:17" x14ac:dyDescent="0.2">
      <c r="B146" s="12"/>
      <c r="C146" s="12"/>
      <c r="D146" s="36"/>
      <c r="E146" s="23"/>
      <c r="F146" s="23"/>
      <c r="G146" s="23"/>
      <c r="H146" s="23"/>
      <c r="I146" s="23"/>
      <c r="J146" s="23"/>
      <c r="K146" s="23"/>
      <c r="L146" s="23"/>
      <c r="M146" s="23"/>
      <c r="N146" s="23"/>
      <c r="O146" s="23"/>
      <c r="P146" s="23"/>
      <c r="Q146" s="23"/>
    </row>
    <row r="147" spans="2:17" x14ac:dyDescent="0.2">
      <c r="B147" s="12"/>
      <c r="C147" s="12"/>
      <c r="D147" s="36"/>
      <c r="E147" s="23"/>
      <c r="F147" s="23"/>
      <c r="G147" s="23"/>
      <c r="H147" s="23"/>
      <c r="I147" s="23"/>
      <c r="J147" s="23"/>
      <c r="K147" s="23"/>
      <c r="L147" s="23"/>
      <c r="M147" s="23"/>
      <c r="N147" s="23"/>
      <c r="O147" s="23"/>
      <c r="P147" s="23"/>
      <c r="Q147" s="23"/>
    </row>
    <row r="148" spans="2:17" x14ac:dyDescent="0.2">
      <c r="B148" s="12"/>
      <c r="C148" s="12"/>
      <c r="D148" s="36"/>
      <c r="E148" s="23"/>
      <c r="F148" s="23"/>
      <c r="G148" s="23"/>
      <c r="H148" s="23"/>
      <c r="I148" s="23"/>
      <c r="J148" s="23"/>
      <c r="K148" s="23"/>
      <c r="L148" s="23"/>
      <c r="M148" s="23"/>
      <c r="N148" s="23"/>
      <c r="O148" s="23"/>
      <c r="P148" s="23"/>
      <c r="Q148" s="23"/>
    </row>
    <row r="149" spans="2:17" x14ac:dyDescent="0.2">
      <c r="B149" s="12"/>
      <c r="C149" s="12"/>
      <c r="D149" s="36"/>
      <c r="E149" s="23"/>
      <c r="F149" s="23"/>
      <c r="G149" s="23"/>
      <c r="H149" s="23"/>
      <c r="I149" s="23"/>
      <c r="J149" s="23"/>
      <c r="K149" s="23"/>
      <c r="L149" s="23"/>
      <c r="M149" s="23"/>
      <c r="N149" s="23"/>
      <c r="O149" s="23"/>
      <c r="P149" s="23"/>
      <c r="Q149" s="23"/>
    </row>
    <row r="150" spans="2:17" x14ac:dyDescent="0.2">
      <c r="B150" s="12"/>
      <c r="C150" s="12"/>
      <c r="D150" s="36"/>
      <c r="E150" s="23"/>
      <c r="F150" s="23"/>
      <c r="G150" s="23"/>
      <c r="H150" s="23"/>
      <c r="I150" s="23"/>
      <c r="J150" s="23"/>
      <c r="K150" s="23"/>
      <c r="L150" s="23"/>
      <c r="M150" s="23"/>
      <c r="N150" s="23"/>
      <c r="O150" s="23"/>
      <c r="P150" s="23"/>
      <c r="Q150" s="23"/>
    </row>
    <row r="151" spans="2:17" x14ac:dyDescent="0.2">
      <c r="B151" s="12"/>
      <c r="C151" s="12"/>
      <c r="D151" s="36"/>
      <c r="E151" s="23"/>
      <c r="F151" s="23"/>
      <c r="G151" s="23"/>
      <c r="H151" s="23"/>
      <c r="I151" s="23"/>
      <c r="J151" s="23"/>
      <c r="K151" s="23"/>
      <c r="L151" s="23"/>
      <c r="M151" s="23"/>
      <c r="N151" s="23"/>
      <c r="O151" s="23"/>
      <c r="P151" s="23"/>
      <c r="Q151" s="23"/>
    </row>
    <row r="152" spans="2:17" x14ac:dyDescent="0.2">
      <c r="B152" s="12"/>
      <c r="C152" s="12"/>
      <c r="D152" s="36"/>
      <c r="E152" s="23"/>
      <c r="F152" s="23"/>
      <c r="G152" s="23"/>
      <c r="H152" s="23"/>
      <c r="I152" s="23"/>
      <c r="J152" s="23"/>
      <c r="K152" s="23"/>
      <c r="L152" s="23"/>
      <c r="M152" s="23"/>
      <c r="N152" s="23"/>
      <c r="O152" s="23"/>
      <c r="P152" s="23"/>
      <c r="Q152" s="23"/>
    </row>
    <row r="153" spans="2:17" x14ac:dyDescent="0.2">
      <c r="B153" s="12"/>
      <c r="C153" s="12"/>
      <c r="D153" s="36"/>
      <c r="E153" s="23"/>
      <c r="F153" s="23"/>
      <c r="G153" s="23"/>
      <c r="H153" s="23"/>
      <c r="I153" s="23"/>
      <c r="J153" s="23"/>
      <c r="K153" s="23"/>
      <c r="L153" s="23"/>
      <c r="M153" s="23"/>
      <c r="N153" s="23"/>
      <c r="O153" s="23"/>
      <c r="P153" s="23"/>
      <c r="Q153" s="23"/>
    </row>
    <row r="154" spans="2:17" x14ac:dyDescent="0.2">
      <c r="B154" s="12"/>
      <c r="C154" s="12"/>
      <c r="D154" s="36"/>
      <c r="E154" s="23"/>
      <c r="F154" s="23"/>
      <c r="G154" s="23"/>
      <c r="H154" s="23"/>
      <c r="I154" s="23"/>
      <c r="J154" s="23"/>
      <c r="K154" s="23"/>
      <c r="L154" s="23"/>
      <c r="M154" s="23"/>
      <c r="N154" s="23"/>
      <c r="O154" s="23"/>
      <c r="P154" s="23"/>
      <c r="Q154" s="23"/>
    </row>
    <row r="155" spans="2:17" x14ac:dyDescent="0.2">
      <c r="B155" s="12"/>
      <c r="C155" s="12"/>
      <c r="D155" s="36"/>
      <c r="E155" s="23"/>
      <c r="F155" s="23"/>
      <c r="G155" s="23"/>
      <c r="H155" s="23"/>
      <c r="I155" s="23"/>
      <c r="J155" s="23"/>
      <c r="K155" s="23"/>
      <c r="L155" s="23"/>
      <c r="M155" s="23"/>
      <c r="N155" s="23"/>
      <c r="O155" s="23"/>
      <c r="P155" s="23"/>
      <c r="Q155" s="23"/>
    </row>
    <row r="156" spans="2:17" x14ac:dyDescent="0.2">
      <c r="B156" s="12"/>
      <c r="C156" s="12"/>
      <c r="D156" s="36"/>
      <c r="E156" s="23"/>
      <c r="F156" s="23"/>
      <c r="G156" s="23"/>
      <c r="H156" s="23"/>
      <c r="I156" s="23"/>
      <c r="J156" s="23"/>
      <c r="K156" s="23"/>
      <c r="L156" s="23"/>
      <c r="M156" s="23"/>
      <c r="N156" s="23"/>
      <c r="O156" s="23"/>
      <c r="P156" s="23"/>
      <c r="Q156" s="23"/>
    </row>
    <row r="157" spans="2:17" x14ac:dyDescent="0.2">
      <c r="B157" s="12"/>
      <c r="C157" s="12"/>
      <c r="D157" s="36"/>
      <c r="E157" s="23"/>
      <c r="F157" s="23"/>
      <c r="G157" s="23"/>
      <c r="H157" s="23"/>
      <c r="I157" s="23"/>
      <c r="J157" s="23"/>
      <c r="K157" s="23"/>
      <c r="L157" s="23"/>
      <c r="M157" s="23"/>
      <c r="N157" s="23"/>
      <c r="O157" s="23"/>
      <c r="P157" s="23"/>
      <c r="Q157" s="23"/>
    </row>
    <row r="158" spans="2:17" x14ac:dyDescent="0.2">
      <c r="B158" s="12"/>
      <c r="C158" s="12"/>
      <c r="D158" s="36"/>
      <c r="E158" s="23"/>
      <c r="F158" s="23"/>
      <c r="G158" s="23"/>
      <c r="H158" s="23"/>
      <c r="I158" s="23"/>
      <c r="J158" s="23"/>
      <c r="K158" s="23"/>
      <c r="L158" s="23"/>
      <c r="M158" s="23"/>
      <c r="N158" s="23"/>
      <c r="O158" s="23"/>
      <c r="P158" s="23"/>
      <c r="Q158" s="23"/>
    </row>
    <row r="159" spans="2:17" x14ac:dyDescent="0.2">
      <c r="B159" s="12"/>
      <c r="C159" s="12"/>
      <c r="D159" s="36"/>
      <c r="E159" s="23"/>
      <c r="F159" s="23"/>
      <c r="G159" s="23"/>
      <c r="H159" s="23"/>
      <c r="I159" s="23"/>
      <c r="J159" s="23"/>
      <c r="K159" s="23"/>
      <c r="L159" s="23"/>
      <c r="M159" s="23"/>
      <c r="N159" s="23"/>
      <c r="O159" s="23"/>
      <c r="P159" s="23"/>
      <c r="Q159" s="23"/>
    </row>
    <row r="160" spans="2:17" x14ac:dyDescent="0.2">
      <c r="B160" s="12"/>
      <c r="C160" s="12"/>
      <c r="D160" s="36"/>
      <c r="E160" s="23"/>
      <c r="F160" s="23"/>
      <c r="G160" s="23"/>
      <c r="H160" s="23"/>
      <c r="I160" s="23"/>
      <c r="J160" s="23"/>
      <c r="K160" s="23"/>
      <c r="L160" s="23"/>
      <c r="M160" s="23"/>
      <c r="N160" s="23"/>
      <c r="O160" s="23"/>
      <c r="P160" s="23"/>
      <c r="Q160" s="23"/>
    </row>
    <row r="161" spans="2:17" x14ac:dyDescent="0.2">
      <c r="B161" s="12"/>
      <c r="C161" s="12"/>
      <c r="D161" s="36"/>
      <c r="E161" s="23"/>
      <c r="F161" s="23"/>
      <c r="G161" s="23"/>
      <c r="H161" s="23"/>
      <c r="I161" s="23"/>
      <c r="J161" s="23"/>
      <c r="K161" s="23"/>
      <c r="L161" s="23"/>
      <c r="M161" s="23"/>
      <c r="N161" s="23"/>
      <c r="O161" s="23"/>
      <c r="P161" s="23"/>
      <c r="Q161" s="23"/>
    </row>
    <row r="162" spans="2:17" x14ac:dyDescent="0.2">
      <c r="B162" s="12"/>
      <c r="C162" s="12"/>
      <c r="D162" s="36"/>
      <c r="E162" s="23"/>
      <c r="F162" s="23"/>
      <c r="G162" s="23"/>
      <c r="H162" s="23"/>
      <c r="I162" s="23"/>
      <c r="J162" s="23"/>
      <c r="K162" s="23"/>
      <c r="L162" s="23"/>
      <c r="M162" s="23"/>
      <c r="N162" s="23"/>
      <c r="O162" s="23"/>
      <c r="P162" s="23"/>
      <c r="Q162" s="23"/>
    </row>
    <row r="163" spans="2:17" x14ac:dyDescent="0.2">
      <c r="B163" s="12"/>
      <c r="C163" s="12"/>
      <c r="D163" s="36"/>
      <c r="E163" s="23"/>
      <c r="F163" s="23"/>
      <c r="G163" s="23"/>
      <c r="H163" s="23"/>
      <c r="I163" s="23"/>
      <c r="J163" s="23"/>
      <c r="K163" s="23"/>
      <c r="L163" s="23"/>
      <c r="M163" s="23"/>
      <c r="N163" s="23"/>
      <c r="O163" s="23"/>
      <c r="P163" s="23"/>
      <c r="Q163" s="23"/>
    </row>
    <row r="164" spans="2:17" x14ac:dyDescent="0.2">
      <c r="B164" s="12"/>
      <c r="C164" s="12"/>
      <c r="D164" s="36"/>
      <c r="E164" s="23"/>
      <c r="F164" s="23"/>
      <c r="G164" s="23"/>
      <c r="H164" s="23"/>
      <c r="I164" s="23"/>
      <c r="J164" s="23"/>
      <c r="K164" s="23"/>
      <c r="L164" s="23"/>
      <c r="M164" s="23"/>
      <c r="N164" s="23"/>
      <c r="O164" s="23"/>
      <c r="P164" s="23"/>
      <c r="Q164" s="23"/>
    </row>
    <row r="165" spans="2:17" x14ac:dyDescent="0.2">
      <c r="B165" s="12"/>
      <c r="C165" s="12"/>
      <c r="D165" s="36"/>
      <c r="E165" s="23"/>
      <c r="F165" s="23"/>
      <c r="G165" s="23"/>
      <c r="H165" s="23"/>
      <c r="I165" s="23"/>
      <c r="J165" s="23"/>
      <c r="K165" s="23"/>
      <c r="L165" s="23"/>
      <c r="M165" s="23"/>
      <c r="N165" s="23"/>
      <c r="O165" s="23"/>
      <c r="P165" s="23"/>
      <c r="Q165" s="23"/>
    </row>
    <row r="166" spans="2:17" x14ac:dyDescent="0.2">
      <c r="B166" s="12"/>
      <c r="C166" s="12"/>
      <c r="D166" s="36"/>
      <c r="E166" s="23"/>
      <c r="F166" s="23"/>
      <c r="G166" s="23"/>
      <c r="H166" s="23"/>
      <c r="I166" s="23"/>
      <c r="J166" s="23"/>
      <c r="K166" s="23"/>
      <c r="L166" s="23"/>
      <c r="M166" s="23"/>
      <c r="N166" s="23"/>
      <c r="O166" s="23"/>
      <c r="P166" s="23"/>
      <c r="Q166" s="23"/>
    </row>
    <row r="167" spans="2:17" x14ac:dyDescent="0.2">
      <c r="B167" s="12"/>
      <c r="C167" s="12"/>
      <c r="D167" s="36"/>
      <c r="E167" s="23"/>
      <c r="F167" s="23"/>
      <c r="G167" s="23"/>
      <c r="H167" s="23"/>
      <c r="I167" s="23"/>
      <c r="J167" s="23"/>
      <c r="K167" s="23"/>
      <c r="L167" s="23"/>
      <c r="M167" s="23"/>
      <c r="N167" s="23"/>
      <c r="O167" s="23"/>
      <c r="P167" s="23"/>
      <c r="Q167" s="23"/>
    </row>
    <row r="168" spans="2:17" x14ac:dyDescent="0.2">
      <c r="B168" s="12"/>
      <c r="C168" s="12"/>
      <c r="D168" s="36"/>
      <c r="E168" s="23"/>
      <c r="F168" s="23"/>
      <c r="G168" s="23"/>
      <c r="H168" s="23"/>
      <c r="I168" s="23"/>
      <c r="J168" s="23"/>
      <c r="K168" s="23"/>
      <c r="L168" s="23"/>
      <c r="M168" s="23"/>
      <c r="N168" s="23"/>
      <c r="O168" s="23"/>
      <c r="P168" s="23"/>
      <c r="Q168" s="23"/>
    </row>
    <row r="169" spans="2:17" x14ac:dyDescent="0.2">
      <c r="B169" s="12"/>
      <c r="C169" s="12"/>
      <c r="D169" s="36"/>
      <c r="E169" s="23"/>
      <c r="F169" s="23"/>
      <c r="G169" s="23"/>
      <c r="H169" s="23"/>
      <c r="I169" s="23"/>
      <c r="J169" s="23"/>
      <c r="K169" s="23"/>
      <c r="L169" s="23"/>
      <c r="M169" s="23"/>
      <c r="N169" s="23"/>
      <c r="O169" s="23"/>
      <c r="P169" s="23"/>
      <c r="Q169" s="23"/>
    </row>
    <row r="170" spans="2:17" x14ac:dyDescent="0.2">
      <c r="B170" s="12"/>
      <c r="C170" s="12"/>
      <c r="D170" s="36"/>
      <c r="E170" s="23"/>
      <c r="F170" s="23"/>
      <c r="G170" s="23"/>
      <c r="H170" s="23"/>
      <c r="I170" s="23"/>
      <c r="J170" s="23"/>
      <c r="K170" s="23"/>
      <c r="L170" s="23"/>
      <c r="M170" s="23"/>
      <c r="N170" s="23"/>
      <c r="O170" s="23"/>
      <c r="P170" s="23"/>
      <c r="Q170" s="23"/>
    </row>
    <row r="171" spans="2:17" x14ac:dyDescent="0.2">
      <c r="B171" s="12"/>
      <c r="C171" s="12"/>
      <c r="D171" s="36"/>
      <c r="E171" s="23"/>
      <c r="F171" s="23"/>
      <c r="G171" s="23"/>
      <c r="H171" s="23"/>
      <c r="I171" s="23"/>
      <c r="J171" s="23"/>
      <c r="K171" s="23"/>
      <c r="L171" s="23"/>
      <c r="M171" s="23"/>
      <c r="N171" s="23"/>
      <c r="O171" s="23"/>
      <c r="P171" s="23"/>
      <c r="Q171" s="23"/>
    </row>
    <row r="172" spans="2:17" x14ac:dyDescent="0.2">
      <c r="B172" s="12"/>
      <c r="C172" s="12"/>
      <c r="D172" s="36"/>
      <c r="E172" s="23"/>
      <c r="F172" s="23"/>
      <c r="G172" s="23"/>
      <c r="H172" s="23"/>
      <c r="I172" s="23"/>
      <c r="J172" s="23"/>
      <c r="K172" s="23"/>
      <c r="L172" s="23"/>
      <c r="M172" s="23"/>
      <c r="N172" s="23"/>
      <c r="O172" s="23"/>
      <c r="P172" s="23"/>
      <c r="Q172" s="23"/>
    </row>
    <row r="173" spans="2:17" x14ac:dyDescent="0.2">
      <c r="B173" s="12"/>
      <c r="C173" s="12"/>
      <c r="D173" s="36"/>
      <c r="E173" s="23"/>
      <c r="F173" s="23"/>
      <c r="G173" s="23"/>
      <c r="H173" s="23"/>
      <c r="I173" s="23"/>
      <c r="J173" s="23"/>
      <c r="K173" s="23"/>
      <c r="L173" s="23"/>
      <c r="M173" s="23"/>
      <c r="N173" s="23"/>
      <c r="O173" s="23"/>
      <c r="P173" s="23"/>
      <c r="Q173" s="23"/>
    </row>
    <row r="174" spans="2:17" x14ac:dyDescent="0.2">
      <c r="B174" s="12"/>
      <c r="C174" s="12"/>
      <c r="D174" s="36"/>
      <c r="E174" s="23"/>
      <c r="F174" s="23"/>
      <c r="G174" s="23"/>
      <c r="H174" s="23"/>
      <c r="I174" s="23"/>
      <c r="J174" s="23"/>
      <c r="K174" s="23"/>
      <c r="L174" s="23"/>
      <c r="M174" s="23"/>
      <c r="N174" s="23"/>
      <c r="O174" s="23"/>
      <c r="P174" s="23"/>
      <c r="Q174" s="23"/>
    </row>
    <row r="175" spans="2:17" x14ac:dyDescent="0.2">
      <c r="B175" s="12"/>
      <c r="C175" s="12"/>
      <c r="D175" s="36"/>
      <c r="E175" s="23"/>
      <c r="F175" s="23"/>
      <c r="G175" s="23"/>
      <c r="H175" s="23"/>
      <c r="I175" s="23"/>
      <c r="J175" s="23"/>
      <c r="K175" s="23"/>
      <c r="L175" s="23"/>
      <c r="M175" s="23"/>
      <c r="N175" s="23"/>
      <c r="O175" s="23"/>
      <c r="P175" s="23"/>
      <c r="Q175" s="23"/>
    </row>
    <row r="176" spans="2:17" x14ac:dyDescent="0.2">
      <c r="B176" s="12"/>
      <c r="C176" s="12"/>
      <c r="D176" s="36"/>
      <c r="E176" s="23"/>
      <c r="F176" s="23"/>
      <c r="G176" s="23"/>
      <c r="H176" s="23"/>
      <c r="I176" s="23"/>
      <c r="J176" s="23"/>
      <c r="K176" s="23"/>
      <c r="L176" s="23"/>
      <c r="M176" s="23"/>
      <c r="N176" s="23"/>
      <c r="O176" s="23"/>
      <c r="P176" s="23"/>
      <c r="Q176" s="23"/>
    </row>
    <row r="177" spans="2:17" x14ac:dyDescent="0.2">
      <c r="B177" s="12"/>
      <c r="C177" s="12"/>
      <c r="D177" s="36"/>
      <c r="E177" s="23"/>
      <c r="F177" s="23"/>
      <c r="G177" s="23"/>
      <c r="H177" s="23"/>
      <c r="I177" s="23"/>
      <c r="J177" s="23"/>
      <c r="K177" s="23"/>
      <c r="L177" s="23"/>
      <c r="M177" s="23"/>
      <c r="N177" s="23"/>
      <c r="O177" s="23"/>
      <c r="P177" s="23"/>
      <c r="Q177" s="23"/>
    </row>
    <row r="178" spans="2:17" x14ac:dyDescent="0.2">
      <c r="B178" s="12"/>
      <c r="C178" s="12"/>
      <c r="D178" s="36"/>
      <c r="E178" s="23"/>
      <c r="F178" s="23"/>
      <c r="G178" s="23"/>
      <c r="H178" s="23"/>
      <c r="I178" s="23"/>
      <c r="J178" s="23"/>
      <c r="K178" s="23"/>
      <c r="L178" s="23"/>
      <c r="M178" s="23"/>
      <c r="N178" s="23"/>
      <c r="O178" s="23"/>
      <c r="P178" s="23"/>
      <c r="Q178" s="23"/>
    </row>
    <row r="179" spans="2:17" x14ac:dyDescent="0.2">
      <c r="B179" s="12"/>
      <c r="C179" s="12"/>
      <c r="D179" s="36"/>
      <c r="E179" s="23"/>
      <c r="F179" s="23"/>
      <c r="G179" s="23"/>
      <c r="H179" s="23"/>
      <c r="I179" s="23"/>
      <c r="J179" s="23"/>
      <c r="K179" s="23"/>
      <c r="L179" s="23"/>
      <c r="M179" s="23"/>
      <c r="N179" s="23"/>
      <c r="O179" s="23"/>
      <c r="P179" s="23"/>
      <c r="Q179" s="23"/>
    </row>
    <row r="180" spans="2:17" x14ac:dyDescent="0.2">
      <c r="B180" s="12"/>
      <c r="C180" s="12"/>
      <c r="D180" s="36"/>
      <c r="E180" s="23"/>
      <c r="F180" s="23"/>
      <c r="G180" s="23"/>
      <c r="H180" s="23"/>
      <c r="I180" s="23"/>
      <c r="J180" s="23"/>
      <c r="K180" s="23"/>
      <c r="L180" s="23"/>
      <c r="M180" s="23"/>
      <c r="N180" s="23"/>
      <c r="O180" s="23"/>
      <c r="P180" s="23"/>
      <c r="Q180" s="23"/>
    </row>
    <row r="181" spans="2:17" x14ac:dyDescent="0.2">
      <c r="B181" s="12"/>
      <c r="C181" s="12"/>
      <c r="D181" s="36"/>
      <c r="E181" s="23"/>
      <c r="F181" s="23"/>
      <c r="G181" s="23"/>
      <c r="H181" s="23"/>
      <c r="I181" s="23"/>
      <c r="J181" s="23"/>
      <c r="K181" s="23"/>
      <c r="L181" s="23"/>
      <c r="M181" s="23"/>
      <c r="N181" s="23"/>
      <c r="O181" s="23"/>
      <c r="P181" s="23"/>
      <c r="Q181" s="23"/>
    </row>
    <row r="182" spans="2:17" x14ac:dyDescent="0.2">
      <c r="B182" s="12"/>
      <c r="C182" s="12"/>
      <c r="D182" s="36"/>
      <c r="E182" s="23"/>
      <c r="F182" s="23"/>
      <c r="G182" s="23"/>
      <c r="H182" s="23"/>
      <c r="I182" s="23"/>
      <c r="J182" s="23"/>
      <c r="K182" s="23"/>
      <c r="L182" s="23"/>
      <c r="M182" s="23"/>
      <c r="N182" s="23"/>
      <c r="O182" s="23"/>
      <c r="P182" s="23"/>
      <c r="Q182" s="23"/>
    </row>
    <row r="183" spans="2:17" x14ac:dyDescent="0.2">
      <c r="B183" s="12"/>
      <c r="C183" s="12"/>
      <c r="D183" s="36"/>
      <c r="E183" s="23"/>
      <c r="F183" s="23"/>
      <c r="G183" s="23"/>
      <c r="H183" s="23"/>
      <c r="I183" s="23"/>
      <c r="J183" s="23"/>
      <c r="K183" s="23"/>
      <c r="L183" s="23"/>
      <c r="M183" s="23"/>
      <c r="N183" s="23"/>
      <c r="O183" s="23"/>
      <c r="P183" s="23"/>
      <c r="Q183" s="23"/>
    </row>
    <row r="184" spans="2:17" x14ac:dyDescent="0.2">
      <c r="B184" s="12"/>
      <c r="C184" s="12"/>
      <c r="D184" s="36"/>
      <c r="E184" s="23"/>
      <c r="F184" s="23"/>
      <c r="G184" s="23"/>
      <c r="H184" s="23"/>
      <c r="I184" s="23"/>
      <c r="J184" s="23"/>
      <c r="K184" s="23"/>
      <c r="L184" s="23"/>
      <c r="M184" s="23"/>
      <c r="N184" s="23"/>
      <c r="O184" s="23"/>
      <c r="P184" s="23"/>
      <c r="Q184" s="23"/>
    </row>
    <row r="185" spans="2:17" x14ac:dyDescent="0.2">
      <c r="B185" s="12"/>
      <c r="C185" s="12"/>
      <c r="D185" s="36"/>
      <c r="E185" s="23"/>
      <c r="F185" s="23"/>
      <c r="G185" s="23"/>
      <c r="H185" s="23"/>
      <c r="I185" s="23"/>
      <c r="J185" s="23"/>
      <c r="K185" s="23"/>
      <c r="L185" s="23"/>
      <c r="M185" s="23"/>
      <c r="N185" s="23"/>
      <c r="O185" s="23"/>
      <c r="P185" s="23"/>
      <c r="Q185" s="23"/>
    </row>
    <row r="186" spans="2:17" x14ac:dyDescent="0.2">
      <c r="B186" s="12"/>
      <c r="C186" s="12"/>
      <c r="D186" s="36"/>
      <c r="E186" s="23"/>
      <c r="F186" s="23"/>
      <c r="G186" s="23"/>
      <c r="H186" s="23"/>
      <c r="I186" s="23"/>
      <c r="J186" s="23"/>
      <c r="K186" s="23"/>
      <c r="L186" s="23"/>
      <c r="M186" s="23"/>
      <c r="N186" s="23"/>
      <c r="O186" s="23"/>
      <c r="P186" s="23"/>
      <c r="Q186" s="23"/>
    </row>
    <row r="187" spans="2:17" x14ac:dyDescent="0.2">
      <c r="B187" s="12"/>
      <c r="C187" s="12"/>
      <c r="D187" s="36"/>
      <c r="E187" s="23"/>
      <c r="F187" s="23"/>
      <c r="G187" s="23"/>
      <c r="H187" s="23"/>
      <c r="I187" s="23"/>
      <c r="J187" s="23"/>
      <c r="K187" s="23"/>
      <c r="L187" s="23"/>
      <c r="M187" s="23"/>
      <c r="N187" s="23"/>
      <c r="O187" s="23"/>
      <c r="P187" s="23"/>
      <c r="Q187" s="23"/>
    </row>
    <row r="188" spans="2:17" x14ac:dyDescent="0.2">
      <c r="B188" s="12"/>
      <c r="C188" s="12"/>
      <c r="D188" s="36"/>
      <c r="E188" s="23"/>
      <c r="F188" s="23"/>
      <c r="G188" s="23"/>
      <c r="H188" s="23"/>
      <c r="I188" s="23"/>
      <c r="J188" s="23"/>
      <c r="K188" s="23"/>
      <c r="L188" s="23"/>
      <c r="M188" s="23"/>
      <c r="N188" s="23"/>
      <c r="O188" s="23"/>
      <c r="P188" s="23"/>
      <c r="Q188" s="23"/>
    </row>
    <row r="189" spans="2:17" x14ac:dyDescent="0.2">
      <c r="B189" s="12"/>
      <c r="C189" s="12"/>
      <c r="D189" s="36"/>
      <c r="E189" s="23"/>
      <c r="F189" s="23"/>
      <c r="G189" s="23"/>
      <c r="H189" s="23"/>
      <c r="I189" s="23"/>
      <c r="J189" s="23"/>
      <c r="K189" s="23"/>
      <c r="L189" s="23"/>
      <c r="M189" s="23"/>
      <c r="N189" s="23"/>
      <c r="O189" s="23"/>
      <c r="P189" s="23"/>
      <c r="Q189" s="23"/>
    </row>
    <row r="190" spans="2:17" x14ac:dyDescent="0.2">
      <c r="B190" s="12"/>
      <c r="C190" s="12"/>
      <c r="D190" s="36"/>
      <c r="E190" s="23"/>
      <c r="F190" s="23"/>
      <c r="G190" s="23"/>
      <c r="H190" s="23"/>
      <c r="I190" s="23"/>
      <c r="J190" s="23"/>
      <c r="K190" s="23"/>
      <c r="L190" s="23"/>
      <c r="M190" s="23"/>
      <c r="N190" s="23"/>
      <c r="O190" s="23"/>
      <c r="P190" s="23"/>
      <c r="Q190" s="23"/>
    </row>
    <row r="191" spans="2:17" x14ac:dyDescent="0.2">
      <c r="B191" s="12"/>
      <c r="C191" s="12"/>
      <c r="D191" s="36"/>
      <c r="E191" s="23"/>
      <c r="F191" s="23"/>
      <c r="G191" s="23"/>
      <c r="H191" s="23"/>
      <c r="I191" s="23"/>
      <c r="J191" s="23"/>
      <c r="K191" s="23"/>
      <c r="L191" s="23"/>
      <c r="M191" s="23"/>
      <c r="N191" s="23"/>
      <c r="O191" s="23"/>
      <c r="P191" s="23"/>
      <c r="Q191" s="23"/>
    </row>
    <row r="192" spans="2:17" x14ac:dyDescent="0.2">
      <c r="B192" s="12"/>
      <c r="C192" s="12"/>
      <c r="D192" s="36"/>
      <c r="E192" s="23"/>
      <c r="F192" s="23"/>
      <c r="G192" s="23"/>
      <c r="H192" s="23"/>
      <c r="I192" s="23"/>
      <c r="J192" s="23"/>
      <c r="K192" s="23"/>
      <c r="L192" s="23"/>
      <c r="M192" s="23"/>
      <c r="N192" s="23"/>
      <c r="O192" s="23"/>
      <c r="P192" s="23"/>
      <c r="Q192" s="23"/>
    </row>
    <row r="193" spans="2:17" x14ac:dyDescent="0.2">
      <c r="B193" s="12"/>
      <c r="C193" s="12"/>
      <c r="D193" s="36"/>
      <c r="E193" s="23"/>
      <c r="F193" s="23"/>
      <c r="G193" s="23"/>
      <c r="H193" s="23"/>
      <c r="I193" s="23"/>
      <c r="J193" s="23"/>
      <c r="K193" s="23"/>
      <c r="L193" s="23"/>
      <c r="M193" s="23"/>
      <c r="N193" s="23"/>
      <c r="O193" s="23"/>
      <c r="P193" s="23"/>
      <c r="Q193" s="23"/>
    </row>
    <row r="194" spans="2:17" x14ac:dyDescent="0.2">
      <c r="B194" s="12"/>
      <c r="C194" s="12"/>
      <c r="D194" s="36"/>
      <c r="E194" s="23"/>
      <c r="F194" s="23"/>
      <c r="G194" s="23"/>
      <c r="H194" s="23"/>
      <c r="I194" s="23"/>
      <c r="J194" s="23"/>
      <c r="K194" s="23"/>
      <c r="L194" s="23"/>
      <c r="M194" s="23"/>
      <c r="N194" s="23"/>
      <c r="O194" s="23"/>
      <c r="P194" s="23"/>
      <c r="Q194" s="23"/>
    </row>
    <row r="195" spans="2:17" x14ac:dyDescent="0.2">
      <c r="B195" s="12"/>
      <c r="C195" s="12"/>
      <c r="D195" s="36"/>
      <c r="E195" s="23"/>
      <c r="F195" s="23"/>
      <c r="G195" s="23"/>
      <c r="H195" s="23"/>
      <c r="I195" s="23"/>
      <c r="J195" s="23"/>
      <c r="K195" s="23"/>
      <c r="L195" s="23"/>
      <c r="M195" s="23"/>
      <c r="N195" s="23"/>
      <c r="O195" s="23"/>
      <c r="P195" s="23"/>
      <c r="Q195" s="23"/>
    </row>
    <row r="196" spans="2:17" x14ac:dyDescent="0.2">
      <c r="B196" s="12"/>
      <c r="C196" s="12"/>
      <c r="D196" s="36"/>
      <c r="E196" s="23"/>
      <c r="F196" s="23"/>
      <c r="G196" s="23"/>
      <c r="H196" s="23"/>
      <c r="I196" s="23"/>
      <c r="J196" s="23"/>
      <c r="K196" s="23"/>
      <c r="L196" s="23"/>
      <c r="M196" s="23"/>
      <c r="N196" s="23"/>
      <c r="O196" s="23"/>
      <c r="P196" s="23"/>
      <c r="Q196" s="23"/>
    </row>
    <row r="197" spans="2:17" x14ac:dyDescent="0.2">
      <c r="B197" s="12"/>
      <c r="C197" s="12"/>
      <c r="D197" s="36"/>
      <c r="E197" s="23"/>
      <c r="F197" s="23"/>
      <c r="G197" s="23"/>
      <c r="H197" s="23"/>
      <c r="I197" s="23"/>
      <c r="J197" s="23"/>
      <c r="K197" s="23"/>
      <c r="L197" s="23"/>
      <c r="M197" s="23"/>
      <c r="N197" s="23"/>
      <c r="O197" s="23"/>
      <c r="P197" s="23"/>
      <c r="Q197" s="23"/>
    </row>
    <row r="198" spans="2:17" x14ac:dyDescent="0.2">
      <c r="B198" s="12"/>
      <c r="C198" s="12"/>
      <c r="D198" s="36"/>
      <c r="E198" s="23"/>
      <c r="F198" s="23"/>
      <c r="G198" s="23"/>
      <c r="H198" s="23"/>
      <c r="I198" s="23"/>
      <c r="J198" s="23"/>
      <c r="K198" s="23"/>
      <c r="L198" s="23"/>
      <c r="M198" s="23"/>
      <c r="N198" s="23"/>
      <c r="O198" s="23"/>
      <c r="P198" s="23"/>
      <c r="Q198" s="23"/>
    </row>
    <row r="199" spans="2:17" x14ac:dyDescent="0.2">
      <c r="B199" s="12"/>
      <c r="C199" s="12"/>
      <c r="D199" s="36"/>
      <c r="E199" s="23"/>
      <c r="F199" s="23"/>
      <c r="G199" s="23"/>
      <c r="H199" s="23"/>
      <c r="I199" s="23"/>
      <c r="J199" s="23"/>
      <c r="K199" s="23"/>
      <c r="L199" s="23"/>
      <c r="M199" s="23"/>
      <c r="N199" s="23"/>
      <c r="O199" s="23"/>
      <c r="P199" s="23"/>
      <c r="Q199" s="23"/>
    </row>
    <row r="200" spans="2:17" x14ac:dyDescent="0.2">
      <c r="B200" s="12"/>
      <c r="C200" s="12"/>
      <c r="D200" s="36"/>
      <c r="E200" s="23"/>
      <c r="F200" s="23"/>
      <c r="G200" s="23"/>
      <c r="H200" s="23"/>
      <c r="I200" s="23"/>
      <c r="J200" s="23"/>
      <c r="K200" s="23"/>
      <c r="L200" s="23"/>
      <c r="M200" s="23"/>
      <c r="N200" s="23"/>
      <c r="O200" s="23"/>
      <c r="P200" s="23"/>
      <c r="Q200" s="23"/>
    </row>
    <row r="201" spans="2:17" x14ac:dyDescent="0.2">
      <c r="B201" s="12"/>
      <c r="C201" s="12"/>
      <c r="D201" s="36"/>
      <c r="E201" s="23"/>
      <c r="F201" s="23"/>
      <c r="G201" s="23"/>
      <c r="H201" s="23"/>
      <c r="I201" s="23"/>
      <c r="J201" s="23"/>
      <c r="K201" s="23"/>
      <c r="L201" s="23"/>
      <c r="M201" s="23"/>
      <c r="N201" s="23"/>
      <c r="O201" s="23"/>
      <c r="P201" s="23"/>
      <c r="Q201" s="23"/>
    </row>
    <row r="202" spans="2:17" x14ac:dyDescent="0.2">
      <c r="B202" s="12"/>
      <c r="C202" s="12"/>
      <c r="D202" s="36"/>
      <c r="E202" s="23"/>
      <c r="F202" s="23"/>
      <c r="G202" s="23"/>
      <c r="H202" s="23"/>
      <c r="I202" s="23"/>
      <c r="J202" s="23"/>
      <c r="K202" s="23"/>
      <c r="L202" s="23"/>
      <c r="M202" s="23"/>
      <c r="N202" s="23"/>
      <c r="O202" s="23"/>
      <c r="P202" s="23"/>
      <c r="Q202" s="23"/>
    </row>
    <row r="203" spans="2:17" x14ac:dyDescent="0.2">
      <c r="B203" s="12"/>
      <c r="C203" s="12"/>
      <c r="D203" s="36"/>
      <c r="E203" s="23"/>
      <c r="F203" s="23"/>
      <c r="G203" s="23"/>
      <c r="H203" s="23"/>
      <c r="I203" s="23"/>
      <c r="J203" s="23"/>
      <c r="K203" s="23"/>
      <c r="L203" s="23"/>
      <c r="M203" s="23"/>
      <c r="N203" s="23"/>
      <c r="O203" s="23"/>
      <c r="P203" s="23"/>
      <c r="Q203" s="23"/>
    </row>
    <row r="204" spans="2:17" x14ac:dyDescent="0.2">
      <c r="B204" s="12"/>
      <c r="C204" s="12"/>
      <c r="D204" s="36"/>
      <c r="E204" s="23"/>
      <c r="F204" s="23"/>
      <c r="G204" s="23"/>
      <c r="H204" s="23"/>
      <c r="I204" s="23"/>
      <c r="J204" s="23"/>
      <c r="K204" s="23"/>
      <c r="L204" s="23"/>
      <c r="M204" s="23"/>
      <c r="N204" s="23"/>
      <c r="O204" s="23"/>
      <c r="P204" s="23"/>
      <c r="Q204" s="23"/>
    </row>
    <row r="205" spans="2:17" x14ac:dyDescent="0.2">
      <c r="B205" s="12"/>
      <c r="C205" s="12"/>
      <c r="D205" s="36"/>
      <c r="E205" s="23"/>
      <c r="F205" s="23"/>
      <c r="G205" s="23"/>
      <c r="H205" s="23"/>
      <c r="I205" s="23"/>
      <c r="J205" s="23"/>
      <c r="K205" s="23"/>
      <c r="L205" s="23"/>
      <c r="M205" s="23"/>
      <c r="N205" s="23"/>
      <c r="O205" s="23"/>
      <c r="P205" s="23"/>
      <c r="Q205" s="23"/>
    </row>
    <row r="206" spans="2:17" x14ac:dyDescent="0.2">
      <c r="B206" s="12"/>
      <c r="C206" s="12"/>
      <c r="D206" s="36"/>
      <c r="E206" s="23"/>
      <c r="F206" s="23"/>
      <c r="G206" s="23"/>
      <c r="H206" s="23"/>
      <c r="I206" s="23"/>
      <c r="J206" s="23"/>
      <c r="K206" s="23"/>
      <c r="L206" s="23"/>
      <c r="M206" s="23"/>
      <c r="N206" s="23"/>
      <c r="O206" s="23"/>
      <c r="P206" s="23"/>
      <c r="Q206" s="23"/>
    </row>
    <row r="207" spans="2:17" x14ac:dyDescent="0.2">
      <c r="B207" s="12"/>
      <c r="C207" s="12"/>
      <c r="D207" s="36"/>
      <c r="E207" s="23"/>
      <c r="F207" s="23"/>
      <c r="G207" s="23"/>
      <c r="H207" s="23"/>
      <c r="I207" s="23"/>
      <c r="J207" s="23"/>
      <c r="K207" s="23"/>
      <c r="L207" s="23"/>
      <c r="M207" s="23"/>
      <c r="N207" s="23"/>
      <c r="O207" s="23"/>
      <c r="P207" s="23"/>
      <c r="Q207" s="23"/>
    </row>
    <row r="208" spans="2:17" x14ac:dyDescent="0.2">
      <c r="B208" s="12"/>
      <c r="C208" s="12"/>
      <c r="D208" s="36"/>
      <c r="E208" s="23"/>
      <c r="F208" s="23"/>
      <c r="G208" s="23"/>
      <c r="H208" s="23"/>
      <c r="I208" s="23"/>
      <c r="J208" s="23"/>
      <c r="K208" s="23"/>
      <c r="L208" s="23"/>
      <c r="M208" s="23"/>
      <c r="N208" s="23"/>
      <c r="O208" s="23"/>
      <c r="P208" s="23"/>
      <c r="Q208" s="23"/>
    </row>
    <row r="209" spans="2:17" x14ac:dyDescent="0.2">
      <c r="B209" s="12"/>
      <c r="C209" s="12"/>
      <c r="D209" s="36"/>
      <c r="E209" s="23"/>
      <c r="F209" s="23"/>
      <c r="G209" s="23"/>
      <c r="H209" s="23"/>
      <c r="I209" s="23"/>
      <c r="J209" s="23"/>
      <c r="K209" s="23"/>
      <c r="L209" s="23"/>
      <c r="M209" s="23"/>
      <c r="N209" s="23"/>
      <c r="O209" s="23"/>
      <c r="P209" s="23"/>
      <c r="Q209" s="23"/>
    </row>
    <row r="210" spans="2:17" x14ac:dyDescent="0.2">
      <c r="B210" s="12"/>
      <c r="C210" s="12"/>
      <c r="D210" s="36"/>
      <c r="E210" s="23"/>
      <c r="F210" s="23"/>
      <c r="G210" s="23"/>
      <c r="H210" s="23"/>
      <c r="I210" s="23"/>
      <c r="J210" s="23"/>
      <c r="K210" s="23"/>
      <c r="L210" s="23"/>
      <c r="M210" s="23"/>
      <c r="N210" s="23"/>
      <c r="O210" s="23"/>
      <c r="P210" s="23"/>
      <c r="Q210" s="23"/>
    </row>
    <row r="211" spans="2:17" x14ac:dyDescent="0.2">
      <c r="B211" s="12"/>
      <c r="C211" s="12"/>
      <c r="D211" s="36"/>
      <c r="E211" s="23"/>
      <c r="F211" s="23"/>
      <c r="G211" s="23"/>
      <c r="H211" s="23"/>
      <c r="I211" s="23"/>
      <c r="J211" s="23"/>
      <c r="K211" s="23"/>
      <c r="L211" s="23"/>
      <c r="M211" s="23"/>
      <c r="N211" s="23"/>
      <c r="O211" s="23"/>
      <c r="P211" s="23"/>
      <c r="Q211" s="23"/>
    </row>
    <row r="212" spans="2:17" x14ac:dyDescent="0.2">
      <c r="B212" s="12"/>
      <c r="C212" s="12"/>
      <c r="D212" s="36"/>
      <c r="E212" s="23"/>
      <c r="F212" s="23"/>
      <c r="G212" s="23"/>
      <c r="H212" s="23"/>
      <c r="I212" s="23"/>
      <c r="J212" s="23"/>
      <c r="K212" s="23"/>
      <c r="L212" s="23"/>
      <c r="M212" s="23"/>
      <c r="N212" s="23"/>
      <c r="O212" s="23"/>
      <c r="P212" s="23"/>
      <c r="Q212" s="23"/>
    </row>
    <row r="213" spans="2:17" x14ac:dyDescent="0.2">
      <c r="B213" s="12"/>
      <c r="C213" s="12"/>
      <c r="D213" s="36"/>
      <c r="E213" s="23"/>
      <c r="F213" s="23"/>
      <c r="G213" s="23"/>
      <c r="H213" s="23"/>
      <c r="I213" s="23"/>
      <c r="J213" s="23"/>
      <c r="K213" s="23"/>
      <c r="L213" s="23"/>
      <c r="M213" s="23"/>
      <c r="N213" s="23"/>
      <c r="O213" s="23"/>
      <c r="P213" s="23"/>
      <c r="Q213" s="23"/>
    </row>
    <row r="214" spans="2:17" x14ac:dyDescent="0.2">
      <c r="B214" s="12"/>
      <c r="C214" s="12"/>
      <c r="D214" s="36"/>
      <c r="E214" s="23"/>
      <c r="F214" s="23"/>
      <c r="G214" s="23"/>
      <c r="H214" s="23"/>
      <c r="I214" s="23"/>
      <c r="J214" s="23"/>
      <c r="K214" s="23"/>
      <c r="L214" s="23"/>
      <c r="M214" s="23"/>
      <c r="N214" s="23"/>
      <c r="O214" s="23"/>
      <c r="P214" s="23"/>
      <c r="Q214" s="23"/>
    </row>
    <row r="215" spans="2:17" x14ac:dyDescent="0.2">
      <c r="B215" s="12"/>
      <c r="C215" s="12"/>
      <c r="D215" s="36"/>
      <c r="E215" s="23"/>
      <c r="F215" s="23"/>
      <c r="G215" s="23"/>
      <c r="H215" s="23"/>
      <c r="I215" s="23"/>
      <c r="J215" s="23"/>
      <c r="K215" s="23"/>
      <c r="L215" s="23"/>
      <c r="M215" s="23"/>
      <c r="N215" s="23"/>
      <c r="O215" s="23"/>
      <c r="P215" s="23"/>
      <c r="Q215" s="23"/>
    </row>
    <row r="216" spans="2:17" x14ac:dyDescent="0.2">
      <c r="B216" s="12"/>
      <c r="C216" s="12"/>
      <c r="D216" s="36"/>
      <c r="E216" s="23"/>
      <c r="F216" s="23"/>
      <c r="G216" s="23"/>
      <c r="H216" s="23"/>
      <c r="I216" s="23"/>
      <c r="J216" s="23"/>
      <c r="K216" s="23"/>
      <c r="L216" s="23"/>
      <c r="M216" s="23"/>
      <c r="N216" s="23"/>
      <c r="O216" s="23"/>
      <c r="P216" s="23"/>
      <c r="Q216" s="23"/>
    </row>
    <row r="217" spans="2:17" x14ac:dyDescent="0.2">
      <c r="B217" s="12"/>
      <c r="C217" s="12"/>
      <c r="D217" s="36"/>
      <c r="E217" s="23"/>
      <c r="F217" s="23"/>
      <c r="G217" s="23"/>
      <c r="H217" s="23"/>
      <c r="I217" s="23"/>
      <c r="J217" s="23"/>
      <c r="K217" s="23"/>
      <c r="L217" s="23"/>
      <c r="M217" s="23"/>
      <c r="N217" s="23"/>
      <c r="O217" s="23"/>
      <c r="P217" s="23"/>
      <c r="Q217" s="23"/>
    </row>
    <row r="218" spans="2:17" x14ac:dyDescent="0.2">
      <c r="B218" s="12"/>
      <c r="C218" s="12"/>
      <c r="D218" s="36"/>
      <c r="E218" s="23"/>
      <c r="F218" s="23"/>
      <c r="G218" s="23"/>
      <c r="H218" s="23"/>
      <c r="I218" s="23"/>
      <c r="J218" s="23"/>
      <c r="K218" s="23"/>
      <c r="L218" s="23"/>
      <c r="M218" s="23"/>
      <c r="N218" s="23"/>
      <c r="O218" s="23"/>
      <c r="P218" s="23"/>
      <c r="Q218" s="23"/>
    </row>
    <row r="219" spans="2:17" x14ac:dyDescent="0.2">
      <c r="B219" s="12"/>
      <c r="C219" s="12"/>
      <c r="D219" s="36"/>
      <c r="E219" s="23"/>
      <c r="F219" s="23"/>
      <c r="G219" s="23"/>
      <c r="H219" s="23"/>
      <c r="I219" s="23"/>
      <c r="J219" s="23"/>
      <c r="K219" s="23"/>
      <c r="L219" s="23"/>
      <c r="M219" s="23"/>
      <c r="N219" s="23"/>
      <c r="O219" s="23"/>
      <c r="P219" s="23"/>
      <c r="Q219" s="23"/>
    </row>
    <row r="220" spans="2:17" x14ac:dyDescent="0.2">
      <c r="B220" s="12"/>
      <c r="C220" s="12"/>
      <c r="D220" s="36"/>
      <c r="E220" s="23"/>
      <c r="F220" s="23"/>
      <c r="G220" s="23"/>
      <c r="H220" s="23"/>
      <c r="I220" s="23"/>
      <c r="J220" s="23"/>
      <c r="K220" s="23"/>
      <c r="L220" s="23"/>
      <c r="M220" s="23"/>
      <c r="N220" s="23"/>
      <c r="O220" s="23"/>
      <c r="P220" s="23"/>
      <c r="Q220" s="23"/>
    </row>
    <row r="221" spans="2:17" x14ac:dyDescent="0.2">
      <c r="B221" s="12"/>
      <c r="C221" s="12"/>
      <c r="D221" s="36"/>
      <c r="E221" s="23"/>
      <c r="F221" s="23"/>
      <c r="G221" s="23"/>
      <c r="H221" s="23"/>
      <c r="I221" s="23"/>
      <c r="J221" s="23"/>
      <c r="K221" s="23"/>
      <c r="L221" s="23"/>
      <c r="M221" s="23"/>
      <c r="N221" s="23"/>
      <c r="O221" s="23"/>
      <c r="P221" s="23"/>
      <c r="Q221" s="23"/>
    </row>
    <row r="222" spans="2:17" x14ac:dyDescent="0.2">
      <c r="B222" s="12"/>
      <c r="C222" s="12"/>
      <c r="D222" s="36"/>
      <c r="E222" s="23"/>
      <c r="F222" s="23"/>
      <c r="G222" s="23"/>
      <c r="H222" s="23"/>
      <c r="I222" s="23"/>
      <c r="J222" s="23"/>
      <c r="K222" s="23"/>
      <c r="L222" s="23"/>
      <c r="M222" s="23"/>
      <c r="N222" s="23"/>
      <c r="O222" s="23"/>
      <c r="P222" s="23"/>
      <c r="Q222" s="23"/>
    </row>
    <row r="223" spans="2:17" x14ac:dyDescent="0.2">
      <c r="B223" s="12"/>
      <c r="C223" s="12"/>
      <c r="D223" s="36"/>
      <c r="E223" s="23"/>
      <c r="F223" s="23"/>
      <c r="G223" s="23"/>
      <c r="H223" s="23"/>
      <c r="I223" s="23"/>
      <c r="J223" s="23"/>
      <c r="K223" s="23"/>
      <c r="L223" s="23"/>
      <c r="M223" s="23"/>
      <c r="N223" s="23"/>
      <c r="O223" s="23"/>
      <c r="P223" s="23"/>
      <c r="Q223" s="23"/>
    </row>
    <row r="224" spans="2:17" x14ac:dyDescent="0.2">
      <c r="B224" s="12"/>
      <c r="C224" s="12"/>
      <c r="D224" s="36"/>
      <c r="E224" s="23"/>
      <c r="F224" s="23"/>
      <c r="G224" s="23"/>
      <c r="H224" s="23"/>
      <c r="I224" s="23"/>
      <c r="J224" s="23"/>
      <c r="K224" s="23"/>
      <c r="L224" s="23"/>
      <c r="M224" s="23"/>
      <c r="N224" s="23"/>
      <c r="O224" s="23"/>
      <c r="P224" s="23"/>
      <c r="Q224" s="23"/>
    </row>
    <row r="225" spans="2:17" x14ac:dyDescent="0.2">
      <c r="B225" s="12"/>
      <c r="C225" s="12"/>
      <c r="D225" s="36"/>
      <c r="E225" s="23"/>
      <c r="F225" s="23"/>
      <c r="G225" s="23"/>
      <c r="H225" s="23"/>
      <c r="I225" s="23"/>
      <c r="J225" s="23"/>
      <c r="K225" s="23"/>
      <c r="L225" s="23"/>
      <c r="M225" s="23"/>
      <c r="N225" s="23"/>
      <c r="O225" s="23"/>
      <c r="P225" s="23"/>
      <c r="Q225" s="23"/>
    </row>
    <row r="226" spans="2:17" x14ac:dyDescent="0.2">
      <c r="B226" s="12"/>
      <c r="C226" s="12"/>
      <c r="D226" s="36"/>
      <c r="E226" s="23"/>
      <c r="F226" s="23"/>
      <c r="G226" s="23"/>
      <c r="H226" s="23"/>
      <c r="I226" s="23"/>
      <c r="J226" s="23"/>
      <c r="K226" s="23"/>
      <c r="L226" s="23"/>
      <c r="M226" s="23"/>
      <c r="N226" s="23"/>
      <c r="O226" s="23"/>
      <c r="P226" s="23"/>
      <c r="Q226" s="23"/>
    </row>
    <row r="227" spans="2:17" x14ac:dyDescent="0.2">
      <c r="B227" s="12"/>
      <c r="C227" s="12"/>
      <c r="D227" s="36"/>
      <c r="E227" s="23"/>
      <c r="F227" s="23"/>
      <c r="G227" s="23"/>
      <c r="H227" s="23"/>
      <c r="I227" s="23"/>
      <c r="J227" s="23"/>
      <c r="K227" s="23"/>
      <c r="L227" s="23"/>
      <c r="M227" s="23"/>
      <c r="N227" s="23"/>
      <c r="O227" s="23"/>
      <c r="P227" s="23"/>
      <c r="Q227" s="23"/>
    </row>
    <row r="228" spans="2:17" x14ac:dyDescent="0.2">
      <c r="B228" s="12"/>
      <c r="C228" s="12"/>
      <c r="D228" s="36"/>
      <c r="E228" s="23"/>
      <c r="F228" s="23"/>
      <c r="G228" s="23"/>
      <c r="H228" s="23"/>
      <c r="I228" s="23"/>
      <c r="J228" s="23"/>
      <c r="K228" s="23"/>
      <c r="L228" s="23"/>
      <c r="M228" s="23"/>
      <c r="N228" s="23"/>
      <c r="O228" s="23"/>
      <c r="P228" s="23"/>
      <c r="Q228" s="23"/>
    </row>
    <row r="229" spans="2:17" x14ac:dyDescent="0.2">
      <c r="B229" s="12"/>
      <c r="C229" s="12"/>
      <c r="D229" s="36"/>
      <c r="E229" s="23"/>
      <c r="F229" s="23"/>
      <c r="G229" s="23"/>
      <c r="H229" s="23"/>
      <c r="I229" s="23"/>
      <c r="J229" s="23"/>
      <c r="K229" s="23"/>
      <c r="L229" s="23"/>
      <c r="M229" s="23"/>
      <c r="N229" s="23"/>
      <c r="O229" s="23"/>
      <c r="P229" s="23"/>
      <c r="Q229" s="23"/>
    </row>
    <row r="230" spans="2:17" x14ac:dyDescent="0.2">
      <c r="B230" s="12"/>
      <c r="C230" s="12"/>
      <c r="D230" s="36"/>
      <c r="E230" s="23"/>
      <c r="F230" s="23"/>
      <c r="G230" s="23"/>
      <c r="H230" s="23"/>
      <c r="I230" s="23"/>
      <c r="J230" s="23"/>
      <c r="K230" s="23"/>
      <c r="L230" s="23"/>
      <c r="M230" s="23"/>
      <c r="N230" s="23"/>
      <c r="O230" s="23"/>
      <c r="P230" s="23"/>
      <c r="Q230" s="23"/>
    </row>
    <row r="231" spans="2:17" x14ac:dyDescent="0.2">
      <c r="B231" s="12"/>
      <c r="C231" s="12"/>
      <c r="D231" s="36"/>
      <c r="E231" s="23"/>
      <c r="F231" s="23"/>
      <c r="G231" s="23"/>
      <c r="H231" s="23"/>
      <c r="I231" s="23"/>
      <c r="J231" s="23"/>
      <c r="K231" s="23"/>
      <c r="L231" s="23"/>
      <c r="M231" s="23"/>
      <c r="N231" s="23"/>
      <c r="O231" s="23"/>
      <c r="P231" s="23"/>
      <c r="Q231" s="23"/>
    </row>
    <row r="232" spans="2:17" x14ac:dyDescent="0.2">
      <c r="B232" s="12"/>
      <c r="C232" s="12"/>
      <c r="D232" s="36"/>
      <c r="E232" s="23"/>
      <c r="F232" s="23"/>
      <c r="G232" s="23"/>
      <c r="H232" s="23"/>
      <c r="I232" s="23"/>
      <c r="J232" s="23"/>
      <c r="K232" s="23"/>
      <c r="L232" s="23"/>
      <c r="M232" s="23"/>
      <c r="N232" s="23"/>
      <c r="O232" s="23"/>
      <c r="P232" s="23"/>
      <c r="Q232" s="23"/>
    </row>
    <row r="233" spans="2:17" x14ac:dyDescent="0.2">
      <c r="B233" s="12"/>
      <c r="C233" s="12"/>
      <c r="D233" s="36"/>
      <c r="E233" s="23"/>
      <c r="F233" s="23"/>
      <c r="G233" s="23"/>
      <c r="H233" s="23"/>
      <c r="I233" s="23"/>
      <c r="J233" s="23"/>
      <c r="K233" s="23"/>
      <c r="L233" s="23"/>
      <c r="M233" s="23"/>
      <c r="N233" s="23"/>
      <c r="O233" s="23"/>
      <c r="P233" s="23"/>
      <c r="Q233" s="23"/>
    </row>
    <row r="234" spans="2:17" x14ac:dyDescent="0.2">
      <c r="B234" s="12"/>
      <c r="C234" s="12"/>
      <c r="D234" s="36"/>
      <c r="E234" s="23"/>
      <c r="F234" s="23"/>
      <c r="G234" s="23"/>
      <c r="H234" s="23"/>
      <c r="I234" s="23"/>
      <c r="J234" s="23"/>
      <c r="K234" s="23"/>
      <c r="L234" s="23"/>
      <c r="M234" s="23"/>
      <c r="N234" s="23"/>
      <c r="O234" s="23"/>
      <c r="P234" s="23"/>
      <c r="Q234" s="23"/>
    </row>
    <row r="235" spans="2:17" x14ac:dyDescent="0.2">
      <c r="B235" s="12"/>
      <c r="C235" s="12"/>
      <c r="D235" s="36"/>
      <c r="E235" s="23"/>
      <c r="F235" s="23"/>
      <c r="G235" s="23"/>
      <c r="H235" s="23"/>
      <c r="I235" s="23"/>
      <c r="J235" s="23"/>
      <c r="K235" s="23"/>
      <c r="L235" s="23"/>
      <c r="M235" s="23"/>
      <c r="N235" s="23"/>
      <c r="O235" s="23"/>
      <c r="P235" s="23"/>
      <c r="Q235" s="23"/>
    </row>
    <row r="236" spans="2:17" x14ac:dyDescent="0.2">
      <c r="B236" s="12"/>
      <c r="C236" s="12"/>
      <c r="D236" s="36"/>
      <c r="E236" s="23"/>
      <c r="F236" s="23"/>
      <c r="G236" s="23"/>
      <c r="H236" s="23"/>
      <c r="I236" s="23"/>
      <c r="J236" s="23"/>
      <c r="K236" s="23"/>
      <c r="L236" s="23"/>
      <c r="M236" s="23"/>
      <c r="N236" s="23"/>
      <c r="O236" s="23"/>
      <c r="P236" s="23"/>
      <c r="Q236" s="23"/>
    </row>
    <row r="237" spans="2:17" x14ac:dyDescent="0.2">
      <c r="B237" s="12"/>
      <c r="C237" s="12"/>
      <c r="D237" s="36"/>
      <c r="E237" s="23"/>
      <c r="F237" s="23"/>
      <c r="G237" s="23"/>
      <c r="H237" s="23"/>
      <c r="I237" s="23"/>
      <c r="J237" s="23"/>
      <c r="K237" s="23"/>
      <c r="L237" s="23"/>
      <c r="M237" s="23"/>
      <c r="N237" s="23"/>
      <c r="O237" s="23"/>
      <c r="P237" s="23"/>
      <c r="Q237" s="23"/>
    </row>
    <row r="238" spans="2:17" x14ac:dyDescent="0.2">
      <c r="B238" s="12"/>
      <c r="C238" s="12"/>
      <c r="D238" s="36"/>
      <c r="E238" s="23"/>
      <c r="F238" s="23"/>
      <c r="G238" s="23"/>
      <c r="H238" s="23"/>
      <c r="I238" s="23"/>
      <c r="J238" s="23"/>
      <c r="K238" s="23"/>
      <c r="L238" s="23"/>
      <c r="M238" s="23"/>
      <c r="N238" s="23"/>
      <c r="O238" s="23"/>
      <c r="P238" s="23"/>
      <c r="Q238" s="23"/>
    </row>
    <row r="239" spans="2:17" x14ac:dyDescent="0.2">
      <c r="B239" s="12"/>
      <c r="C239" s="12"/>
      <c r="D239" s="36"/>
      <c r="E239" s="23"/>
      <c r="F239" s="23"/>
      <c r="G239" s="23"/>
      <c r="H239" s="23"/>
      <c r="I239" s="23"/>
      <c r="J239" s="23"/>
      <c r="K239" s="23"/>
      <c r="L239" s="23"/>
      <c r="M239" s="23"/>
      <c r="N239" s="23"/>
      <c r="O239" s="23"/>
      <c r="P239" s="23"/>
      <c r="Q239" s="23"/>
    </row>
    <row r="240" spans="2:17" x14ac:dyDescent="0.2">
      <c r="B240" s="12"/>
      <c r="C240" s="12"/>
      <c r="D240" s="36"/>
      <c r="E240" s="23"/>
      <c r="F240" s="23"/>
      <c r="G240" s="23"/>
      <c r="H240" s="23"/>
      <c r="I240" s="23"/>
      <c r="J240" s="23"/>
      <c r="K240" s="23"/>
      <c r="L240" s="23"/>
      <c r="M240" s="23"/>
      <c r="N240" s="23"/>
      <c r="O240" s="23"/>
      <c r="P240" s="23"/>
      <c r="Q240" s="23"/>
    </row>
    <row r="241" spans="2:17" x14ac:dyDescent="0.2">
      <c r="B241" s="12"/>
      <c r="C241" s="12"/>
      <c r="D241" s="36"/>
      <c r="E241" s="23"/>
      <c r="F241" s="23"/>
      <c r="G241" s="23"/>
      <c r="H241" s="23"/>
      <c r="I241" s="23"/>
      <c r="J241" s="23"/>
      <c r="K241" s="23"/>
      <c r="L241" s="23"/>
      <c r="M241" s="23"/>
      <c r="N241" s="23"/>
      <c r="O241" s="23"/>
      <c r="P241" s="23"/>
      <c r="Q241" s="23"/>
    </row>
    <row r="242" spans="2:17" x14ac:dyDescent="0.2">
      <c r="B242" s="12"/>
      <c r="C242" s="12"/>
      <c r="D242" s="36"/>
      <c r="E242" s="23"/>
      <c r="F242" s="23"/>
      <c r="G242" s="23"/>
      <c r="H242" s="23"/>
      <c r="I242" s="23"/>
      <c r="J242" s="23"/>
      <c r="K242" s="23"/>
      <c r="L242" s="23"/>
      <c r="M242" s="23"/>
      <c r="N242" s="23"/>
      <c r="O242" s="23"/>
      <c r="P242" s="23"/>
      <c r="Q242" s="23"/>
    </row>
    <row r="243" spans="2:17" x14ac:dyDescent="0.2">
      <c r="B243" s="12"/>
      <c r="C243" s="12"/>
      <c r="D243" s="36"/>
      <c r="E243" s="23"/>
      <c r="F243" s="23"/>
      <c r="G243" s="23"/>
      <c r="H243" s="23"/>
      <c r="I243" s="23"/>
      <c r="J243" s="23"/>
      <c r="K243" s="23"/>
      <c r="L243" s="23"/>
      <c r="M243" s="23"/>
      <c r="N243" s="23"/>
      <c r="O243" s="23"/>
      <c r="P243" s="23"/>
      <c r="Q243" s="23"/>
    </row>
    <row r="244" spans="2:17" x14ac:dyDescent="0.2">
      <c r="B244" s="12"/>
      <c r="C244" s="12"/>
      <c r="D244" s="36"/>
      <c r="E244" s="23"/>
      <c r="F244" s="23"/>
      <c r="G244" s="23"/>
      <c r="H244" s="23"/>
      <c r="I244" s="23"/>
      <c r="J244" s="23"/>
      <c r="K244" s="23"/>
      <c r="L244" s="23"/>
      <c r="M244" s="23"/>
      <c r="N244" s="23"/>
      <c r="O244" s="23"/>
      <c r="P244" s="23"/>
      <c r="Q244" s="23"/>
    </row>
    <row r="245" spans="2:17" x14ac:dyDescent="0.2">
      <c r="B245" s="12"/>
      <c r="C245" s="12"/>
      <c r="D245" s="36"/>
      <c r="E245" s="23"/>
      <c r="F245" s="23"/>
      <c r="G245" s="23"/>
      <c r="H245" s="23"/>
      <c r="I245" s="23"/>
      <c r="J245" s="23"/>
      <c r="K245" s="23"/>
      <c r="L245" s="23"/>
      <c r="M245" s="23"/>
      <c r="N245" s="23"/>
      <c r="O245" s="23"/>
      <c r="P245" s="23"/>
      <c r="Q245" s="23"/>
    </row>
    <row r="246" spans="2:17" x14ac:dyDescent="0.2">
      <c r="B246" s="12"/>
      <c r="C246" s="12"/>
      <c r="D246" s="36"/>
      <c r="E246" s="23"/>
      <c r="F246" s="23"/>
      <c r="G246" s="23"/>
      <c r="H246" s="23"/>
      <c r="I246" s="23"/>
      <c r="J246" s="23"/>
      <c r="K246" s="23"/>
      <c r="L246" s="23"/>
      <c r="M246" s="23"/>
      <c r="N246" s="23"/>
      <c r="O246" s="23"/>
      <c r="P246" s="23"/>
      <c r="Q246" s="23"/>
    </row>
    <row r="247" spans="2:17" x14ac:dyDescent="0.2">
      <c r="B247" s="12"/>
      <c r="C247" s="12"/>
      <c r="D247" s="36"/>
      <c r="E247" s="23"/>
      <c r="F247" s="23"/>
      <c r="G247" s="23"/>
      <c r="H247" s="23"/>
      <c r="I247" s="23"/>
      <c r="J247" s="23"/>
      <c r="K247" s="23"/>
      <c r="L247" s="23"/>
      <c r="M247" s="23"/>
      <c r="N247" s="23"/>
      <c r="O247" s="23"/>
      <c r="P247" s="23"/>
      <c r="Q247" s="23"/>
    </row>
    <row r="248" spans="2:17" x14ac:dyDescent="0.2">
      <c r="B248" s="12"/>
      <c r="C248" s="12"/>
      <c r="D248" s="36"/>
      <c r="E248" s="23"/>
      <c r="F248" s="23"/>
      <c r="G248" s="23"/>
      <c r="H248" s="23"/>
      <c r="I248" s="23"/>
      <c r="J248" s="23"/>
      <c r="K248" s="23"/>
      <c r="L248" s="23"/>
      <c r="M248" s="23"/>
      <c r="N248" s="23"/>
      <c r="O248" s="23"/>
      <c r="P248" s="23"/>
      <c r="Q248" s="23"/>
    </row>
  </sheetData>
  <mergeCells count="2">
    <mergeCell ref="A2:D2"/>
    <mergeCell ref="A3:D3"/>
  </mergeCells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8">
    <tabColor indexed="50"/>
    <outlinePr applyStyles="1" summaryBelow="0"/>
  </sheetPr>
  <dimension ref="A2:S168"/>
  <sheetViews>
    <sheetView workbookViewId="0">
      <selection activeCell="A5" sqref="A5"/>
    </sheetView>
  </sheetViews>
  <sheetFormatPr defaultRowHeight="12.75" outlineLevelRow="3" x14ac:dyDescent="0.2"/>
  <cols>
    <col min="1" max="1" width="60.28515625" style="14" customWidth="1"/>
    <col min="2" max="7" width="12.7109375" style="5" customWidth="1"/>
    <col min="8" max="16384" width="9.140625" style="14"/>
  </cols>
  <sheetData>
    <row r="2" spans="1:19" ht="18.75" x14ac:dyDescent="0.3">
      <c r="A2" s="1" t="s">
        <v>105</v>
      </c>
      <c r="B2" s="3"/>
      <c r="C2" s="3"/>
      <c r="D2" s="3"/>
      <c r="E2" s="3"/>
      <c r="F2" s="3"/>
      <c r="G2" s="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</row>
    <row r="3" spans="1:19" x14ac:dyDescent="0.2">
      <c r="A3" s="68"/>
    </row>
    <row r="4" spans="1:19" s="58" customFormat="1" x14ac:dyDescent="0.2">
      <c r="B4" s="55"/>
      <c r="C4" s="55"/>
      <c r="D4" s="55"/>
      <c r="E4" s="55"/>
      <c r="F4" s="55"/>
      <c r="G4" s="58" t="str">
        <f>VALUAH</f>
        <v>млрд. грн</v>
      </c>
    </row>
    <row r="5" spans="1:19" s="62" customFormat="1" x14ac:dyDescent="0.2">
      <c r="A5" s="18"/>
      <c r="B5" s="24">
        <v>40908</v>
      </c>
      <c r="C5" s="24">
        <v>41274</v>
      </c>
      <c r="D5" s="24">
        <v>41639</v>
      </c>
      <c r="E5" s="24">
        <v>42004</v>
      </c>
      <c r="F5" s="24">
        <v>42369</v>
      </c>
      <c r="G5" s="24">
        <v>42613</v>
      </c>
    </row>
    <row r="6" spans="1:19" s="57" customFormat="1" ht="31.5" x14ac:dyDescent="0.2">
      <c r="A6" s="9" t="s">
        <v>107</v>
      </c>
      <c r="B6" s="50">
        <f t="shared" ref="B6:F6" si="0">B$7+B$65</f>
        <v>473.18518455820993</v>
      </c>
      <c r="C6" s="50">
        <f t="shared" si="0"/>
        <v>515.51083307650003</v>
      </c>
      <c r="D6" s="50">
        <f t="shared" si="0"/>
        <v>584.78657094876996</v>
      </c>
      <c r="E6" s="50">
        <f t="shared" si="0"/>
        <v>1100.8332167026401</v>
      </c>
      <c r="F6" s="50">
        <f t="shared" si="0"/>
        <v>1572.1801589905001</v>
      </c>
      <c r="G6" s="50">
        <v>1708.17980360761</v>
      </c>
    </row>
    <row r="7" spans="1:19" s="47" customFormat="1" ht="15" x14ac:dyDescent="0.2">
      <c r="A7" s="92" t="s">
        <v>48</v>
      </c>
      <c r="B7" s="93">
        <f t="shared" ref="B7:G7" si="1">B$8+B$33</f>
        <v>357.27386718597995</v>
      </c>
      <c r="C7" s="93">
        <f t="shared" si="1"/>
        <v>399.21823411787</v>
      </c>
      <c r="D7" s="93">
        <f t="shared" si="1"/>
        <v>480.21862943661995</v>
      </c>
      <c r="E7" s="93">
        <f t="shared" si="1"/>
        <v>947.03046914465006</v>
      </c>
      <c r="F7" s="93">
        <f t="shared" si="1"/>
        <v>1334.2716012912801</v>
      </c>
      <c r="G7" s="93">
        <f t="shared" si="1"/>
        <v>1467.1439531658798</v>
      </c>
    </row>
    <row r="8" spans="1:19" s="28" customFormat="1" ht="15" outlineLevel="1" x14ac:dyDescent="0.2">
      <c r="A8" s="94" t="s">
        <v>33</v>
      </c>
      <c r="B8" s="95">
        <f t="shared" ref="B8:G8" si="2">B$9+B$31</f>
        <v>161.46700626481999</v>
      </c>
      <c r="C8" s="95">
        <f t="shared" si="2"/>
        <v>190.29929770604002</v>
      </c>
      <c r="D8" s="95">
        <f t="shared" si="2"/>
        <v>256.95957565805998</v>
      </c>
      <c r="E8" s="95">
        <f t="shared" si="2"/>
        <v>461.00362280239005</v>
      </c>
      <c r="F8" s="95">
        <f t="shared" si="2"/>
        <v>508.00112311179004</v>
      </c>
      <c r="G8" s="95">
        <f t="shared" si="2"/>
        <v>553.62360330349998</v>
      </c>
    </row>
    <row r="9" spans="1:19" s="32" customFormat="1" ht="25.5" outlineLevel="2" collapsed="1" x14ac:dyDescent="0.2">
      <c r="A9" s="96" t="s">
        <v>82</v>
      </c>
      <c r="B9" s="90">
        <f t="shared" ref="B9:F9" si="3">SUM(B$10:B$30)</f>
        <v>158.29294572479998</v>
      </c>
      <c r="C9" s="90">
        <f t="shared" si="3"/>
        <v>187.25748968850002</v>
      </c>
      <c r="D9" s="90">
        <f t="shared" si="3"/>
        <v>254.050020163</v>
      </c>
      <c r="E9" s="90">
        <f t="shared" si="3"/>
        <v>458.22631982981005</v>
      </c>
      <c r="F9" s="90">
        <f t="shared" si="3"/>
        <v>505.35607266169006</v>
      </c>
      <c r="G9" s="90">
        <v>551.04467911463996</v>
      </c>
    </row>
    <row r="10" spans="1:19" s="39" customFormat="1" hidden="1" outlineLevel="3" x14ac:dyDescent="0.2">
      <c r="A10" s="51" t="s">
        <v>35</v>
      </c>
      <c r="B10" s="11">
        <v>0</v>
      </c>
      <c r="C10" s="11">
        <v>0.82623241349999998</v>
      </c>
      <c r="D10" s="11">
        <v>1.5986</v>
      </c>
      <c r="E10" s="11">
        <v>8.8426000000000005E-2</v>
      </c>
      <c r="F10" s="11">
        <v>9.8638000000000003E-2</v>
      </c>
      <c r="G10" s="11">
        <v>0</v>
      </c>
    </row>
    <row r="11" spans="1:19" hidden="1" outlineLevel="3" x14ac:dyDescent="0.2">
      <c r="A11" s="60" t="s">
        <v>114</v>
      </c>
      <c r="B11" s="61">
        <v>0</v>
      </c>
      <c r="C11" s="61">
        <v>0</v>
      </c>
      <c r="D11" s="61">
        <v>2.3609777950000002</v>
      </c>
      <c r="E11" s="61">
        <v>0</v>
      </c>
      <c r="F11" s="61">
        <v>0</v>
      </c>
      <c r="G11" s="61">
        <v>0</v>
      </c>
      <c r="H11" s="23"/>
      <c r="I11" s="23"/>
      <c r="J11" s="23"/>
      <c r="K11" s="23"/>
      <c r="L11" s="23"/>
      <c r="M11" s="23"/>
      <c r="N11" s="23"/>
      <c r="O11" s="23"/>
      <c r="P11" s="23"/>
      <c r="Q11" s="23"/>
    </row>
    <row r="12" spans="1:19" hidden="1" outlineLevel="3" x14ac:dyDescent="0.2">
      <c r="A12" s="60" t="s">
        <v>101</v>
      </c>
      <c r="B12" s="61">
        <v>15.412189</v>
      </c>
      <c r="C12" s="61">
        <v>15.412189</v>
      </c>
      <c r="D12" s="61">
        <v>15.742189</v>
      </c>
      <c r="E12" s="61">
        <v>50.254465000000003</v>
      </c>
      <c r="F12" s="61">
        <v>60.558463000000003</v>
      </c>
      <c r="G12" s="61">
        <v>60.558463000000003</v>
      </c>
      <c r="H12" s="23"/>
      <c r="I12" s="23"/>
      <c r="J12" s="23"/>
      <c r="K12" s="23"/>
      <c r="L12" s="23"/>
      <c r="M12" s="23"/>
      <c r="N12" s="23"/>
      <c r="O12" s="23"/>
      <c r="P12" s="23"/>
      <c r="Q12" s="23"/>
    </row>
    <row r="13" spans="1:19" hidden="1" outlineLevel="3" x14ac:dyDescent="0.2">
      <c r="A13" s="60" t="s">
        <v>29</v>
      </c>
      <c r="B13" s="61">
        <v>3.8499810000000001</v>
      </c>
      <c r="C13" s="61">
        <v>3.8499810000000001</v>
      </c>
      <c r="D13" s="61">
        <v>3.8499810000000001</v>
      </c>
      <c r="E13" s="61">
        <v>3.8499810000000001</v>
      </c>
      <c r="F13" s="61">
        <v>38.882981000000001</v>
      </c>
      <c r="G13" s="61">
        <v>38.882981000000001</v>
      </c>
      <c r="H13" s="23"/>
      <c r="I13" s="23"/>
      <c r="J13" s="23"/>
      <c r="K13" s="23"/>
      <c r="L13" s="23"/>
      <c r="M13" s="23"/>
      <c r="N13" s="23"/>
      <c r="O13" s="23"/>
      <c r="P13" s="23"/>
      <c r="Q13" s="23"/>
    </row>
    <row r="14" spans="1:19" hidden="1" outlineLevel="3" x14ac:dyDescent="0.2">
      <c r="A14" s="60" t="s">
        <v>46</v>
      </c>
      <c r="B14" s="61">
        <v>4.6287530951999996</v>
      </c>
      <c r="C14" s="61">
        <v>14.392811129</v>
      </c>
      <c r="D14" s="61">
        <v>2.9587167999999999</v>
      </c>
      <c r="E14" s="61">
        <v>7.3378894800000003</v>
      </c>
      <c r="F14" s="61">
        <v>8.2837102117200008</v>
      </c>
      <c r="G14" s="61">
        <v>2.7145700000000001</v>
      </c>
      <c r="H14" s="23"/>
      <c r="I14" s="23"/>
      <c r="J14" s="23"/>
      <c r="K14" s="23"/>
      <c r="L14" s="23"/>
      <c r="M14" s="23"/>
      <c r="N14" s="23"/>
      <c r="O14" s="23"/>
      <c r="P14" s="23"/>
      <c r="Q14" s="23"/>
    </row>
    <row r="15" spans="1:19" hidden="1" outlineLevel="3" x14ac:dyDescent="0.2">
      <c r="A15" s="60" t="s">
        <v>75</v>
      </c>
      <c r="B15" s="61">
        <v>1.5</v>
      </c>
      <c r="C15" s="61">
        <v>1.5</v>
      </c>
      <c r="D15" s="61">
        <v>1.5</v>
      </c>
      <c r="E15" s="61">
        <v>1.5</v>
      </c>
      <c r="F15" s="61">
        <v>1.5</v>
      </c>
      <c r="G15" s="61">
        <v>1.5</v>
      </c>
      <c r="H15" s="23"/>
      <c r="I15" s="23"/>
      <c r="J15" s="23"/>
      <c r="K15" s="23"/>
      <c r="L15" s="23"/>
      <c r="M15" s="23"/>
      <c r="N15" s="23"/>
      <c r="O15" s="23"/>
      <c r="P15" s="23"/>
      <c r="Q15" s="23"/>
    </row>
    <row r="16" spans="1:19" hidden="1" outlineLevel="3" x14ac:dyDescent="0.2">
      <c r="A16" s="60" t="s">
        <v>112</v>
      </c>
      <c r="B16" s="61">
        <v>0</v>
      </c>
      <c r="C16" s="61">
        <v>0</v>
      </c>
      <c r="D16" s="61">
        <v>0</v>
      </c>
      <c r="E16" s="61">
        <v>2.6176300000000001</v>
      </c>
      <c r="F16" s="61">
        <v>2.6176300000000001</v>
      </c>
      <c r="G16" s="61">
        <v>2.6176300000000001</v>
      </c>
      <c r="H16" s="23"/>
      <c r="I16" s="23"/>
      <c r="J16" s="23"/>
      <c r="K16" s="23"/>
      <c r="L16" s="23"/>
      <c r="M16" s="23"/>
      <c r="N16" s="23"/>
      <c r="O16" s="23"/>
      <c r="P16" s="23"/>
      <c r="Q16" s="23"/>
    </row>
    <row r="17" spans="1:17" hidden="1" outlineLevel="3" x14ac:dyDescent="0.2">
      <c r="A17" s="60" t="s">
        <v>50</v>
      </c>
      <c r="B17" s="61">
        <v>0</v>
      </c>
      <c r="C17" s="61">
        <v>0</v>
      </c>
      <c r="D17" s="61">
        <v>0</v>
      </c>
      <c r="E17" s="61">
        <v>3.25</v>
      </c>
      <c r="F17" s="61">
        <v>3.25</v>
      </c>
      <c r="G17" s="61">
        <v>3.25</v>
      </c>
      <c r="H17" s="23"/>
      <c r="I17" s="23"/>
      <c r="J17" s="23"/>
      <c r="K17" s="23"/>
      <c r="L17" s="23"/>
      <c r="M17" s="23"/>
      <c r="N17" s="23"/>
      <c r="O17" s="23"/>
      <c r="P17" s="23"/>
      <c r="Q17" s="23"/>
    </row>
    <row r="18" spans="1:17" hidden="1" outlineLevel="3" x14ac:dyDescent="0.2">
      <c r="A18" s="60" t="s">
        <v>89</v>
      </c>
      <c r="B18" s="61">
        <v>0</v>
      </c>
      <c r="C18" s="61">
        <v>0</v>
      </c>
      <c r="D18" s="61">
        <v>0</v>
      </c>
      <c r="E18" s="61">
        <v>15.848839999999999</v>
      </c>
      <c r="F18" s="61">
        <v>15.848839999999999</v>
      </c>
      <c r="G18" s="61">
        <v>15.848839999999999</v>
      </c>
      <c r="H18" s="23"/>
      <c r="I18" s="23"/>
      <c r="J18" s="23"/>
      <c r="K18" s="23"/>
      <c r="L18" s="23"/>
      <c r="M18" s="23"/>
      <c r="N18" s="23"/>
      <c r="O18" s="23"/>
      <c r="P18" s="23"/>
      <c r="Q18" s="23"/>
    </row>
    <row r="19" spans="1:17" hidden="1" outlineLevel="3" x14ac:dyDescent="0.2">
      <c r="A19" s="60" t="s">
        <v>88</v>
      </c>
      <c r="B19" s="61">
        <v>2.1</v>
      </c>
      <c r="C19" s="61">
        <v>5.7090358229999998</v>
      </c>
      <c r="D19" s="61">
        <v>2.8034248549999998</v>
      </c>
      <c r="E19" s="61">
        <v>0.76931632000000005</v>
      </c>
      <c r="F19" s="61">
        <v>1.04892516</v>
      </c>
      <c r="G19" s="61">
        <v>19.380729815839999</v>
      </c>
      <c r="H19" s="23"/>
      <c r="I19" s="23"/>
      <c r="J19" s="23"/>
      <c r="K19" s="23"/>
      <c r="L19" s="23"/>
      <c r="M19" s="23"/>
      <c r="N19" s="23"/>
      <c r="O19" s="23"/>
      <c r="P19" s="23"/>
      <c r="Q19" s="23"/>
    </row>
    <row r="20" spans="1:17" hidden="1" outlineLevel="3" x14ac:dyDescent="0.2">
      <c r="A20" s="60" t="s">
        <v>83</v>
      </c>
      <c r="B20" s="61">
        <v>6.5442679999999998</v>
      </c>
      <c r="C20" s="61">
        <v>11.078361601999999</v>
      </c>
      <c r="D20" s="61">
        <v>20.370806241</v>
      </c>
      <c r="E20" s="61">
        <v>40.90737357439</v>
      </c>
      <c r="F20" s="61">
        <v>21.910342335999999</v>
      </c>
      <c r="G20" s="61">
        <v>59.89386161022</v>
      </c>
      <c r="H20" s="23"/>
      <c r="I20" s="23"/>
      <c r="J20" s="23"/>
      <c r="K20" s="23"/>
      <c r="L20" s="23"/>
      <c r="M20" s="23"/>
      <c r="N20" s="23"/>
      <c r="O20" s="23"/>
      <c r="P20" s="23"/>
      <c r="Q20" s="23"/>
    </row>
    <row r="21" spans="1:17" hidden="1" outlineLevel="3" x14ac:dyDescent="0.2">
      <c r="A21" s="60" t="s">
        <v>85</v>
      </c>
      <c r="B21" s="61">
        <v>0.65</v>
      </c>
      <c r="C21" s="61">
        <v>0</v>
      </c>
      <c r="D21" s="61">
        <v>0</v>
      </c>
      <c r="E21" s="61">
        <v>0</v>
      </c>
      <c r="F21" s="61">
        <v>0</v>
      </c>
      <c r="G21" s="61">
        <v>0.41599999999999998</v>
      </c>
      <c r="H21" s="23"/>
      <c r="I21" s="23"/>
      <c r="J21" s="23"/>
      <c r="K21" s="23"/>
      <c r="L21" s="23"/>
      <c r="M21" s="23"/>
      <c r="N21" s="23"/>
      <c r="O21" s="23"/>
      <c r="P21" s="23"/>
      <c r="Q21" s="23"/>
    </row>
    <row r="22" spans="1:17" hidden="1" outlineLevel="3" x14ac:dyDescent="0.2">
      <c r="A22" s="60" t="s">
        <v>0</v>
      </c>
      <c r="B22" s="61">
        <v>28.905563999999998</v>
      </c>
      <c r="C22" s="61">
        <v>28.454277421</v>
      </c>
      <c r="D22" s="61">
        <v>34.656496490999999</v>
      </c>
      <c r="E22" s="61">
        <v>46.585054805570003</v>
      </c>
      <c r="F22" s="61">
        <v>43.377236129330001</v>
      </c>
      <c r="G22" s="61">
        <v>30.441014484579998</v>
      </c>
      <c r="H22" s="23"/>
      <c r="I22" s="23"/>
      <c r="J22" s="23"/>
      <c r="K22" s="23"/>
      <c r="L22" s="23"/>
      <c r="M22" s="23"/>
      <c r="N22" s="23"/>
      <c r="O22" s="23"/>
      <c r="P22" s="23"/>
      <c r="Q22" s="23"/>
    </row>
    <row r="23" spans="1:17" hidden="1" outlineLevel="3" x14ac:dyDescent="0.2">
      <c r="A23" s="60" t="s">
        <v>54</v>
      </c>
      <c r="B23" s="61">
        <v>1.5982689999999999</v>
      </c>
      <c r="C23" s="61">
        <v>1.5982689999999999</v>
      </c>
      <c r="D23" s="61">
        <v>6.5181646999999998</v>
      </c>
      <c r="E23" s="61">
        <v>2.9221828599999999</v>
      </c>
      <c r="F23" s="61">
        <v>3.84510672</v>
      </c>
      <c r="G23" s="61">
        <v>4.1093585600000004</v>
      </c>
      <c r="H23" s="23"/>
      <c r="I23" s="23"/>
      <c r="J23" s="23"/>
      <c r="K23" s="23"/>
      <c r="L23" s="23"/>
      <c r="M23" s="23"/>
      <c r="N23" s="23"/>
      <c r="O23" s="23"/>
      <c r="P23" s="23"/>
      <c r="Q23" s="23"/>
    </row>
    <row r="24" spans="1:17" hidden="1" outlineLevel="3" x14ac:dyDescent="0.2">
      <c r="A24" s="60" t="s">
        <v>95</v>
      </c>
      <c r="B24" s="61">
        <v>27.4407484</v>
      </c>
      <c r="C24" s="61">
        <v>32.665693300000001</v>
      </c>
      <c r="D24" s="61">
        <v>75.317385281</v>
      </c>
      <c r="E24" s="61">
        <v>131.37977278984999</v>
      </c>
      <c r="F24" s="61">
        <v>160.23381210464001</v>
      </c>
      <c r="G24" s="61">
        <v>158.85545464399999</v>
      </c>
      <c r="H24" s="23"/>
      <c r="I24" s="23"/>
      <c r="J24" s="23"/>
      <c r="K24" s="23"/>
      <c r="L24" s="23"/>
      <c r="M24" s="23"/>
      <c r="N24" s="23"/>
      <c r="O24" s="23"/>
      <c r="P24" s="23"/>
      <c r="Q24" s="23"/>
    </row>
    <row r="25" spans="1:17" hidden="1" outlineLevel="3" x14ac:dyDescent="0.2">
      <c r="A25" s="60" t="s">
        <v>26</v>
      </c>
      <c r="B25" s="61">
        <v>2.0652246256</v>
      </c>
      <c r="C25" s="61">
        <v>0</v>
      </c>
      <c r="D25" s="61">
        <v>0.55379</v>
      </c>
      <c r="E25" s="61">
        <v>0.17</v>
      </c>
      <c r="F25" s="61">
        <v>0</v>
      </c>
      <c r="G25" s="61">
        <v>1.0893010000000001</v>
      </c>
      <c r="H25" s="23"/>
      <c r="I25" s="23"/>
      <c r="J25" s="23"/>
      <c r="K25" s="23"/>
      <c r="L25" s="23"/>
      <c r="M25" s="23"/>
      <c r="N25" s="23"/>
      <c r="O25" s="23"/>
      <c r="P25" s="23"/>
      <c r="Q25" s="23"/>
    </row>
    <row r="26" spans="1:17" hidden="1" outlineLevel="3" x14ac:dyDescent="0.2">
      <c r="A26" s="60" t="s">
        <v>16</v>
      </c>
      <c r="B26" s="61">
        <v>9.5</v>
      </c>
      <c r="C26" s="61">
        <v>9.5</v>
      </c>
      <c r="D26" s="61">
        <v>9.5</v>
      </c>
      <c r="E26" s="61">
        <v>27.1</v>
      </c>
      <c r="F26" s="61">
        <v>27.1</v>
      </c>
      <c r="G26" s="61">
        <v>24.1</v>
      </c>
      <c r="H26" s="23"/>
      <c r="I26" s="23"/>
      <c r="J26" s="23"/>
      <c r="K26" s="23"/>
      <c r="L26" s="23"/>
      <c r="M26" s="23"/>
      <c r="N26" s="23"/>
      <c r="O26" s="23"/>
      <c r="P26" s="23"/>
      <c r="Q26" s="23"/>
    </row>
    <row r="27" spans="1:17" hidden="1" outlineLevel="3" x14ac:dyDescent="0.2">
      <c r="A27" s="60" t="s">
        <v>68</v>
      </c>
      <c r="B27" s="61">
        <v>24.539000999999999</v>
      </c>
      <c r="C27" s="61">
        <v>33.095041999999999</v>
      </c>
      <c r="D27" s="61">
        <v>47.143891000000004</v>
      </c>
      <c r="E27" s="61">
        <v>54.624791000000002</v>
      </c>
      <c r="F27" s="61">
        <v>48.624791000000002</v>
      </c>
      <c r="G27" s="61">
        <v>44.739790999999997</v>
      </c>
      <c r="H27" s="23"/>
      <c r="I27" s="23"/>
      <c r="J27" s="23"/>
      <c r="K27" s="23"/>
      <c r="L27" s="23"/>
      <c r="M27" s="23"/>
      <c r="N27" s="23"/>
      <c r="O27" s="23"/>
      <c r="P27" s="23"/>
      <c r="Q27" s="23"/>
    </row>
    <row r="28" spans="1:17" hidden="1" outlineLevel="3" x14ac:dyDescent="0.2">
      <c r="A28" s="60" t="s">
        <v>104</v>
      </c>
      <c r="B28" s="61">
        <v>14.301197999999999</v>
      </c>
      <c r="C28" s="61">
        <v>14.301197999999999</v>
      </c>
      <c r="D28" s="61">
        <v>14.301197999999999</v>
      </c>
      <c r="E28" s="61">
        <v>31.301197999999999</v>
      </c>
      <c r="F28" s="61">
        <v>31.301197999999999</v>
      </c>
      <c r="G28" s="61">
        <v>31.301197999999999</v>
      </c>
      <c r="H28" s="23"/>
      <c r="I28" s="23"/>
      <c r="J28" s="23"/>
      <c r="K28" s="23"/>
      <c r="L28" s="23"/>
      <c r="M28" s="23"/>
      <c r="N28" s="23"/>
      <c r="O28" s="23"/>
      <c r="P28" s="23"/>
      <c r="Q28" s="23"/>
    </row>
    <row r="29" spans="1:17" hidden="1" outlineLevel="3" x14ac:dyDescent="0.2">
      <c r="A29" s="60" t="s">
        <v>1</v>
      </c>
      <c r="B29" s="61">
        <v>0.38335060399999998</v>
      </c>
      <c r="C29" s="61">
        <v>0</v>
      </c>
      <c r="D29" s="61">
        <v>0</v>
      </c>
      <c r="E29" s="61">
        <v>0.84499999999999997</v>
      </c>
      <c r="F29" s="61">
        <v>0</v>
      </c>
      <c r="G29" s="61">
        <v>0.19656699999999999</v>
      </c>
      <c r="H29" s="23"/>
      <c r="I29" s="23"/>
      <c r="J29" s="23"/>
      <c r="K29" s="23"/>
      <c r="L29" s="23"/>
      <c r="M29" s="23"/>
      <c r="N29" s="23"/>
      <c r="O29" s="23"/>
      <c r="P29" s="23"/>
      <c r="Q29" s="23"/>
    </row>
    <row r="30" spans="1:17" hidden="1" outlineLevel="3" x14ac:dyDescent="0.2">
      <c r="A30" s="60" t="s">
        <v>37</v>
      </c>
      <c r="B30" s="61">
        <v>14.874399</v>
      </c>
      <c r="C30" s="61">
        <v>14.874399</v>
      </c>
      <c r="D30" s="61">
        <v>14.874399</v>
      </c>
      <c r="E30" s="61">
        <v>36.874398999999997</v>
      </c>
      <c r="F30" s="61">
        <v>36.874398999999997</v>
      </c>
      <c r="G30" s="61">
        <v>51.148918999999999</v>
      </c>
      <c r="H30" s="23"/>
      <c r="I30" s="23"/>
      <c r="J30" s="23"/>
      <c r="K30" s="23"/>
      <c r="L30" s="23"/>
      <c r="M30" s="23"/>
      <c r="N30" s="23"/>
      <c r="O30" s="23"/>
      <c r="P30" s="23"/>
      <c r="Q30" s="23"/>
    </row>
    <row r="31" spans="1:17" ht="25.5" outlineLevel="2" collapsed="1" x14ac:dyDescent="0.2">
      <c r="A31" s="91" t="s">
        <v>5</v>
      </c>
      <c r="B31" s="37">
        <f t="shared" ref="B31:F31" si="4">SUM(B$32:B$32)</f>
        <v>3.1740605400200002</v>
      </c>
      <c r="C31" s="37">
        <f t="shared" si="4"/>
        <v>3.0418080175400002</v>
      </c>
      <c r="D31" s="37">
        <f t="shared" si="4"/>
        <v>2.9095554950600002</v>
      </c>
      <c r="E31" s="37">
        <f t="shared" si="4"/>
        <v>2.7773029725799998</v>
      </c>
      <c r="F31" s="37">
        <f t="shared" si="4"/>
        <v>2.6450504500999998</v>
      </c>
      <c r="G31" s="37">
        <v>2.5789241888599999</v>
      </c>
      <c r="H31" s="23"/>
      <c r="I31" s="23"/>
      <c r="J31" s="23"/>
      <c r="K31" s="23"/>
      <c r="L31" s="23"/>
      <c r="M31" s="23"/>
      <c r="N31" s="23"/>
      <c r="O31" s="23"/>
      <c r="P31" s="23"/>
      <c r="Q31" s="23"/>
    </row>
    <row r="32" spans="1:17" hidden="1" outlineLevel="3" x14ac:dyDescent="0.2">
      <c r="A32" s="60" t="s">
        <v>60</v>
      </c>
      <c r="B32" s="61">
        <v>3.1740605400200002</v>
      </c>
      <c r="C32" s="61">
        <v>3.0418080175400002</v>
      </c>
      <c r="D32" s="61">
        <v>2.9095554950600002</v>
      </c>
      <c r="E32" s="61">
        <v>2.7773029725799998</v>
      </c>
      <c r="F32" s="61">
        <v>2.6450504500999998</v>
      </c>
      <c r="G32" s="61">
        <v>2.5789241888599999</v>
      </c>
      <c r="H32" s="23"/>
      <c r="I32" s="23"/>
      <c r="J32" s="23"/>
      <c r="K32" s="23"/>
      <c r="L32" s="23"/>
      <c r="M32" s="23"/>
      <c r="N32" s="23"/>
      <c r="O32" s="23"/>
      <c r="P32" s="23"/>
      <c r="Q32" s="23"/>
    </row>
    <row r="33" spans="1:17" ht="15" outlineLevel="1" x14ac:dyDescent="0.2">
      <c r="A33" s="94" t="s">
        <v>52</v>
      </c>
      <c r="B33" s="95">
        <f t="shared" ref="B33:G33" si="5">B$34+B$41+B$49+B$52+B$63</f>
        <v>195.80686092115999</v>
      </c>
      <c r="C33" s="95">
        <f t="shared" si="5"/>
        <v>208.91893641183</v>
      </c>
      <c r="D33" s="95">
        <f t="shared" si="5"/>
        <v>223.25905377855997</v>
      </c>
      <c r="E33" s="95">
        <f t="shared" si="5"/>
        <v>486.02684634226</v>
      </c>
      <c r="F33" s="95">
        <f t="shared" si="5"/>
        <v>826.27047817949006</v>
      </c>
      <c r="G33" s="95">
        <f t="shared" si="5"/>
        <v>913.52034986237993</v>
      </c>
      <c r="H33" s="23"/>
      <c r="I33" s="23"/>
      <c r="J33" s="23"/>
      <c r="K33" s="23"/>
      <c r="L33" s="23"/>
      <c r="M33" s="23"/>
      <c r="N33" s="23"/>
      <c r="O33" s="23"/>
      <c r="P33" s="23"/>
      <c r="Q33" s="23"/>
    </row>
    <row r="34" spans="1:17" ht="25.5" outlineLevel="2" collapsed="1" x14ac:dyDescent="0.2">
      <c r="A34" s="91" t="s">
        <v>90</v>
      </c>
      <c r="B34" s="37">
        <f t="shared" ref="B34:F34" si="6">SUM(B$35:B$40)</f>
        <v>84.344831914140002</v>
      </c>
      <c r="C34" s="37">
        <f t="shared" si="6"/>
        <v>80.097203051979989</v>
      </c>
      <c r="D34" s="37">
        <f t="shared" si="6"/>
        <v>61.90365008709</v>
      </c>
      <c r="E34" s="37">
        <f t="shared" si="6"/>
        <v>169.08990330626</v>
      </c>
      <c r="F34" s="37">
        <f t="shared" si="6"/>
        <v>337.44929111162003</v>
      </c>
      <c r="G34" s="37">
        <v>360.8556867922</v>
      </c>
      <c r="H34" s="23"/>
      <c r="I34" s="23"/>
      <c r="J34" s="23"/>
      <c r="K34" s="23"/>
      <c r="L34" s="23"/>
      <c r="M34" s="23"/>
      <c r="N34" s="23"/>
      <c r="O34" s="23"/>
      <c r="P34" s="23"/>
      <c r="Q34" s="23"/>
    </row>
    <row r="35" spans="1:17" hidden="1" outlineLevel="3" x14ac:dyDescent="0.2">
      <c r="A35" s="60" t="s">
        <v>17</v>
      </c>
      <c r="B35" s="61">
        <v>0</v>
      </c>
      <c r="C35" s="61">
        <v>0</v>
      </c>
      <c r="D35" s="61">
        <v>0</v>
      </c>
      <c r="E35" s="61">
        <v>26.156754880000001</v>
      </c>
      <c r="F35" s="61">
        <v>57.953115089999997</v>
      </c>
      <c r="G35" s="61">
        <v>63.31301483</v>
      </c>
      <c r="H35" s="23"/>
      <c r="I35" s="23"/>
      <c r="J35" s="23"/>
      <c r="K35" s="23"/>
      <c r="L35" s="23"/>
      <c r="M35" s="23"/>
      <c r="N35" s="23"/>
      <c r="O35" s="23"/>
      <c r="P35" s="23"/>
      <c r="Q35" s="23"/>
    </row>
    <row r="36" spans="1:17" hidden="1" outlineLevel="3" x14ac:dyDescent="0.2">
      <c r="A36" s="60" t="s">
        <v>61</v>
      </c>
      <c r="B36" s="61">
        <v>3.5534168591899999</v>
      </c>
      <c r="C36" s="61">
        <v>4.2667356563999999</v>
      </c>
      <c r="D36" s="61">
        <v>4.7666457536099998</v>
      </c>
      <c r="E36" s="61">
        <v>9.3689811106899992</v>
      </c>
      <c r="F36" s="61">
        <v>13.990699070510001</v>
      </c>
      <c r="G36" s="61">
        <v>15.576800577489999</v>
      </c>
      <c r="H36" s="23"/>
      <c r="I36" s="23"/>
      <c r="J36" s="23"/>
      <c r="K36" s="23"/>
      <c r="L36" s="23"/>
      <c r="M36" s="23"/>
      <c r="N36" s="23"/>
      <c r="O36" s="23"/>
      <c r="P36" s="23"/>
      <c r="Q36" s="23"/>
    </row>
    <row r="37" spans="1:17" hidden="1" outlineLevel="3" x14ac:dyDescent="0.2">
      <c r="A37" s="60" t="s">
        <v>51</v>
      </c>
      <c r="B37" s="61">
        <v>2.0596106000000001</v>
      </c>
      <c r="C37" s="61">
        <v>3.2033002879999999</v>
      </c>
      <c r="D37" s="61">
        <v>4.2831345544100001</v>
      </c>
      <c r="E37" s="61">
        <v>7.6529919443500001</v>
      </c>
      <c r="F37" s="61">
        <v>12.53014511808</v>
      </c>
      <c r="G37" s="61">
        <v>13.65416290335</v>
      </c>
      <c r="H37" s="23"/>
      <c r="I37" s="23"/>
      <c r="J37" s="23"/>
      <c r="K37" s="23"/>
      <c r="L37" s="23"/>
      <c r="M37" s="23"/>
      <c r="N37" s="23"/>
      <c r="O37" s="23"/>
      <c r="P37" s="23"/>
      <c r="Q37" s="23"/>
    </row>
    <row r="38" spans="1:17" hidden="1" outlineLevel="3" x14ac:dyDescent="0.2">
      <c r="A38" s="60" t="s">
        <v>42</v>
      </c>
      <c r="B38" s="61">
        <v>24.084693969949999</v>
      </c>
      <c r="C38" s="61">
        <v>24.233517043199999</v>
      </c>
      <c r="D38" s="61">
        <v>24.539548446560001</v>
      </c>
      <c r="E38" s="61">
        <v>68.318982284140006</v>
      </c>
      <c r="F38" s="61">
        <v>124.74712580344</v>
      </c>
      <c r="G38" s="61">
        <v>130.40806352631</v>
      </c>
      <c r="H38" s="23"/>
      <c r="I38" s="23"/>
      <c r="J38" s="23"/>
      <c r="K38" s="23"/>
      <c r="L38" s="23"/>
      <c r="M38" s="23"/>
      <c r="N38" s="23"/>
      <c r="O38" s="23"/>
      <c r="P38" s="23"/>
      <c r="Q38" s="23"/>
    </row>
    <row r="39" spans="1:17" hidden="1" outlineLevel="3" x14ac:dyDescent="0.2">
      <c r="A39" s="60" t="s">
        <v>58</v>
      </c>
      <c r="B39" s="61">
        <v>54.647110484999999</v>
      </c>
      <c r="C39" s="61">
        <v>48.393650064379997</v>
      </c>
      <c r="D39" s="61">
        <v>28.314321332510001</v>
      </c>
      <c r="E39" s="61">
        <v>57.585097236880003</v>
      </c>
      <c r="F39" s="61">
        <v>128.20769715962001</v>
      </c>
      <c r="G39" s="61">
        <v>137.88172479445001</v>
      </c>
      <c r="H39" s="23"/>
      <c r="I39" s="23"/>
      <c r="J39" s="23"/>
      <c r="K39" s="23"/>
      <c r="L39" s="23"/>
      <c r="M39" s="23"/>
      <c r="N39" s="23"/>
      <c r="O39" s="23"/>
      <c r="P39" s="23"/>
      <c r="Q39" s="23"/>
    </row>
    <row r="40" spans="1:17" hidden="1" outlineLevel="3" x14ac:dyDescent="0.2">
      <c r="A40" s="60" t="s">
        <v>14</v>
      </c>
      <c r="B40" s="61">
        <v>0</v>
      </c>
      <c r="C40" s="61">
        <v>0</v>
      </c>
      <c r="D40" s="61">
        <v>0</v>
      </c>
      <c r="E40" s="61">
        <v>7.0958502E-3</v>
      </c>
      <c r="F40" s="61">
        <v>2.0508869969999999E-2</v>
      </c>
      <c r="G40" s="61">
        <v>2.1920160599999999E-2</v>
      </c>
      <c r="H40" s="23"/>
      <c r="I40" s="23"/>
      <c r="J40" s="23"/>
      <c r="K40" s="23"/>
      <c r="L40" s="23"/>
      <c r="M40" s="23"/>
      <c r="N40" s="23"/>
      <c r="O40" s="23"/>
      <c r="P40" s="23"/>
      <c r="Q40" s="23"/>
    </row>
    <row r="41" spans="1:17" ht="25.5" outlineLevel="2" collapsed="1" x14ac:dyDescent="0.2">
      <c r="A41" s="91" t="s">
        <v>3</v>
      </c>
      <c r="B41" s="37">
        <f t="shared" ref="B41:F41" si="7">SUM(B$42:B$48)</f>
        <v>10.720939199810001</v>
      </c>
      <c r="C41" s="37">
        <f t="shared" si="7"/>
        <v>9.0995013746799991</v>
      </c>
      <c r="D41" s="37">
        <f t="shared" si="7"/>
        <v>7.2789285748699992</v>
      </c>
      <c r="E41" s="37">
        <f t="shared" si="7"/>
        <v>16.372261708800004</v>
      </c>
      <c r="F41" s="37">
        <f t="shared" si="7"/>
        <v>32.70852715345</v>
      </c>
      <c r="G41" s="37">
        <v>45.888238556700003</v>
      </c>
      <c r="H41" s="23"/>
      <c r="I41" s="23"/>
      <c r="J41" s="23"/>
      <c r="K41" s="23"/>
      <c r="L41" s="23"/>
      <c r="M41" s="23"/>
      <c r="N41" s="23"/>
      <c r="O41" s="23"/>
      <c r="P41" s="23"/>
      <c r="Q41" s="23"/>
    </row>
    <row r="42" spans="1:17" hidden="1" outlineLevel="3" x14ac:dyDescent="0.2">
      <c r="A42" s="60" t="s">
        <v>66</v>
      </c>
      <c r="B42" s="61">
        <v>0.16689049966</v>
      </c>
      <c r="C42" s="61">
        <v>8.4649745979999996E-2</v>
      </c>
      <c r="D42" s="61">
        <v>0</v>
      </c>
      <c r="E42" s="61">
        <v>0</v>
      </c>
      <c r="F42" s="61">
        <v>0</v>
      </c>
      <c r="G42" s="61">
        <v>0</v>
      </c>
      <c r="H42" s="23"/>
      <c r="I42" s="23"/>
      <c r="J42" s="23"/>
      <c r="K42" s="23"/>
      <c r="L42" s="23"/>
      <c r="M42" s="23"/>
      <c r="N42" s="23"/>
      <c r="O42" s="23"/>
      <c r="P42" s="23"/>
      <c r="Q42" s="23"/>
    </row>
    <row r="43" spans="1:17" hidden="1" outlineLevel="3" x14ac:dyDescent="0.2">
      <c r="A43" s="60" t="s">
        <v>64</v>
      </c>
      <c r="B43" s="61">
        <v>0</v>
      </c>
      <c r="C43" s="61">
        <v>0</v>
      </c>
      <c r="D43" s="61">
        <v>0</v>
      </c>
      <c r="E43" s="61">
        <v>2.7121072000000002</v>
      </c>
      <c r="F43" s="61">
        <v>6.9140144000000001</v>
      </c>
      <c r="G43" s="61">
        <v>7.8693647999999996</v>
      </c>
      <c r="H43" s="23"/>
      <c r="I43" s="23"/>
      <c r="J43" s="23"/>
      <c r="K43" s="23"/>
      <c r="L43" s="23"/>
      <c r="M43" s="23"/>
      <c r="N43" s="23"/>
      <c r="O43" s="23"/>
      <c r="P43" s="23"/>
      <c r="Q43" s="23"/>
    </row>
    <row r="44" spans="1:17" hidden="1" outlineLevel="3" x14ac:dyDescent="0.2">
      <c r="A44" s="60" t="s">
        <v>23</v>
      </c>
      <c r="B44" s="61">
        <v>0.82206375945999999</v>
      </c>
      <c r="C44" s="61">
        <v>0.48192545176000001</v>
      </c>
      <c r="D44" s="61">
        <v>0.10648884857</v>
      </c>
      <c r="E44" s="61">
        <v>0.13463035600000001</v>
      </c>
      <c r="F44" s="61">
        <v>5.4281877029999999</v>
      </c>
      <c r="G44" s="61">
        <v>6.0340827247100002</v>
      </c>
      <c r="H44" s="23"/>
      <c r="I44" s="23"/>
      <c r="J44" s="23"/>
      <c r="K44" s="23"/>
      <c r="L44" s="23"/>
      <c r="M44" s="23"/>
      <c r="N44" s="23"/>
      <c r="O44" s="23"/>
      <c r="P44" s="23"/>
      <c r="Q44" s="23"/>
    </row>
    <row r="45" spans="1:17" hidden="1" outlineLevel="3" x14ac:dyDescent="0.2">
      <c r="A45" s="60" t="s">
        <v>6</v>
      </c>
      <c r="B45" s="61">
        <v>7.1836760002300002</v>
      </c>
      <c r="C45" s="61">
        <v>6.4052373889799998</v>
      </c>
      <c r="D45" s="61">
        <v>5.6239216389799997</v>
      </c>
      <c r="E45" s="61">
        <v>9.5534720563400004</v>
      </c>
      <c r="F45" s="61">
        <v>14.540944745859999</v>
      </c>
      <c r="G45" s="61">
        <v>15.54156053198</v>
      </c>
      <c r="H45" s="23"/>
      <c r="I45" s="23"/>
      <c r="J45" s="23"/>
      <c r="K45" s="23"/>
      <c r="L45" s="23"/>
      <c r="M45" s="23"/>
      <c r="N45" s="23"/>
      <c r="O45" s="23"/>
      <c r="P45" s="23"/>
      <c r="Q45" s="23"/>
    </row>
    <row r="46" spans="1:17" hidden="1" outlineLevel="3" x14ac:dyDescent="0.2">
      <c r="A46" s="60" t="s">
        <v>62</v>
      </c>
      <c r="B46" s="61">
        <v>0.43465931987</v>
      </c>
      <c r="C46" s="61">
        <v>0.26486239851999999</v>
      </c>
      <c r="D46" s="61">
        <v>9.4891391320000004E-2</v>
      </c>
      <c r="E46" s="61">
        <v>0.16473260006000001</v>
      </c>
      <c r="F46" s="61">
        <v>0.216533956</v>
      </c>
      <c r="G46" s="61">
        <v>0.23143445237999999</v>
      </c>
      <c r="H46" s="23"/>
      <c r="I46" s="23"/>
      <c r="J46" s="23"/>
      <c r="K46" s="23"/>
      <c r="L46" s="23"/>
      <c r="M46" s="23"/>
      <c r="N46" s="23"/>
      <c r="O46" s="23"/>
      <c r="P46" s="23"/>
      <c r="Q46" s="23"/>
    </row>
    <row r="47" spans="1:17" hidden="1" outlineLevel="3" x14ac:dyDescent="0.2">
      <c r="A47" s="60" t="s">
        <v>39</v>
      </c>
      <c r="B47" s="61">
        <v>4.3393483029999999E-2</v>
      </c>
      <c r="C47" s="61">
        <v>2.220053566E-2</v>
      </c>
      <c r="D47" s="61">
        <v>0</v>
      </c>
      <c r="E47" s="61">
        <v>0</v>
      </c>
      <c r="F47" s="61">
        <v>0</v>
      </c>
      <c r="G47" s="61">
        <v>0</v>
      </c>
      <c r="H47" s="23"/>
      <c r="I47" s="23"/>
      <c r="J47" s="23"/>
      <c r="K47" s="23"/>
      <c r="L47" s="23"/>
      <c r="M47" s="23"/>
      <c r="N47" s="23"/>
      <c r="O47" s="23"/>
      <c r="P47" s="23"/>
      <c r="Q47" s="23"/>
    </row>
    <row r="48" spans="1:17" hidden="1" outlineLevel="3" x14ac:dyDescent="0.2">
      <c r="A48" s="60" t="s">
        <v>65</v>
      </c>
      <c r="B48" s="61">
        <v>2.0702561375599999</v>
      </c>
      <c r="C48" s="61">
        <v>1.84062585378</v>
      </c>
      <c r="D48" s="61">
        <v>1.4536266959999999</v>
      </c>
      <c r="E48" s="61">
        <v>3.8073194963999999</v>
      </c>
      <c r="F48" s="61">
        <v>5.6088463485900002</v>
      </c>
      <c r="G48" s="61">
        <v>16.211796047629999</v>
      </c>
      <c r="H48" s="23"/>
      <c r="I48" s="23"/>
      <c r="J48" s="23"/>
      <c r="K48" s="23"/>
      <c r="L48" s="23"/>
      <c r="M48" s="23"/>
      <c r="N48" s="23"/>
      <c r="O48" s="23"/>
      <c r="P48" s="23"/>
      <c r="Q48" s="23"/>
    </row>
    <row r="49" spans="1:17" ht="25.5" outlineLevel="2" collapsed="1" x14ac:dyDescent="0.2">
      <c r="A49" s="91" t="s">
        <v>13</v>
      </c>
      <c r="B49" s="37">
        <f t="shared" ref="B49:F49" si="8">SUM(B$50:B$51)</f>
        <v>15.980126531209999</v>
      </c>
      <c r="C49" s="37">
        <f t="shared" si="8"/>
        <v>5.3875717000000003E-4</v>
      </c>
      <c r="D49" s="37">
        <f t="shared" si="8"/>
        <v>5.6454460000000004E-4</v>
      </c>
      <c r="E49" s="37">
        <f t="shared" si="8"/>
        <v>9.8336319999999997E-4</v>
      </c>
      <c r="F49" s="37">
        <f t="shared" si="8"/>
        <v>1.34076761E-3</v>
      </c>
      <c r="G49" s="37">
        <v>1.4647709499999999E-3</v>
      </c>
      <c r="H49" s="23"/>
      <c r="I49" s="23"/>
      <c r="J49" s="23"/>
      <c r="K49" s="23"/>
      <c r="L49" s="23"/>
      <c r="M49" s="23"/>
      <c r="N49" s="23"/>
      <c r="O49" s="23"/>
      <c r="P49" s="23"/>
      <c r="Q49" s="23"/>
    </row>
    <row r="50" spans="1:17" hidden="1" outlineLevel="3" x14ac:dyDescent="0.2">
      <c r="A50" s="60" t="s">
        <v>49</v>
      </c>
      <c r="B50" s="61">
        <v>5.2653121000000003E-4</v>
      </c>
      <c r="C50" s="61">
        <v>5.3875717000000003E-4</v>
      </c>
      <c r="D50" s="61">
        <v>5.6454460000000004E-4</v>
      </c>
      <c r="E50" s="61">
        <v>9.8336319999999997E-4</v>
      </c>
      <c r="F50" s="61">
        <v>1.34076761E-3</v>
      </c>
      <c r="G50" s="61">
        <v>1.4647709499999999E-3</v>
      </c>
      <c r="H50" s="23"/>
      <c r="I50" s="23"/>
      <c r="J50" s="23"/>
      <c r="K50" s="23"/>
      <c r="L50" s="23"/>
      <c r="M50" s="23"/>
      <c r="N50" s="23"/>
      <c r="O50" s="23"/>
      <c r="P50" s="23"/>
      <c r="Q50" s="23"/>
    </row>
    <row r="51" spans="1:17" hidden="1" outlineLevel="3" x14ac:dyDescent="0.2">
      <c r="A51" s="60" t="s">
        <v>25</v>
      </c>
      <c r="B51" s="61">
        <v>15.9796</v>
      </c>
      <c r="C51" s="61">
        <v>0</v>
      </c>
      <c r="D51" s="61">
        <v>0</v>
      </c>
      <c r="E51" s="61">
        <v>0</v>
      </c>
      <c r="F51" s="61">
        <v>0</v>
      </c>
      <c r="G51" s="61">
        <v>0</v>
      </c>
      <c r="H51" s="23"/>
      <c r="I51" s="23"/>
      <c r="J51" s="23"/>
      <c r="K51" s="23"/>
      <c r="L51" s="23"/>
      <c r="M51" s="23"/>
      <c r="N51" s="23"/>
      <c r="O51" s="23"/>
      <c r="P51" s="23"/>
      <c r="Q51" s="23"/>
    </row>
    <row r="52" spans="1:17" ht="25.5" outlineLevel="2" collapsed="1" x14ac:dyDescent="0.2">
      <c r="A52" s="91" t="s">
        <v>91</v>
      </c>
      <c r="B52" s="37">
        <f t="shared" ref="B52:F52" si="9">SUM(B$53:B$62)</f>
        <v>69.697741799999989</v>
      </c>
      <c r="C52" s="37">
        <f t="shared" si="9"/>
        <v>104.63620320000001</v>
      </c>
      <c r="D52" s="37">
        <f t="shared" si="9"/>
        <v>138.90906799999999</v>
      </c>
      <c r="E52" s="37">
        <f t="shared" si="9"/>
        <v>272.50934659999996</v>
      </c>
      <c r="F52" s="37">
        <f t="shared" si="9"/>
        <v>415.26993272281004</v>
      </c>
      <c r="G52" s="37">
        <v>462.85184960253002</v>
      </c>
      <c r="H52" s="23"/>
      <c r="I52" s="23"/>
      <c r="J52" s="23"/>
      <c r="K52" s="23"/>
      <c r="L52" s="23"/>
      <c r="M52" s="23"/>
      <c r="N52" s="23"/>
      <c r="O52" s="23"/>
      <c r="P52" s="23"/>
      <c r="Q52" s="23"/>
    </row>
    <row r="53" spans="1:17" hidden="1" outlineLevel="3" x14ac:dyDescent="0.2">
      <c r="A53" s="60" t="s">
        <v>11</v>
      </c>
      <c r="B53" s="61">
        <v>7.9897999999999998</v>
      </c>
      <c r="C53" s="61">
        <v>7.9930000000000003</v>
      </c>
      <c r="D53" s="61">
        <v>0</v>
      </c>
      <c r="E53" s="61">
        <v>0</v>
      </c>
      <c r="F53" s="61">
        <v>0</v>
      </c>
      <c r="G53" s="61">
        <v>0</v>
      </c>
      <c r="H53" s="23"/>
      <c r="I53" s="23"/>
      <c r="J53" s="23"/>
      <c r="K53" s="23"/>
      <c r="L53" s="23"/>
      <c r="M53" s="23"/>
      <c r="N53" s="23"/>
      <c r="O53" s="23"/>
      <c r="P53" s="23"/>
      <c r="Q53" s="23"/>
    </row>
    <row r="54" spans="1:17" hidden="1" outlineLevel="3" x14ac:dyDescent="0.2">
      <c r="A54" s="60" t="s">
        <v>15</v>
      </c>
      <c r="B54" s="61">
        <v>6.1788318000000002</v>
      </c>
      <c r="C54" s="61">
        <v>6.3223032000000003</v>
      </c>
      <c r="D54" s="61">
        <v>6.6249180000000001</v>
      </c>
      <c r="E54" s="61">
        <v>11.539744799999999</v>
      </c>
      <c r="F54" s="61">
        <v>0</v>
      </c>
      <c r="G54" s="61">
        <v>0</v>
      </c>
      <c r="H54" s="23"/>
      <c r="I54" s="23"/>
      <c r="J54" s="23"/>
      <c r="K54" s="23"/>
      <c r="L54" s="23"/>
      <c r="M54" s="23"/>
      <c r="N54" s="23"/>
      <c r="O54" s="23"/>
      <c r="P54" s="23"/>
      <c r="Q54" s="23"/>
    </row>
    <row r="55" spans="1:17" hidden="1" outlineLevel="3" x14ac:dyDescent="0.2">
      <c r="A55" s="60" t="s">
        <v>20</v>
      </c>
      <c r="B55" s="61">
        <v>7.9897999999999998</v>
      </c>
      <c r="C55" s="61">
        <v>7.9930000000000003</v>
      </c>
      <c r="D55" s="61">
        <v>7.9930000000000003</v>
      </c>
      <c r="E55" s="61">
        <v>15.768556</v>
      </c>
      <c r="F55" s="61">
        <v>0</v>
      </c>
      <c r="G55" s="61">
        <v>0</v>
      </c>
      <c r="H55" s="23"/>
      <c r="I55" s="23"/>
      <c r="J55" s="23"/>
      <c r="K55" s="23"/>
      <c r="L55" s="23"/>
      <c r="M55" s="23"/>
      <c r="N55" s="23"/>
      <c r="O55" s="23"/>
      <c r="P55" s="23"/>
      <c r="Q55" s="23"/>
    </row>
    <row r="56" spans="1:17" hidden="1" outlineLevel="3" x14ac:dyDescent="0.2">
      <c r="A56" s="60" t="s">
        <v>21</v>
      </c>
      <c r="B56" s="61">
        <v>9.5877599999999994</v>
      </c>
      <c r="C56" s="61">
        <v>5.5951000000000004</v>
      </c>
      <c r="D56" s="61">
        <v>5.5951000000000004</v>
      </c>
      <c r="E56" s="61">
        <v>11.0379892</v>
      </c>
      <c r="F56" s="61">
        <v>0</v>
      </c>
      <c r="G56" s="61">
        <v>0</v>
      </c>
      <c r="H56" s="23"/>
      <c r="I56" s="23"/>
      <c r="J56" s="23"/>
      <c r="K56" s="23"/>
      <c r="L56" s="23"/>
      <c r="M56" s="23"/>
      <c r="N56" s="23"/>
      <c r="O56" s="23"/>
      <c r="P56" s="23"/>
      <c r="Q56" s="23"/>
    </row>
    <row r="57" spans="1:17" hidden="1" outlineLevel="3" x14ac:dyDescent="0.2">
      <c r="A57" s="60" t="s">
        <v>69</v>
      </c>
      <c r="B57" s="61">
        <v>15.9796</v>
      </c>
      <c r="C57" s="61">
        <v>15.986000000000001</v>
      </c>
      <c r="D57" s="61">
        <v>15.986000000000001</v>
      </c>
      <c r="E57" s="61">
        <v>31.537112</v>
      </c>
      <c r="F57" s="61">
        <v>0</v>
      </c>
      <c r="G57" s="61">
        <v>0</v>
      </c>
      <c r="H57" s="23"/>
      <c r="I57" s="23"/>
      <c r="J57" s="23"/>
      <c r="K57" s="23"/>
      <c r="L57" s="23"/>
      <c r="M57" s="23"/>
      <c r="N57" s="23"/>
      <c r="O57" s="23"/>
      <c r="P57" s="23"/>
      <c r="Q57" s="23"/>
    </row>
    <row r="58" spans="1:17" hidden="1" outlineLevel="3" x14ac:dyDescent="0.2">
      <c r="A58" s="60" t="s">
        <v>71</v>
      </c>
      <c r="B58" s="61">
        <v>21.97195</v>
      </c>
      <c r="C58" s="61">
        <v>21.98075</v>
      </c>
      <c r="D58" s="61">
        <v>21.98075</v>
      </c>
      <c r="E58" s="61">
        <v>43.363529</v>
      </c>
      <c r="F58" s="61">
        <v>0</v>
      </c>
      <c r="G58" s="61">
        <v>0</v>
      </c>
      <c r="H58" s="23"/>
      <c r="I58" s="23"/>
      <c r="J58" s="23"/>
      <c r="K58" s="23"/>
      <c r="L58" s="23"/>
      <c r="M58" s="23"/>
      <c r="N58" s="23"/>
      <c r="O58" s="23"/>
      <c r="P58" s="23"/>
      <c r="Q58" s="23"/>
    </row>
    <row r="59" spans="1:17" hidden="1" outlineLevel="3" x14ac:dyDescent="0.2">
      <c r="A59" s="60" t="s">
        <v>72</v>
      </c>
      <c r="B59" s="61">
        <v>0</v>
      </c>
      <c r="C59" s="61">
        <v>38.76605</v>
      </c>
      <c r="D59" s="61">
        <v>46.759050000000002</v>
      </c>
      <c r="E59" s="61">
        <v>76.477496599999995</v>
      </c>
      <c r="F59" s="61">
        <v>0</v>
      </c>
      <c r="G59" s="61">
        <v>0</v>
      </c>
      <c r="H59" s="23"/>
      <c r="I59" s="23"/>
      <c r="J59" s="23"/>
      <c r="K59" s="23"/>
      <c r="L59" s="23"/>
      <c r="M59" s="23"/>
      <c r="N59" s="23"/>
      <c r="O59" s="23"/>
      <c r="P59" s="23"/>
      <c r="Q59" s="23"/>
    </row>
    <row r="60" spans="1:17" hidden="1" outlineLevel="3" x14ac:dyDescent="0.2">
      <c r="A60" s="60" t="s">
        <v>74</v>
      </c>
      <c r="B60" s="61">
        <v>0</v>
      </c>
      <c r="C60" s="61">
        <v>0</v>
      </c>
      <c r="D60" s="61">
        <v>33.97025</v>
      </c>
      <c r="E60" s="61">
        <v>67.016362999999998</v>
      </c>
      <c r="F60" s="61">
        <v>72.002001000000007</v>
      </c>
      <c r="G60" s="61">
        <v>76.956722999999997</v>
      </c>
      <c r="H60" s="23"/>
      <c r="I60" s="23"/>
      <c r="J60" s="23"/>
      <c r="K60" s="23"/>
      <c r="L60" s="23"/>
      <c r="M60" s="23"/>
      <c r="N60" s="23"/>
      <c r="O60" s="23"/>
      <c r="P60" s="23"/>
      <c r="Q60" s="23"/>
    </row>
    <row r="61" spans="1:17" hidden="1" outlineLevel="3" x14ac:dyDescent="0.2">
      <c r="A61" s="60" t="s">
        <v>76</v>
      </c>
      <c r="B61" s="61">
        <v>0</v>
      </c>
      <c r="C61" s="61">
        <v>0</v>
      </c>
      <c r="D61" s="61">
        <v>0</v>
      </c>
      <c r="E61" s="61">
        <v>15.768556</v>
      </c>
      <c r="F61" s="61">
        <v>24.000667</v>
      </c>
      <c r="G61" s="61">
        <v>25.652241</v>
      </c>
      <c r="H61" s="23"/>
      <c r="I61" s="23"/>
      <c r="J61" s="23"/>
      <c r="K61" s="23"/>
      <c r="L61" s="23"/>
      <c r="M61" s="23"/>
      <c r="N61" s="23"/>
      <c r="O61" s="23"/>
      <c r="P61" s="23"/>
      <c r="Q61" s="23"/>
    </row>
    <row r="62" spans="1:17" hidden="1" outlineLevel="3" x14ac:dyDescent="0.2">
      <c r="A62" s="60" t="s">
        <v>79</v>
      </c>
      <c r="B62" s="61">
        <v>0</v>
      </c>
      <c r="C62" s="61">
        <v>0</v>
      </c>
      <c r="D62" s="61">
        <v>0</v>
      </c>
      <c r="E62" s="61">
        <v>0</v>
      </c>
      <c r="F62" s="61">
        <v>319.26726472281001</v>
      </c>
      <c r="G62" s="61">
        <v>360.24288560253001</v>
      </c>
      <c r="H62" s="23"/>
      <c r="I62" s="23"/>
      <c r="J62" s="23"/>
      <c r="K62" s="23"/>
      <c r="L62" s="23"/>
      <c r="M62" s="23"/>
      <c r="N62" s="23"/>
      <c r="O62" s="23"/>
      <c r="P62" s="23"/>
      <c r="Q62" s="23"/>
    </row>
    <row r="63" spans="1:17" outlineLevel="2" collapsed="1" x14ac:dyDescent="0.2">
      <c r="A63" s="33" t="s">
        <v>4</v>
      </c>
      <c r="B63" s="37">
        <f t="shared" ref="B63:F63" si="10">SUM(B$64:B$64)</f>
        <v>15.063221476000001</v>
      </c>
      <c r="C63" s="37">
        <f t="shared" si="10"/>
        <v>15.085490028000001</v>
      </c>
      <c r="D63" s="37">
        <f t="shared" si="10"/>
        <v>15.166842572</v>
      </c>
      <c r="E63" s="37">
        <f t="shared" si="10"/>
        <v>28.054351363999999</v>
      </c>
      <c r="F63" s="37">
        <f t="shared" si="10"/>
        <v>40.841386424</v>
      </c>
      <c r="G63" s="37">
        <v>43.923110139999999</v>
      </c>
      <c r="H63" s="23"/>
      <c r="I63" s="23"/>
      <c r="J63" s="23"/>
      <c r="K63" s="23"/>
      <c r="L63" s="23"/>
      <c r="M63" s="23"/>
      <c r="N63" s="23"/>
      <c r="O63" s="23"/>
      <c r="P63" s="23"/>
      <c r="Q63" s="23"/>
    </row>
    <row r="64" spans="1:17" hidden="1" outlineLevel="3" x14ac:dyDescent="0.2">
      <c r="A64" s="60" t="s">
        <v>58</v>
      </c>
      <c r="B64" s="61">
        <v>15.063221476000001</v>
      </c>
      <c r="C64" s="61">
        <v>15.085490028000001</v>
      </c>
      <c r="D64" s="61">
        <v>15.166842572</v>
      </c>
      <c r="E64" s="61">
        <v>28.054351363999999</v>
      </c>
      <c r="F64" s="61">
        <v>40.841386424</v>
      </c>
      <c r="G64" s="61">
        <v>43.923110139999999</v>
      </c>
      <c r="H64" s="23"/>
      <c r="I64" s="23"/>
      <c r="J64" s="23"/>
      <c r="K64" s="23"/>
      <c r="L64" s="23"/>
      <c r="M64" s="23"/>
      <c r="N64" s="23"/>
      <c r="O64" s="23"/>
      <c r="P64" s="23"/>
      <c r="Q64" s="23"/>
    </row>
    <row r="65" spans="1:17" ht="15" x14ac:dyDescent="0.2">
      <c r="A65" s="92" t="s">
        <v>70</v>
      </c>
      <c r="B65" s="93">
        <f t="shared" ref="B65:G65" si="11">B$66+B$86</f>
        <v>115.91131737222999</v>
      </c>
      <c r="C65" s="93">
        <f t="shared" si="11"/>
        <v>116.29259895863001</v>
      </c>
      <c r="D65" s="93">
        <f t="shared" si="11"/>
        <v>104.56794151215001</v>
      </c>
      <c r="E65" s="93">
        <f t="shared" si="11"/>
        <v>153.80274755798999</v>
      </c>
      <c r="F65" s="93">
        <f t="shared" si="11"/>
        <v>237.90855769922001</v>
      </c>
      <c r="G65" s="93">
        <f t="shared" si="11"/>
        <v>241.03585044172996</v>
      </c>
      <c r="H65" s="23"/>
      <c r="I65" s="23"/>
      <c r="J65" s="23"/>
      <c r="K65" s="23"/>
      <c r="L65" s="23"/>
      <c r="M65" s="23"/>
      <c r="N65" s="23"/>
      <c r="O65" s="23"/>
      <c r="P65" s="23"/>
      <c r="Q65" s="23"/>
    </row>
    <row r="66" spans="1:17" ht="15" outlineLevel="1" x14ac:dyDescent="0.2">
      <c r="A66" s="94" t="s">
        <v>33</v>
      </c>
      <c r="B66" s="95">
        <f t="shared" ref="B66:G66" si="12">B$67+B$80+B$84</f>
        <v>12.303193230820002</v>
      </c>
      <c r="C66" s="95">
        <f t="shared" si="12"/>
        <v>16.211415904390002</v>
      </c>
      <c r="D66" s="95">
        <f t="shared" si="12"/>
        <v>27.129149810690006</v>
      </c>
      <c r="E66" s="95">
        <f t="shared" si="12"/>
        <v>27.86328456259</v>
      </c>
      <c r="F66" s="95">
        <f t="shared" si="12"/>
        <v>21.459454905539999</v>
      </c>
      <c r="G66" s="95">
        <f t="shared" si="12"/>
        <v>19.699582662659999</v>
      </c>
      <c r="H66" s="23"/>
      <c r="I66" s="23"/>
      <c r="J66" s="23"/>
      <c r="K66" s="23"/>
      <c r="L66" s="23"/>
      <c r="M66" s="23"/>
      <c r="N66" s="23"/>
      <c r="O66" s="23"/>
      <c r="P66" s="23"/>
      <c r="Q66" s="23"/>
    </row>
    <row r="67" spans="1:17" ht="25.5" outlineLevel="2" collapsed="1" x14ac:dyDescent="0.2">
      <c r="A67" s="91" t="s">
        <v>82</v>
      </c>
      <c r="B67" s="37">
        <f t="shared" ref="B67:F67" si="13">SUM(B$68:B$79)</f>
        <v>5.8129820508200005</v>
      </c>
      <c r="C67" s="37">
        <f t="shared" si="13"/>
        <v>9.9712047243900006</v>
      </c>
      <c r="D67" s="37">
        <f t="shared" si="13"/>
        <v>21.135767983260003</v>
      </c>
      <c r="E67" s="37">
        <f t="shared" si="13"/>
        <v>21.567011600000001</v>
      </c>
      <c r="F67" s="37">
        <f t="shared" si="13"/>
        <v>16.400011599999999</v>
      </c>
      <c r="G67" s="37">
        <v>15.9500116</v>
      </c>
      <c r="H67" s="23"/>
      <c r="I67" s="23"/>
      <c r="J67" s="23"/>
      <c r="K67" s="23"/>
      <c r="L67" s="23"/>
      <c r="M67" s="23"/>
      <c r="N67" s="23"/>
      <c r="O67" s="23"/>
      <c r="P67" s="23"/>
      <c r="Q67" s="23"/>
    </row>
    <row r="68" spans="1:17" hidden="1" outlineLevel="3" x14ac:dyDescent="0.2">
      <c r="A68" s="60" t="s">
        <v>38</v>
      </c>
      <c r="B68" s="61">
        <v>1.61956445082</v>
      </c>
      <c r="C68" s="61">
        <v>1.5677871243899999</v>
      </c>
      <c r="D68" s="61">
        <v>0.99985038325999998</v>
      </c>
      <c r="E68" s="61">
        <v>0</v>
      </c>
      <c r="F68" s="61">
        <v>0</v>
      </c>
      <c r="G68" s="61">
        <v>0</v>
      </c>
      <c r="H68" s="23"/>
      <c r="I68" s="23"/>
      <c r="J68" s="23"/>
      <c r="K68" s="23"/>
      <c r="L68" s="23"/>
      <c r="M68" s="23"/>
      <c r="N68" s="23"/>
      <c r="O68" s="23"/>
      <c r="P68" s="23"/>
      <c r="Q68" s="23"/>
    </row>
    <row r="69" spans="1:17" hidden="1" outlineLevel="3" x14ac:dyDescent="0.2">
      <c r="A69" s="60" t="s">
        <v>96</v>
      </c>
      <c r="B69" s="61">
        <v>1.1600000000000001E-5</v>
      </c>
      <c r="C69" s="61">
        <v>1.1600000000000001E-5</v>
      </c>
      <c r="D69" s="61">
        <v>1.1600000000000001E-5</v>
      </c>
      <c r="E69" s="61">
        <v>1.1600000000000001E-5</v>
      </c>
      <c r="F69" s="61">
        <v>1.1600000000000001E-5</v>
      </c>
      <c r="G69" s="61">
        <v>1.1600000000000001E-5</v>
      </c>
      <c r="H69" s="23"/>
      <c r="I69" s="23"/>
      <c r="J69" s="23"/>
      <c r="K69" s="23"/>
      <c r="L69" s="23"/>
      <c r="M69" s="23"/>
      <c r="N69" s="23"/>
      <c r="O69" s="23"/>
      <c r="P69" s="23"/>
      <c r="Q69" s="23"/>
    </row>
    <row r="70" spans="1:17" hidden="1" outlineLevel="3" x14ac:dyDescent="0.2">
      <c r="A70" s="60" t="s">
        <v>31</v>
      </c>
      <c r="B70" s="61">
        <v>0</v>
      </c>
      <c r="C70" s="61">
        <v>0</v>
      </c>
      <c r="D70" s="61">
        <v>0</v>
      </c>
      <c r="E70" s="61">
        <v>1</v>
      </c>
      <c r="F70" s="61">
        <v>1</v>
      </c>
      <c r="G70" s="61">
        <v>1</v>
      </c>
      <c r="H70" s="23"/>
      <c r="I70" s="23"/>
      <c r="J70" s="23"/>
      <c r="K70" s="23"/>
      <c r="L70" s="23"/>
      <c r="M70" s="23"/>
      <c r="N70" s="23"/>
      <c r="O70" s="23"/>
      <c r="P70" s="23"/>
      <c r="Q70" s="23"/>
    </row>
    <row r="71" spans="1:17" hidden="1" outlineLevel="3" x14ac:dyDescent="0.2">
      <c r="A71" s="60" t="s">
        <v>34</v>
      </c>
      <c r="B71" s="61">
        <v>1.6074999999999999</v>
      </c>
      <c r="C71" s="61">
        <v>1.8174999999999999</v>
      </c>
      <c r="D71" s="61">
        <v>1.8</v>
      </c>
      <c r="E71" s="61">
        <v>3</v>
      </c>
      <c r="F71" s="61">
        <v>3</v>
      </c>
      <c r="G71" s="61">
        <v>3</v>
      </c>
      <c r="H71" s="23"/>
      <c r="I71" s="23"/>
      <c r="J71" s="23"/>
      <c r="K71" s="23"/>
      <c r="L71" s="23"/>
      <c r="M71" s="23"/>
      <c r="N71" s="23"/>
      <c r="O71" s="23"/>
      <c r="P71" s="23"/>
      <c r="Q71" s="23"/>
    </row>
    <row r="72" spans="1:17" hidden="1" outlineLevel="3" x14ac:dyDescent="0.2">
      <c r="A72" s="60" t="s">
        <v>113</v>
      </c>
      <c r="B72" s="61">
        <v>0.4</v>
      </c>
      <c r="C72" s="61">
        <v>0.4</v>
      </c>
      <c r="D72" s="61">
        <v>1.4</v>
      </c>
      <c r="E72" s="61">
        <v>3.2</v>
      </c>
      <c r="F72" s="61">
        <v>3.2</v>
      </c>
      <c r="G72" s="61">
        <v>3</v>
      </c>
      <c r="H72" s="23"/>
      <c r="I72" s="23"/>
      <c r="J72" s="23"/>
      <c r="K72" s="23"/>
      <c r="L72" s="23"/>
      <c r="M72" s="23"/>
      <c r="N72" s="23"/>
      <c r="O72" s="23"/>
      <c r="P72" s="23"/>
      <c r="Q72" s="23"/>
    </row>
    <row r="73" spans="1:17" hidden="1" outlineLevel="3" x14ac:dyDescent="0.2">
      <c r="A73" s="60" t="s">
        <v>53</v>
      </c>
      <c r="B73" s="61">
        <v>0.57890600000000003</v>
      </c>
      <c r="C73" s="61">
        <v>0.57890600000000003</v>
      </c>
      <c r="D73" s="61">
        <v>0.57890600000000003</v>
      </c>
      <c r="E73" s="61">
        <v>0</v>
      </c>
      <c r="F73" s="61">
        <v>0</v>
      </c>
      <c r="G73" s="61">
        <v>0</v>
      </c>
      <c r="H73" s="23"/>
      <c r="I73" s="23"/>
      <c r="J73" s="23"/>
      <c r="K73" s="23"/>
      <c r="L73" s="23"/>
      <c r="M73" s="23"/>
      <c r="N73" s="23"/>
      <c r="O73" s="23"/>
      <c r="P73" s="23"/>
      <c r="Q73" s="23"/>
    </row>
    <row r="74" spans="1:17" hidden="1" outlineLevel="3" x14ac:dyDescent="0.2">
      <c r="A74" s="60" t="s">
        <v>93</v>
      </c>
      <c r="B74" s="61">
        <v>0</v>
      </c>
      <c r="C74" s="61">
        <v>0</v>
      </c>
      <c r="D74" s="61">
        <v>4.8</v>
      </c>
      <c r="E74" s="61">
        <v>4.8</v>
      </c>
      <c r="F74" s="61">
        <v>4.8</v>
      </c>
      <c r="G74" s="61">
        <v>4.8</v>
      </c>
      <c r="H74" s="23"/>
      <c r="I74" s="23"/>
      <c r="J74" s="23"/>
      <c r="K74" s="23"/>
      <c r="L74" s="23"/>
      <c r="M74" s="23"/>
      <c r="N74" s="23"/>
      <c r="O74" s="23"/>
      <c r="P74" s="23"/>
      <c r="Q74" s="23"/>
    </row>
    <row r="75" spans="1:17" hidden="1" outlineLevel="3" x14ac:dyDescent="0.2">
      <c r="A75" s="60" t="s">
        <v>87</v>
      </c>
      <c r="B75" s="61">
        <v>0</v>
      </c>
      <c r="C75" s="61">
        <v>0</v>
      </c>
      <c r="D75" s="61">
        <v>1.55</v>
      </c>
      <c r="E75" s="61">
        <v>0</v>
      </c>
      <c r="F75" s="61">
        <v>0</v>
      </c>
      <c r="G75" s="61">
        <v>0</v>
      </c>
      <c r="H75" s="23"/>
      <c r="I75" s="23"/>
      <c r="J75" s="23"/>
      <c r="K75" s="23"/>
      <c r="L75" s="23"/>
      <c r="M75" s="23"/>
      <c r="N75" s="23"/>
      <c r="O75" s="23"/>
      <c r="P75" s="23"/>
      <c r="Q75" s="23"/>
    </row>
    <row r="76" spans="1:17" hidden="1" outlineLevel="3" x14ac:dyDescent="0.2">
      <c r="A76" s="60" t="s">
        <v>28</v>
      </c>
      <c r="B76" s="61">
        <v>0</v>
      </c>
      <c r="C76" s="61">
        <v>4</v>
      </c>
      <c r="D76" s="61">
        <v>4.25</v>
      </c>
      <c r="E76" s="61">
        <v>4.25</v>
      </c>
      <c r="F76" s="61">
        <v>0.25</v>
      </c>
      <c r="G76" s="61">
        <v>0</v>
      </c>
      <c r="H76" s="23"/>
      <c r="I76" s="23"/>
      <c r="J76" s="23"/>
      <c r="K76" s="23"/>
      <c r="L76" s="23"/>
      <c r="M76" s="23"/>
      <c r="N76" s="23"/>
      <c r="O76" s="23"/>
      <c r="P76" s="23"/>
      <c r="Q76" s="23"/>
    </row>
    <row r="77" spans="1:17" hidden="1" outlineLevel="3" x14ac:dyDescent="0.2">
      <c r="A77" s="60" t="s">
        <v>111</v>
      </c>
      <c r="B77" s="61">
        <v>0</v>
      </c>
      <c r="C77" s="61">
        <v>0</v>
      </c>
      <c r="D77" s="61">
        <v>4.1500000000000004</v>
      </c>
      <c r="E77" s="61">
        <v>4.1500000000000004</v>
      </c>
      <c r="F77" s="61">
        <v>4.1500000000000004</v>
      </c>
      <c r="G77" s="61">
        <v>4.1500000000000004</v>
      </c>
      <c r="H77" s="23"/>
      <c r="I77" s="23"/>
      <c r="J77" s="23"/>
      <c r="K77" s="23"/>
      <c r="L77" s="23"/>
      <c r="M77" s="23"/>
      <c r="N77" s="23"/>
      <c r="O77" s="23"/>
      <c r="P77" s="23"/>
      <c r="Q77" s="23"/>
    </row>
    <row r="78" spans="1:17" hidden="1" outlineLevel="3" x14ac:dyDescent="0.2">
      <c r="A78" s="60" t="s">
        <v>94</v>
      </c>
      <c r="B78" s="61">
        <v>0.88</v>
      </c>
      <c r="C78" s="61">
        <v>0.88</v>
      </c>
      <c r="D78" s="61">
        <v>0.88</v>
      </c>
      <c r="E78" s="61">
        <v>0.44</v>
      </c>
      <c r="F78" s="61">
        <v>0</v>
      </c>
      <c r="G78" s="61">
        <v>0</v>
      </c>
      <c r="H78" s="23"/>
      <c r="I78" s="23"/>
      <c r="J78" s="23"/>
      <c r="K78" s="23"/>
      <c r="L78" s="23"/>
      <c r="M78" s="23"/>
      <c r="N78" s="23"/>
      <c r="O78" s="23"/>
      <c r="P78" s="23"/>
      <c r="Q78" s="23"/>
    </row>
    <row r="79" spans="1:17" hidden="1" outlineLevel="3" x14ac:dyDescent="0.2">
      <c r="A79" s="60" t="s">
        <v>12</v>
      </c>
      <c r="B79" s="61">
        <v>0.72699999999999998</v>
      </c>
      <c r="C79" s="61">
        <v>0.72699999999999998</v>
      </c>
      <c r="D79" s="61">
        <v>0.72699999999999998</v>
      </c>
      <c r="E79" s="61">
        <v>0.72699999999999998</v>
      </c>
      <c r="F79" s="61">
        <v>0</v>
      </c>
      <c r="G79" s="61">
        <v>0</v>
      </c>
      <c r="H79" s="23"/>
      <c r="I79" s="23"/>
      <c r="J79" s="23"/>
      <c r="K79" s="23"/>
      <c r="L79" s="23"/>
      <c r="M79" s="23"/>
      <c r="N79" s="23"/>
      <c r="O79" s="23"/>
      <c r="P79" s="23"/>
      <c r="Q79" s="23"/>
    </row>
    <row r="80" spans="1:17" ht="25.5" outlineLevel="2" collapsed="1" x14ac:dyDescent="0.2">
      <c r="A80" s="91" t="s">
        <v>5</v>
      </c>
      <c r="B80" s="37">
        <f t="shared" ref="B80:F80" si="14">SUM(B$81:B$83)</f>
        <v>6.4892565300000005</v>
      </c>
      <c r="C80" s="37">
        <f t="shared" si="14"/>
        <v>6.2392565300000005</v>
      </c>
      <c r="D80" s="37">
        <f t="shared" si="14"/>
        <v>5.9924271774300006</v>
      </c>
      <c r="E80" s="37">
        <f t="shared" si="14"/>
        <v>6.2953183125900001</v>
      </c>
      <c r="F80" s="37">
        <f t="shared" si="14"/>
        <v>5.0584886555399997</v>
      </c>
      <c r="G80" s="37">
        <v>3.7486164126600001</v>
      </c>
      <c r="H80" s="23"/>
      <c r="I80" s="23"/>
      <c r="J80" s="23"/>
      <c r="K80" s="23"/>
      <c r="L80" s="23"/>
      <c r="M80" s="23"/>
      <c r="N80" s="23"/>
      <c r="O80" s="23"/>
      <c r="P80" s="23"/>
      <c r="Q80" s="23"/>
    </row>
    <row r="81" spans="1:17" hidden="1" outlineLevel="3" x14ac:dyDescent="0.2">
      <c r="A81" s="60" t="s">
        <v>7</v>
      </c>
      <c r="B81" s="61">
        <v>2.1</v>
      </c>
      <c r="C81" s="61">
        <v>2.1</v>
      </c>
      <c r="D81" s="61">
        <v>2.1</v>
      </c>
      <c r="E81" s="61">
        <v>2.1</v>
      </c>
      <c r="F81" s="61">
        <v>1.05</v>
      </c>
      <c r="G81" s="61">
        <v>0.26250000000000001</v>
      </c>
      <c r="H81" s="23"/>
      <c r="I81" s="23"/>
      <c r="J81" s="23"/>
      <c r="K81" s="23"/>
      <c r="L81" s="23"/>
      <c r="M81" s="23"/>
      <c r="N81" s="23"/>
      <c r="O81" s="23"/>
      <c r="P81" s="23"/>
      <c r="Q81" s="23"/>
    </row>
    <row r="82" spans="1:17" hidden="1" outlineLevel="3" x14ac:dyDescent="0.2">
      <c r="A82" s="60" t="s">
        <v>67</v>
      </c>
      <c r="B82" s="61">
        <v>4.3892565299999999</v>
      </c>
      <c r="C82" s="61">
        <v>4.1392565299999999</v>
      </c>
      <c r="D82" s="61">
        <v>3.8924271774300001</v>
      </c>
      <c r="E82" s="61">
        <v>4.0098623181499997</v>
      </c>
      <c r="F82" s="61">
        <v>3.8598623181499998</v>
      </c>
      <c r="G82" s="61">
        <v>3.36511231815</v>
      </c>
      <c r="H82" s="23"/>
      <c r="I82" s="23"/>
      <c r="J82" s="23"/>
      <c r="K82" s="23"/>
      <c r="L82" s="23"/>
      <c r="M82" s="23"/>
      <c r="N82" s="23"/>
      <c r="O82" s="23"/>
      <c r="P82" s="23"/>
      <c r="Q82" s="23"/>
    </row>
    <row r="83" spans="1:17" hidden="1" outlineLevel="3" x14ac:dyDescent="0.2">
      <c r="A83" s="60" t="s">
        <v>18</v>
      </c>
      <c r="B83" s="61">
        <v>0</v>
      </c>
      <c r="C83" s="61">
        <v>0</v>
      </c>
      <c r="D83" s="61">
        <v>0</v>
      </c>
      <c r="E83" s="61">
        <v>0.18545599443999999</v>
      </c>
      <c r="F83" s="61">
        <v>0.14862633739</v>
      </c>
      <c r="G83" s="61">
        <v>0.12100409450999999</v>
      </c>
      <c r="H83" s="23"/>
      <c r="I83" s="23"/>
      <c r="J83" s="23"/>
      <c r="K83" s="23"/>
      <c r="L83" s="23"/>
      <c r="M83" s="23"/>
      <c r="N83" s="23"/>
      <c r="O83" s="23"/>
      <c r="P83" s="23"/>
      <c r="Q83" s="23"/>
    </row>
    <row r="84" spans="1:17" outlineLevel="2" collapsed="1" x14ac:dyDescent="0.2">
      <c r="A84" s="33" t="s">
        <v>84</v>
      </c>
      <c r="B84" s="37">
        <f t="shared" ref="B84:F84" si="15">SUM(B$85:B$85)</f>
        <v>9.5465000000000003E-4</v>
      </c>
      <c r="C84" s="37">
        <f t="shared" si="15"/>
        <v>9.5465000000000003E-4</v>
      </c>
      <c r="D84" s="37">
        <f t="shared" si="15"/>
        <v>9.5465000000000003E-4</v>
      </c>
      <c r="E84" s="37">
        <f t="shared" si="15"/>
        <v>9.5465000000000003E-4</v>
      </c>
      <c r="F84" s="37">
        <f t="shared" si="15"/>
        <v>9.5465000000000003E-4</v>
      </c>
      <c r="G84" s="37">
        <v>9.5465000000000003E-4</v>
      </c>
      <c r="H84" s="23"/>
      <c r="I84" s="23"/>
      <c r="J84" s="23"/>
      <c r="K84" s="23"/>
      <c r="L84" s="23"/>
      <c r="M84" s="23"/>
      <c r="N84" s="23"/>
      <c r="O84" s="23"/>
      <c r="P84" s="23"/>
      <c r="Q84" s="23"/>
    </row>
    <row r="85" spans="1:17" hidden="1" outlineLevel="3" x14ac:dyDescent="0.2">
      <c r="A85" s="60" t="s">
        <v>109</v>
      </c>
      <c r="B85" s="61">
        <v>9.5465000000000003E-4</v>
      </c>
      <c r="C85" s="61">
        <v>9.5465000000000003E-4</v>
      </c>
      <c r="D85" s="61">
        <v>9.5465000000000003E-4</v>
      </c>
      <c r="E85" s="61">
        <v>9.5465000000000003E-4</v>
      </c>
      <c r="F85" s="61">
        <v>9.5465000000000003E-4</v>
      </c>
      <c r="G85" s="61">
        <v>9.5465000000000003E-4</v>
      </c>
      <c r="H85" s="23"/>
      <c r="I85" s="23"/>
      <c r="J85" s="23"/>
      <c r="K85" s="23"/>
      <c r="L85" s="23"/>
      <c r="M85" s="23"/>
      <c r="N85" s="23"/>
      <c r="O85" s="23"/>
      <c r="P85" s="23"/>
      <c r="Q85" s="23"/>
    </row>
    <row r="86" spans="1:17" ht="15" outlineLevel="1" x14ac:dyDescent="0.2">
      <c r="A86" s="94" t="s">
        <v>52</v>
      </c>
      <c r="B86" s="95">
        <f t="shared" ref="B86:G86" si="16">B$87+B$93+B$95+B$108+B$112</f>
        <v>103.60812414140999</v>
      </c>
      <c r="C86" s="95">
        <f t="shared" si="16"/>
        <v>100.08118305424</v>
      </c>
      <c r="D86" s="95">
        <f t="shared" si="16"/>
        <v>77.438791701460005</v>
      </c>
      <c r="E86" s="95">
        <f t="shared" si="16"/>
        <v>125.93946299539999</v>
      </c>
      <c r="F86" s="95">
        <f t="shared" si="16"/>
        <v>216.44910279368</v>
      </c>
      <c r="G86" s="95">
        <f t="shared" si="16"/>
        <v>221.33626777906997</v>
      </c>
      <c r="H86" s="23"/>
      <c r="I86" s="23"/>
      <c r="J86" s="23"/>
      <c r="K86" s="23"/>
      <c r="L86" s="23"/>
      <c r="M86" s="23"/>
      <c r="N86" s="23"/>
      <c r="O86" s="23"/>
      <c r="P86" s="23"/>
      <c r="Q86" s="23"/>
    </row>
    <row r="87" spans="1:17" ht="25.5" outlineLevel="2" collapsed="1" x14ac:dyDescent="0.2">
      <c r="A87" s="91" t="s">
        <v>90</v>
      </c>
      <c r="B87" s="37">
        <f t="shared" ref="B87:F87" si="17">SUM(B$88:B$92)</f>
        <v>61.533966813509998</v>
      </c>
      <c r="C87" s="37">
        <f t="shared" si="17"/>
        <v>40.557833932560001</v>
      </c>
      <c r="D87" s="37">
        <f t="shared" si="17"/>
        <v>16.22562155316</v>
      </c>
      <c r="E87" s="37">
        <f t="shared" si="17"/>
        <v>40.11055668046</v>
      </c>
      <c r="F87" s="37">
        <f t="shared" si="17"/>
        <v>140.83380311662</v>
      </c>
      <c r="G87" s="37">
        <v>155.43279822288</v>
      </c>
      <c r="H87" s="23"/>
      <c r="I87" s="23"/>
      <c r="J87" s="23"/>
      <c r="K87" s="23"/>
      <c r="L87" s="23"/>
      <c r="M87" s="23"/>
      <c r="N87" s="23"/>
      <c r="O87" s="23"/>
      <c r="P87" s="23"/>
      <c r="Q87" s="23"/>
    </row>
    <row r="88" spans="1:17" hidden="1" outlineLevel="3" x14ac:dyDescent="0.2">
      <c r="A88" s="60" t="s">
        <v>8</v>
      </c>
      <c r="B88" s="61">
        <v>0.44325408396999999</v>
      </c>
      <c r="C88" s="61">
        <v>0.37945768590000001</v>
      </c>
      <c r="D88" s="61">
        <v>0.31837813165000001</v>
      </c>
      <c r="E88" s="61">
        <v>0.45145045025000002</v>
      </c>
      <c r="F88" s="61">
        <v>0.45663837269000002</v>
      </c>
      <c r="G88" s="61">
        <v>0.40854695519000001</v>
      </c>
      <c r="H88" s="23"/>
      <c r="I88" s="23"/>
      <c r="J88" s="23"/>
      <c r="K88" s="23"/>
      <c r="L88" s="23"/>
      <c r="M88" s="23"/>
      <c r="N88" s="23"/>
      <c r="O88" s="23"/>
      <c r="P88" s="23"/>
      <c r="Q88" s="23"/>
    </row>
    <row r="89" spans="1:17" hidden="1" outlineLevel="3" x14ac:dyDescent="0.2">
      <c r="A89" s="60" t="s">
        <v>61</v>
      </c>
      <c r="B89" s="61">
        <v>1.01001266708</v>
      </c>
      <c r="C89" s="61">
        <v>0.90424261813999995</v>
      </c>
      <c r="D89" s="61">
        <v>0.78219066155999994</v>
      </c>
      <c r="E89" s="61">
        <v>1.3925072565700001</v>
      </c>
      <c r="F89" s="61">
        <v>3.0501432933200001</v>
      </c>
      <c r="G89" s="61">
        <v>6.0020495439200001</v>
      </c>
      <c r="H89" s="23"/>
      <c r="I89" s="23"/>
      <c r="J89" s="23"/>
      <c r="K89" s="23"/>
      <c r="L89" s="23"/>
      <c r="M89" s="23"/>
      <c r="N89" s="23"/>
      <c r="O89" s="23"/>
      <c r="P89" s="23"/>
      <c r="Q89" s="23"/>
    </row>
    <row r="90" spans="1:17" hidden="1" outlineLevel="3" x14ac:dyDescent="0.2">
      <c r="A90" s="60" t="s">
        <v>51</v>
      </c>
      <c r="B90" s="61">
        <v>0</v>
      </c>
      <c r="C90" s="61">
        <v>0</v>
      </c>
      <c r="D90" s="61">
        <v>0</v>
      </c>
      <c r="E90" s="61">
        <v>0</v>
      </c>
      <c r="F90" s="61">
        <v>0</v>
      </c>
      <c r="G90" s="61">
        <v>0.28648423000000001</v>
      </c>
      <c r="H90" s="23"/>
      <c r="I90" s="23"/>
      <c r="J90" s="23"/>
      <c r="K90" s="23"/>
      <c r="L90" s="23"/>
      <c r="M90" s="23"/>
      <c r="N90" s="23"/>
      <c r="O90" s="23"/>
      <c r="P90" s="23"/>
      <c r="Q90" s="23"/>
    </row>
    <row r="91" spans="1:17" hidden="1" outlineLevel="3" x14ac:dyDescent="0.2">
      <c r="A91" s="60" t="s">
        <v>42</v>
      </c>
      <c r="B91" s="61">
        <v>1.2629907974600001</v>
      </c>
      <c r="C91" s="61">
        <v>1.4836298022700001</v>
      </c>
      <c r="D91" s="61">
        <v>1.94824073307</v>
      </c>
      <c r="E91" s="61">
        <v>5.8077372910499996</v>
      </c>
      <c r="F91" s="61">
        <v>9.4189829975699997</v>
      </c>
      <c r="G91" s="61">
        <v>11.17626242437</v>
      </c>
      <c r="H91" s="23"/>
      <c r="I91" s="23"/>
      <c r="J91" s="23"/>
      <c r="K91" s="23"/>
      <c r="L91" s="23"/>
      <c r="M91" s="23"/>
      <c r="N91" s="23"/>
      <c r="O91" s="23"/>
      <c r="P91" s="23"/>
      <c r="Q91" s="23"/>
    </row>
    <row r="92" spans="1:17" hidden="1" outlineLevel="3" x14ac:dyDescent="0.2">
      <c r="A92" s="60" t="s">
        <v>58</v>
      </c>
      <c r="B92" s="61">
        <v>58.817709264999998</v>
      </c>
      <c r="C92" s="61">
        <v>37.790503826250003</v>
      </c>
      <c r="D92" s="61">
        <v>13.17681202688</v>
      </c>
      <c r="E92" s="61">
        <v>32.458861682589998</v>
      </c>
      <c r="F92" s="61">
        <v>127.90803845304001</v>
      </c>
      <c r="G92" s="61">
        <v>137.5594550694</v>
      </c>
      <c r="H92" s="23"/>
      <c r="I92" s="23"/>
      <c r="J92" s="23"/>
      <c r="K92" s="23"/>
      <c r="L92" s="23"/>
      <c r="M92" s="23"/>
      <c r="N92" s="23"/>
      <c r="O92" s="23"/>
      <c r="P92" s="23"/>
      <c r="Q92" s="23"/>
    </row>
    <row r="93" spans="1:17" ht="25.5" outlineLevel="2" collapsed="1" x14ac:dyDescent="0.2">
      <c r="A93" s="91" t="s">
        <v>3</v>
      </c>
      <c r="B93" s="37">
        <f t="shared" ref="B93:F93" si="18">SUM(B$94:B$94)</f>
        <v>1.52280442569</v>
      </c>
      <c r="C93" s="37">
        <f t="shared" si="18"/>
        <v>1.9809336450799999</v>
      </c>
      <c r="D93" s="37">
        <f t="shared" si="18"/>
        <v>1.9809336450799999</v>
      </c>
      <c r="E93" s="37">
        <f t="shared" si="18"/>
        <v>3.8427124724100001</v>
      </c>
      <c r="F93" s="37">
        <f t="shared" si="18"/>
        <v>4.6790669948200003</v>
      </c>
      <c r="G93" s="37">
        <v>3.7507880777799998</v>
      </c>
      <c r="H93" s="23"/>
      <c r="I93" s="23"/>
      <c r="J93" s="23"/>
      <c r="K93" s="23"/>
      <c r="L93" s="23"/>
      <c r="M93" s="23"/>
      <c r="N93" s="23"/>
      <c r="O93" s="23"/>
      <c r="P93" s="23"/>
      <c r="Q93" s="23"/>
    </row>
    <row r="94" spans="1:17" hidden="1" outlineLevel="3" x14ac:dyDescent="0.2">
      <c r="A94" s="60" t="s">
        <v>64</v>
      </c>
      <c r="B94" s="61">
        <v>1.52280442569</v>
      </c>
      <c r="C94" s="61">
        <v>1.9809336450799999</v>
      </c>
      <c r="D94" s="61">
        <v>1.9809336450799999</v>
      </c>
      <c r="E94" s="61">
        <v>3.8427124724100001</v>
      </c>
      <c r="F94" s="61">
        <v>4.6790669948200003</v>
      </c>
      <c r="G94" s="61">
        <v>3.7507880777799998</v>
      </c>
      <c r="H94" s="23"/>
      <c r="I94" s="23"/>
      <c r="J94" s="23"/>
      <c r="K94" s="23"/>
      <c r="L94" s="23"/>
      <c r="M94" s="23"/>
      <c r="N94" s="23"/>
      <c r="O94" s="23"/>
      <c r="P94" s="23"/>
      <c r="Q94" s="23"/>
    </row>
    <row r="95" spans="1:17" ht="25.5" outlineLevel="2" collapsed="1" x14ac:dyDescent="0.2">
      <c r="A95" s="91" t="s">
        <v>13</v>
      </c>
      <c r="B95" s="37">
        <f t="shared" ref="B95:F95" si="19">SUM(B$96:B$107)</f>
        <v>16.757294811280001</v>
      </c>
      <c r="C95" s="37">
        <f t="shared" si="19"/>
        <v>29.341600836519998</v>
      </c>
      <c r="D95" s="37">
        <f t="shared" si="19"/>
        <v>31.026026400319999</v>
      </c>
      <c r="E95" s="37">
        <f t="shared" si="19"/>
        <v>51.616024108979992</v>
      </c>
      <c r="F95" s="37">
        <f t="shared" si="19"/>
        <v>68.227550551150003</v>
      </c>
      <c r="G95" s="37">
        <v>59.239613289620003</v>
      </c>
      <c r="H95" s="23"/>
      <c r="I95" s="23"/>
      <c r="J95" s="23"/>
      <c r="K95" s="23"/>
      <c r="L95" s="23"/>
      <c r="M95" s="23"/>
      <c r="N95" s="23"/>
      <c r="O95" s="23"/>
      <c r="P95" s="23"/>
      <c r="Q95" s="23"/>
    </row>
    <row r="96" spans="1:17" hidden="1" outlineLevel="3" x14ac:dyDescent="0.2">
      <c r="A96" s="60" t="s">
        <v>24</v>
      </c>
      <c r="B96" s="61">
        <v>0.51490265000000002</v>
      </c>
      <c r="C96" s="61">
        <v>0.35123906314999997</v>
      </c>
      <c r="D96" s="61">
        <v>0.18402549264000001</v>
      </c>
      <c r="E96" s="61">
        <v>0</v>
      </c>
      <c r="F96" s="61">
        <v>0</v>
      </c>
      <c r="G96" s="61">
        <v>0</v>
      </c>
      <c r="H96" s="23"/>
      <c r="I96" s="23"/>
      <c r="J96" s="23"/>
      <c r="K96" s="23"/>
      <c r="L96" s="23"/>
      <c r="M96" s="23"/>
      <c r="N96" s="23"/>
      <c r="O96" s="23"/>
      <c r="P96" s="23"/>
      <c r="Q96" s="23"/>
    </row>
    <row r="97" spans="1:17" hidden="1" outlineLevel="3" x14ac:dyDescent="0.2">
      <c r="A97" s="60" t="s">
        <v>41</v>
      </c>
      <c r="B97" s="61">
        <v>1.92152493415</v>
      </c>
      <c r="C97" s="61">
        <v>1.5729139271999999</v>
      </c>
      <c r="D97" s="61">
        <v>1.2361506707800001</v>
      </c>
      <c r="E97" s="61">
        <v>1.4354757070399999</v>
      </c>
      <c r="F97" s="61">
        <v>0.97860044465999996</v>
      </c>
      <c r="G97" s="61">
        <v>0</v>
      </c>
      <c r="H97" s="23"/>
      <c r="I97" s="23"/>
      <c r="J97" s="23"/>
      <c r="K97" s="23"/>
      <c r="L97" s="23"/>
      <c r="M97" s="23"/>
      <c r="N97" s="23"/>
      <c r="O97" s="23"/>
      <c r="P97" s="23"/>
      <c r="Q97" s="23"/>
    </row>
    <row r="98" spans="1:17" hidden="1" outlineLevel="3" x14ac:dyDescent="0.2">
      <c r="A98" s="60" t="s">
        <v>63</v>
      </c>
      <c r="B98" s="61">
        <v>1.1984699999999999</v>
      </c>
      <c r="C98" s="61">
        <v>1.19895</v>
      </c>
      <c r="D98" s="61">
        <v>1.19895</v>
      </c>
      <c r="E98" s="61">
        <v>0</v>
      </c>
      <c r="F98" s="61">
        <v>0</v>
      </c>
      <c r="G98" s="61">
        <v>0</v>
      </c>
      <c r="H98" s="23"/>
      <c r="I98" s="23"/>
      <c r="J98" s="23"/>
      <c r="K98" s="23"/>
      <c r="L98" s="23"/>
      <c r="M98" s="23"/>
      <c r="N98" s="23"/>
      <c r="O98" s="23"/>
      <c r="P98" s="23"/>
      <c r="Q98" s="23"/>
    </row>
    <row r="99" spans="1:17" hidden="1" outlineLevel="3" x14ac:dyDescent="0.2">
      <c r="A99" s="60" t="s">
        <v>86</v>
      </c>
      <c r="B99" s="61">
        <v>2.41611552</v>
      </c>
      <c r="C99" s="61">
        <v>2.0142359999999999</v>
      </c>
      <c r="D99" s="61">
        <v>1.6113888000000001</v>
      </c>
      <c r="E99" s="61">
        <v>2.3842056671999998</v>
      </c>
      <c r="F99" s="61">
        <v>2.4192672335999998</v>
      </c>
      <c r="G99" s="61">
        <v>0</v>
      </c>
      <c r="H99" s="23"/>
      <c r="I99" s="23"/>
      <c r="J99" s="23"/>
      <c r="K99" s="23"/>
      <c r="L99" s="23"/>
      <c r="M99" s="23"/>
      <c r="N99" s="23"/>
      <c r="O99" s="23"/>
      <c r="P99" s="23"/>
      <c r="Q99" s="23"/>
    </row>
    <row r="100" spans="1:17" hidden="1" outlineLevel="3" x14ac:dyDescent="0.2">
      <c r="A100" s="60" t="s">
        <v>9</v>
      </c>
      <c r="B100" s="61">
        <v>0.45656000684999998</v>
      </c>
      <c r="C100" s="61">
        <v>0.34255715198999998</v>
      </c>
      <c r="D100" s="61">
        <v>0.22837143999000001</v>
      </c>
      <c r="E100" s="61">
        <v>0.22526511275</v>
      </c>
      <c r="F100" s="61">
        <v>0</v>
      </c>
      <c r="G100" s="61">
        <v>0.38785986221000002</v>
      </c>
      <c r="H100" s="23"/>
      <c r="I100" s="23"/>
      <c r="J100" s="23"/>
      <c r="K100" s="23"/>
      <c r="L100" s="23"/>
      <c r="M100" s="23"/>
      <c r="N100" s="23"/>
      <c r="O100" s="23"/>
      <c r="P100" s="23"/>
      <c r="Q100" s="23"/>
    </row>
    <row r="101" spans="1:17" hidden="1" outlineLevel="3" x14ac:dyDescent="0.2">
      <c r="A101" s="60" t="s">
        <v>77</v>
      </c>
      <c r="B101" s="61">
        <v>0.78780105028000003</v>
      </c>
      <c r="C101" s="61">
        <v>0.7165276921</v>
      </c>
      <c r="D101" s="61">
        <v>0.65697103136000001</v>
      </c>
      <c r="E101" s="61">
        <v>0.98087830241999996</v>
      </c>
      <c r="F101" s="61">
        <v>1.1144829759399999</v>
      </c>
      <c r="G101" s="61">
        <v>1.0958021731600001</v>
      </c>
      <c r="H101" s="23"/>
      <c r="I101" s="23"/>
      <c r="J101" s="23"/>
      <c r="K101" s="23"/>
      <c r="L101" s="23"/>
      <c r="M101" s="23"/>
      <c r="N101" s="23"/>
      <c r="O101" s="23"/>
      <c r="P101" s="23"/>
      <c r="Q101" s="23"/>
    </row>
    <row r="102" spans="1:17" hidden="1" outlineLevel="3" x14ac:dyDescent="0.2">
      <c r="A102" s="60" t="s">
        <v>106</v>
      </c>
      <c r="B102" s="61">
        <v>3.5219038399999998</v>
      </c>
      <c r="C102" s="61">
        <v>3.5233143999999998</v>
      </c>
      <c r="D102" s="61">
        <v>2.34887627732</v>
      </c>
      <c r="E102" s="61">
        <v>2.3169265369800001</v>
      </c>
      <c r="F102" s="61">
        <v>0</v>
      </c>
      <c r="G102" s="61">
        <v>0</v>
      </c>
      <c r="H102" s="23"/>
      <c r="I102" s="23"/>
      <c r="J102" s="23"/>
      <c r="K102" s="23"/>
      <c r="L102" s="23"/>
      <c r="M102" s="23"/>
      <c r="N102" s="23"/>
      <c r="O102" s="23"/>
      <c r="P102" s="23"/>
      <c r="Q102" s="23"/>
    </row>
    <row r="103" spans="1:17" hidden="1" outlineLevel="3" x14ac:dyDescent="0.2">
      <c r="A103" s="60" t="s">
        <v>97</v>
      </c>
      <c r="B103" s="61">
        <v>0</v>
      </c>
      <c r="C103" s="61">
        <v>0</v>
      </c>
      <c r="D103" s="61">
        <v>3.9965000000000002</v>
      </c>
      <c r="E103" s="61">
        <v>7.8842780000000001</v>
      </c>
      <c r="F103" s="61">
        <v>12.0003335</v>
      </c>
      <c r="G103" s="61">
        <v>12.8261205</v>
      </c>
      <c r="H103" s="23"/>
      <c r="I103" s="23"/>
      <c r="J103" s="23"/>
      <c r="K103" s="23"/>
      <c r="L103" s="23"/>
      <c r="M103" s="23"/>
      <c r="N103" s="23"/>
      <c r="O103" s="23"/>
      <c r="P103" s="23"/>
      <c r="Q103" s="23"/>
    </row>
    <row r="104" spans="1:17" hidden="1" outlineLevel="3" x14ac:dyDescent="0.2">
      <c r="A104" s="60" t="s">
        <v>45</v>
      </c>
      <c r="B104" s="61">
        <v>0</v>
      </c>
      <c r="C104" s="61">
        <v>0.46304125208000002</v>
      </c>
      <c r="D104" s="61">
        <v>0.67940500000000004</v>
      </c>
      <c r="E104" s="61">
        <v>1.34032726</v>
      </c>
      <c r="F104" s="61">
        <v>1.7299680773599999</v>
      </c>
      <c r="G104" s="61">
        <v>1.6833000544200001</v>
      </c>
      <c r="H104" s="23"/>
      <c r="I104" s="23"/>
      <c r="J104" s="23"/>
      <c r="K104" s="23"/>
      <c r="L104" s="23"/>
      <c r="M104" s="23"/>
      <c r="N104" s="23"/>
      <c r="O104" s="23"/>
      <c r="P104" s="23"/>
      <c r="Q104" s="23"/>
    </row>
    <row r="105" spans="1:17" hidden="1" outlineLevel="3" x14ac:dyDescent="0.2">
      <c r="A105" s="60" t="s">
        <v>47</v>
      </c>
      <c r="B105" s="61">
        <v>0</v>
      </c>
      <c r="C105" s="61">
        <v>11.9895</v>
      </c>
      <c r="D105" s="61">
        <v>12.40612629274</v>
      </c>
      <c r="E105" s="61">
        <v>24.47475255725</v>
      </c>
      <c r="F105" s="61">
        <v>37.252008746640001</v>
      </c>
      <c r="G105" s="61">
        <v>39.4811825373</v>
      </c>
      <c r="H105" s="23"/>
      <c r="I105" s="23"/>
      <c r="J105" s="23"/>
      <c r="K105" s="23"/>
      <c r="L105" s="23"/>
      <c r="M105" s="23"/>
      <c r="N105" s="23"/>
      <c r="O105" s="23"/>
      <c r="P105" s="23"/>
      <c r="Q105" s="23"/>
    </row>
    <row r="106" spans="1:17" hidden="1" outlineLevel="3" x14ac:dyDescent="0.2">
      <c r="A106" s="60" t="s">
        <v>100</v>
      </c>
      <c r="B106" s="61">
        <v>0.85850400999999998</v>
      </c>
      <c r="C106" s="61">
        <v>2.0857733500000002</v>
      </c>
      <c r="D106" s="61">
        <v>1.8250516812499999</v>
      </c>
      <c r="E106" s="61">
        <v>3.0861035161500001</v>
      </c>
      <c r="F106" s="61">
        <v>3.91435878353</v>
      </c>
      <c r="G106" s="61">
        <v>3.76534816253</v>
      </c>
      <c r="H106" s="23"/>
      <c r="I106" s="23"/>
      <c r="J106" s="23"/>
      <c r="K106" s="23"/>
      <c r="L106" s="23"/>
      <c r="M106" s="23"/>
      <c r="N106" s="23"/>
      <c r="O106" s="23"/>
      <c r="P106" s="23"/>
      <c r="Q106" s="23"/>
    </row>
    <row r="107" spans="1:17" hidden="1" outlineLevel="3" x14ac:dyDescent="0.2">
      <c r="A107" s="60" t="s">
        <v>19</v>
      </c>
      <c r="B107" s="61">
        <v>5.0815127999999996</v>
      </c>
      <c r="C107" s="61">
        <v>5.0835480000000004</v>
      </c>
      <c r="D107" s="61">
        <v>4.6542097142400003</v>
      </c>
      <c r="E107" s="61">
        <v>7.4878114491899996</v>
      </c>
      <c r="F107" s="61">
        <v>8.8185307894200005</v>
      </c>
      <c r="G107" s="61">
        <v>0</v>
      </c>
      <c r="H107" s="23"/>
      <c r="I107" s="23"/>
      <c r="J107" s="23"/>
      <c r="K107" s="23"/>
      <c r="L107" s="23"/>
      <c r="M107" s="23"/>
      <c r="N107" s="23"/>
      <c r="O107" s="23"/>
      <c r="P107" s="23"/>
      <c r="Q107" s="23"/>
    </row>
    <row r="108" spans="1:17" ht="25.5" outlineLevel="2" collapsed="1" x14ac:dyDescent="0.2">
      <c r="A108" s="91" t="s">
        <v>91</v>
      </c>
      <c r="B108" s="37">
        <f t="shared" ref="B108:F108" si="20">SUM(B$109:B$111)</f>
        <v>22.7950352266</v>
      </c>
      <c r="C108" s="37">
        <f t="shared" si="20"/>
        <v>27.200314880999997</v>
      </c>
      <c r="D108" s="37">
        <f t="shared" si="20"/>
        <v>27.200314880999997</v>
      </c>
      <c r="E108" s="37">
        <f t="shared" si="20"/>
        <v>28.509549247999999</v>
      </c>
      <c r="F108" s="37">
        <f t="shared" si="20"/>
        <v>0</v>
      </c>
      <c r="G108" s="37">
        <v>0</v>
      </c>
      <c r="H108" s="23"/>
      <c r="I108" s="23"/>
      <c r="J108" s="23"/>
      <c r="K108" s="23"/>
      <c r="L108" s="23"/>
      <c r="M108" s="23"/>
      <c r="N108" s="23"/>
      <c r="O108" s="23"/>
      <c r="P108" s="23"/>
      <c r="Q108" s="23"/>
    </row>
    <row r="109" spans="1:17" hidden="1" outlineLevel="3" x14ac:dyDescent="0.2">
      <c r="A109" s="60" t="s">
        <v>10</v>
      </c>
      <c r="B109" s="61">
        <v>0</v>
      </c>
      <c r="C109" s="61">
        <v>4.3961499999999996</v>
      </c>
      <c r="D109" s="61">
        <v>4.3961499999999996</v>
      </c>
      <c r="E109" s="61">
        <v>8.6727057999999992</v>
      </c>
      <c r="F109" s="61">
        <v>0</v>
      </c>
      <c r="G109" s="61">
        <v>0</v>
      </c>
      <c r="H109" s="23"/>
      <c r="I109" s="23"/>
      <c r="J109" s="23"/>
      <c r="K109" s="23"/>
      <c r="L109" s="23"/>
      <c r="M109" s="23"/>
      <c r="N109" s="23"/>
      <c r="O109" s="23"/>
      <c r="P109" s="23"/>
      <c r="Q109" s="23"/>
    </row>
    <row r="110" spans="1:17" hidden="1" outlineLevel="3" x14ac:dyDescent="0.2">
      <c r="A110" s="60" t="s">
        <v>98</v>
      </c>
      <c r="B110" s="61">
        <v>10.0511684</v>
      </c>
      <c r="C110" s="61">
        <v>10.055194</v>
      </c>
      <c r="D110" s="61">
        <v>10.055194</v>
      </c>
      <c r="E110" s="61">
        <v>19.836843448</v>
      </c>
      <c r="F110" s="61">
        <v>0</v>
      </c>
      <c r="G110" s="61">
        <v>0</v>
      </c>
      <c r="H110" s="23"/>
      <c r="I110" s="23"/>
      <c r="J110" s="23"/>
      <c r="K110" s="23"/>
      <c r="L110" s="23"/>
      <c r="M110" s="23"/>
      <c r="N110" s="23"/>
      <c r="O110" s="23"/>
      <c r="P110" s="23"/>
      <c r="Q110" s="23"/>
    </row>
    <row r="111" spans="1:17" hidden="1" outlineLevel="3" x14ac:dyDescent="0.2">
      <c r="A111" s="60" t="s">
        <v>78</v>
      </c>
      <c r="B111" s="61">
        <v>12.7438668266</v>
      </c>
      <c r="C111" s="61">
        <v>12.748970881</v>
      </c>
      <c r="D111" s="61">
        <v>12.748970881</v>
      </c>
      <c r="E111" s="61">
        <v>0</v>
      </c>
      <c r="F111" s="61">
        <v>0</v>
      </c>
      <c r="G111" s="61">
        <v>0</v>
      </c>
      <c r="H111" s="23"/>
      <c r="I111" s="23"/>
      <c r="J111" s="23"/>
      <c r="K111" s="23"/>
      <c r="L111" s="23"/>
      <c r="M111" s="23"/>
      <c r="N111" s="23"/>
      <c r="O111" s="23"/>
      <c r="P111" s="23"/>
      <c r="Q111" s="23"/>
    </row>
    <row r="112" spans="1:17" outlineLevel="2" collapsed="1" x14ac:dyDescent="0.2">
      <c r="A112" s="33" t="s">
        <v>4</v>
      </c>
      <c r="B112" s="37">
        <f t="shared" ref="B112:F112" si="21">SUM(B$113:B$113)</f>
        <v>0.99902286432999998</v>
      </c>
      <c r="C112" s="37">
        <f t="shared" si="21"/>
        <v>1.00049975908</v>
      </c>
      <c r="D112" s="37">
        <f t="shared" si="21"/>
        <v>1.0058952218999999</v>
      </c>
      <c r="E112" s="37">
        <f t="shared" si="21"/>
        <v>1.8606204855499999</v>
      </c>
      <c r="F112" s="37">
        <f t="shared" si="21"/>
        <v>2.7086821310899998</v>
      </c>
      <c r="G112" s="37">
        <v>2.9130681887900001</v>
      </c>
      <c r="H112" s="23"/>
      <c r="I112" s="23"/>
      <c r="J112" s="23"/>
      <c r="K112" s="23"/>
      <c r="L112" s="23"/>
      <c r="M112" s="23"/>
      <c r="N112" s="23"/>
      <c r="O112" s="23"/>
      <c r="P112" s="23"/>
      <c r="Q112" s="23"/>
    </row>
    <row r="113" spans="1:17" hidden="1" outlineLevel="3" x14ac:dyDescent="0.2">
      <c r="A113" s="60" t="s">
        <v>58</v>
      </c>
      <c r="B113" s="61">
        <v>0.99902286432999998</v>
      </c>
      <c r="C113" s="61">
        <v>1.00049975908</v>
      </c>
      <c r="D113" s="61">
        <v>1.0058952218999999</v>
      </c>
      <c r="E113" s="61">
        <v>1.8606204855499999</v>
      </c>
      <c r="F113" s="61">
        <v>2.7086821310899998</v>
      </c>
      <c r="G113" s="61">
        <v>2.9130681887900001</v>
      </c>
      <c r="H113" s="23"/>
      <c r="I113" s="23"/>
      <c r="J113" s="23"/>
      <c r="K113" s="23"/>
      <c r="L113" s="23"/>
      <c r="M113" s="23"/>
      <c r="N113" s="23"/>
      <c r="O113" s="23"/>
      <c r="P113" s="23"/>
      <c r="Q113" s="23"/>
    </row>
    <row r="114" spans="1:17" x14ac:dyDescent="0.2">
      <c r="B114" s="12"/>
      <c r="C114" s="12"/>
      <c r="D114" s="12"/>
      <c r="E114" s="12"/>
      <c r="F114" s="12"/>
      <c r="G114" s="12"/>
      <c r="H114" s="23"/>
      <c r="I114" s="23"/>
      <c r="J114" s="23"/>
      <c r="K114" s="23"/>
      <c r="L114" s="23"/>
      <c r="M114" s="23"/>
      <c r="N114" s="23"/>
      <c r="O114" s="23"/>
      <c r="P114" s="23"/>
      <c r="Q114" s="23"/>
    </row>
    <row r="115" spans="1:17" x14ac:dyDescent="0.2">
      <c r="B115" s="12"/>
      <c r="C115" s="12"/>
      <c r="D115" s="12"/>
      <c r="E115" s="12"/>
      <c r="F115" s="12"/>
      <c r="G115" s="12"/>
      <c r="H115" s="23"/>
      <c r="I115" s="23"/>
      <c r="J115" s="23"/>
      <c r="K115" s="23"/>
      <c r="L115" s="23"/>
      <c r="M115" s="23"/>
      <c r="N115" s="23"/>
      <c r="O115" s="23"/>
      <c r="P115" s="23"/>
      <c r="Q115" s="23"/>
    </row>
    <row r="116" spans="1:17" x14ac:dyDescent="0.2">
      <c r="B116" s="12"/>
      <c r="C116" s="12"/>
      <c r="D116" s="12"/>
      <c r="E116" s="12"/>
      <c r="F116" s="12"/>
      <c r="G116" s="12"/>
      <c r="H116" s="23"/>
      <c r="I116" s="23"/>
      <c r="J116" s="23"/>
      <c r="K116" s="23"/>
      <c r="L116" s="23"/>
      <c r="M116" s="23"/>
      <c r="N116" s="23"/>
      <c r="O116" s="23"/>
      <c r="P116" s="23"/>
      <c r="Q116" s="23"/>
    </row>
    <row r="117" spans="1:17" x14ac:dyDescent="0.2">
      <c r="B117" s="12"/>
      <c r="C117" s="12"/>
      <c r="D117" s="12"/>
      <c r="E117" s="12"/>
      <c r="F117" s="12"/>
      <c r="G117" s="12"/>
      <c r="H117" s="23"/>
      <c r="I117" s="23"/>
      <c r="J117" s="23"/>
      <c r="K117" s="23"/>
      <c r="L117" s="23"/>
      <c r="M117" s="23"/>
      <c r="N117" s="23"/>
      <c r="O117" s="23"/>
      <c r="P117" s="23"/>
      <c r="Q117" s="23"/>
    </row>
    <row r="118" spans="1:17" x14ac:dyDescent="0.2">
      <c r="B118" s="12"/>
      <c r="C118" s="12"/>
      <c r="D118" s="12"/>
      <c r="E118" s="12"/>
      <c r="F118" s="12"/>
      <c r="G118" s="12"/>
      <c r="H118" s="23"/>
      <c r="I118" s="23"/>
      <c r="J118" s="23"/>
      <c r="K118" s="23"/>
      <c r="L118" s="23"/>
      <c r="M118" s="23"/>
      <c r="N118" s="23"/>
      <c r="O118" s="23"/>
      <c r="P118" s="23"/>
      <c r="Q118" s="23"/>
    </row>
    <row r="119" spans="1:17" x14ac:dyDescent="0.2">
      <c r="B119" s="12"/>
      <c r="C119" s="12"/>
      <c r="D119" s="12"/>
      <c r="E119" s="12"/>
      <c r="F119" s="12"/>
      <c r="G119" s="12"/>
      <c r="H119" s="23"/>
      <c r="I119" s="23"/>
      <c r="J119" s="23"/>
      <c r="K119" s="23"/>
      <c r="L119" s="23"/>
      <c r="M119" s="23"/>
      <c r="N119" s="23"/>
      <c r="O119" s="23"/>
      <c r="P119" s="23"/>
      <c r="Q119" s="23"/>
    </row>
    <row r="120" spans="1:17" x14ac:dyDescent="0.2">
      <c r="B120" s="12"/>
      <c r="C120" s="12"/>
      <c r="D120" s="12"/>
      <c r="E120" s="12"/>
      <c r="F120" s="12"/>
      <c r="G120" s="12"/>
      <c r="H120" s="23"/>
      <c r="I120" s="23"/>
      <c r="J120" s="23"/>
      <c r="K120" s="23"/>
      <c r="L120" s="23"/>
      <c r="M120" s="23"/>
      <c r="N120" s="23"/>
      <c r="O120" s="23"/>
      <c r="P120" s="23"/>
      <c r="Q120" s="23"/>
    </row>
    <row r="121" spans="1:17" x14ac:dyDescent="0.2">
      <c r="B121" s="12"/>
      <c r="C121" s="12"/>
      <c r="D121" s="12"/>
      <c r="E121" s="12"/>
      <c r="F121" s="12"/>
      <c r="G121" s="12"/>
      <c r="H121" s="23"/>
      <c r="I121" s="23"/>
      <c r="J121" s="23"/>
      <c r="K121" s="23"/>
      <c r="L121" s="23"/>
      <c r="M121" s="23"/>
      <c r="N121" s="23"/>
      <c r="O121" s="23"/>
      <c r="P121" s="23"/>
      <c r="Q121" s="23"/>
    </row>
    <row r="122" spans="1:17" x14ac:dyDescent="0.2">
      <c r="B122" s="12"/>
      <c r="C122" s="12"/>
      <c r="D122" s="12"/>
      <c r="E122" s="12"/>
      <c r="F122" s="12"/>
      <c r="G122" s="12"/>
      <c r="H122" s="23"/>
      <c r="I122" s="23"/>
      <c r="J122" s="23"/>
      <c r="K122" s="23"/>
      <c r="L122" s="23"/>
      <c r="M122" s="23"/>
      <c r="N122" s="23"/>
      <c r="O122" s="23"/>
      <c r="P122" s="23"/>
      <c r="Q122" s="23"/>
    </row>
    <row r="123" spans="1:17" x14ac:dyDescent="0.2">
      <c r="B123" s="12"/>
      <c r="C123" s="12"/>
      <c r="D123" s="12"/>
      <c r="E123" s="12"/>
      <c r="F123" s="12"/>
      <c r="G123" s="12"/>
      <c r="H123" s="23"/>
      <c r="I123" s="23"/>
      <c r="J123" s="23"/>
      <c r="K123" s="23"/>
      <c r="L123" s="23"/>
      <c r="M123" s="23"/>
      <c r="N123" s="23"/>
      <c r="O123" s="23"/>
      <c r="P123" s="23"/>
      <c r="Q123" s="23"/>
    </row>
    <row r="124" spans="1:17" x14ac:dyDescent="0.2">
      <c r="B124" s="12"/>
      <c r="C124" s="12"/>
      <c r="D124" s="12"/>
      <c r="E124" s="12"/>
      <c r="F124" s="12"/>
      <c r="G124" s="12"/>
      <c r="H124" s="23"/>
      <c r="I124" s="23"/>
      <c r="J124" s="23"/>
      <c r="K124" s="23"/>
      <c r="L124" s="23"/>
      <c r="M124" s="23"/>
      <c r="N124" s="23"/>
      <c r="O124" s="23"/>
      <c r="P124" s="23"/>
      <c r="Q124" s="23"/>
    </row>
    <row r="125" spans="1:17" x14ac:dyDescent="0.2">
      <c r="B125" s="12"/>
      <c r="C125" s="12"/>
      <c r="D125" s="12"/>
      <c r="E125" s="12"/>
      <c r="F125" s="12"/>
      <c r="G125" s="12"/>
      <c r="H125" s="23"/>
      <c r="I125" s="23"/>
      <c r="J125" s="23"/>
      <c r="K125" s="23"/>
      <c r="L125" s="23"/>
      <c r="M125" s="23"/>
      <c r="N125" s="23"/>
      <c r="O125" s="23"/>
      <c r="P125" s="23"/>
      <c r="Q125" s="23"/>
    </row>
    <row r="126" spans="1:17" x14ac:dyDescent="0.2">
      <c r="B126" s="12"/>
      <c r="C126" s="12"/>
      <c r="D126" s="12"/>
      <c r="E126" s="12"/>
      <c r="F126" s="12"/>
      <c r="G126" s="12"/>
      <c r="H126" s="23"/>
      <c r="I126" s="23"/>
      <c r="J126" s="23"/>
      <c r="K126" s="23"/>
      <c r="L126" s="23"/>
      <c r="M126" s="23"/>
      <c r="N126" s="23"/>
      <c r="O126" s="23"/>
      <c r="P126" s="23"/>
      <c r="Q126" s="23"/>
    </row>
    <row r="127" spans="1:17" x14ac:dyDescent="0.2">
      <c r="B127" s="12"/>
      <c r="C127" s="12"/>
      <c r="D127" s="12"/>
      <c r="E127" s="12"/>
      <c r="F127" s="12"/>
      <c r="G127" s="12"/>
      <c r="H127" s="23"/>
      <c r="I127" s="23"/>
      <c r="J127" s="23"/>
      <c r="K127" s="23"/>
      <c r="L127" s="23"/>
      <c r="M127" s="23"/>
      <c r="N127" s="23"/>
      <c r="O127" s="23"/>
      <c r="P127" s="23"/>
      <c r="Q127" s="23"/>
    </row>
    <row r="128" spans="1:17" x14ac:dyDescent="0.2">
      <c r="B128" s="12"/>
      <c r="C128" s="12"/>
      <c r="D128" s="12"/>
      <c r="E128" s="12"/>
      <c r="F128" s="12"/>
      <c r="G128" s="12"/>
      <c r="H128" s="23"/>
      <c r="I128" s="23"/>
      <c r="J128" s="23"/>
      <c r="K128" s="23"/>
      <c r="L128" s="23"/>
      <c r="M128" s="23"/>
      <c r="N128" s="23"/>
      <c r="O128" s="23"/>
      <c r="P128" s="23"/>
      <c r="Q128" s="23"/>
    </row>
    <row r="129" spans="2:17" x14ac:dyDescent="0.2">
      <c r="B129" s="12"/>
      <c r="C129" s="12"/>
      <c r="D129" s="12"/>
      <c r="E129" s="12"/>
      <c r="F129" s="12"/>
      <c r="G129" s="12"/>
      <c r="H129" s="23"/>
      <c r="I129" s="23"/>
      <c r="J129" s="23"/>
      <c r="K129" s="23"/>
      <c r="L129" s="23"/>
      <c r="M129" s="23"/>
      <c r="N129" s="23"/>
      <c r="O129" s="23"/>
      <c r="P129" s="23"/>
      <c r="Q129" s="23"/>
    </row>
    <row r="130" spans="2:17" x14ac:dyDescent="0.2">
      <c r="B130" s="12"/>
      <c r="C130" s="12"/>
      <c r="D130" s="12"/>
      <c r="E130" s="12"/>
      <c r="F130" s="12"/>
      <c r="G130" s="12"/>
      <c r="H130" s="23"/>
      <c r="I130" s="23"/>
      <c r="J130" s="23"/>
      <c r="K130" s="23"/>
      <c r="L130" s="23"/>
      <c r="M130" s="23"/>
      <c r="N130" s="23"/>
      <c r="O130" s="23"/>
      <c r="P130" s="23"/>
      <c r="Q130" s="23"/>
    </row>
    <row r="131" spans="2:17" x14ac:dyDescent="0.2">
      <c r="B131" s="12"/>
      <c r="C131" s="12"/>
      <c r="D131" s="12"/>
      <c r="E131" s="12"/>
      <c r="F131" s="12"/>
      <c r="G131" s="12"/>
      <c r="H131" s="23"/>
      <c r="I131" s="23"/>
      <c r="J131" s="23"/>
      <c r="K131" s="23"/>
      <c r="L131" s="23"/>
      <c r="M131" s="23"/>
      <c r="N131" s="23"/>
      <c r="O131" s="23"/>
      <c r="P131" s="23"/>
      <c r="Q131" s="23"/>
    </row>
    <row r="132" spans="2:17" x14ac:dyDescent="0.2">
      <c r="B132" s="12"/>
      <c r="C132" s="12"/>
      <c r="D132" s="12"/>
      <c r="E132" s="12"/>
      <c r="F132" s="12"/>
      <c r="G132" s="12"/>
      <c r="H132" s="23"/>
      <c r="I132" s="23"/>
      <c r="J132" s="23"/>
      <c r="K132" s="23"/>
      <c r="L132" s="23"/>
      <c r="M132" s="23"/>
      <c r="N132" s="23"/>
      <c r="O132" s="23"/>
      <c r="P132" s="23"/>
      <c r="Q132" s="23"/>
    </row>
    <row r="133" spans="2:17" x14ac:dyDescent="0.2">
      <c r="B133" s="12"/>
      <c r="C133" s="12"/>
      <c r="D133" s="12"/>
      <c r="E133" s="12"/>
      <c r="F133" s="12"/>
      <c r="G133" s="12"/>
      <c r="H133" s="23"/>
      <c r="I133" s="23"/>
      <c r="J133" s="23"/>
      <c r="K133" s="23"/>
      <c r="L133" s="23"/>
      <c r="M133" s="23"/>
      <c r="N133" s="23"/>
      <c r="O133" s="23"/>
      <c r="P133" s="23"/>
      <c r="Q133" s="23"/>
    </row>
    <row r="134" spans="2:17" x14ac:dyDescent="0.2">
      <c r="B134" s="12"/>
      <c r="C134" s="12"/>
      <c r="D134" s="12"/>
      <c r="E134" s="12"/>
      <c r="F134" s="12"/>
      <c r="G134" s="12"/>
      <c r="H134" s="23"/>
      <c r="I134" s="23"/>
      <c r="J134" s="23"/>
      <c r="K134" s="23"/>
      <c r="L134" s="23"/>
      <c r="M134" s="23"/>
      <c r="N134" s="23"/>
      <c r="O134" s="23"/>
      <c r="P134" s="23"/>
      <c r="Q134" s="23"/>
    </row>
    <row r="135" spans="2:17" x14ac:dyDescent="0.2">
      <c r="B135" s="12"/>
      <c r="C135" s="12"/>
      <c r="D135" s="12"/>
      <c r="E135" s="12"/>
      <c r="F135" s="12"/>
      <c r="G135" s="12"/>
      <c r="H135" s="23"/>
      <c r="I135" s="23"/>
      <c r="J135" s="23"/>
      <c r="K135" s="23"/>
      <c r="L135" s="23"/>
      <c r="M135" s="23"/>
      <c r="N135" s="23"/>
      <c r="O135" s="23"/>
      <c r="P135" s="23"/>
      <c r="Q135" s="23"/>
    </row>
    <row r="136" spans="2:17" x14ac:dyDescent="0.2">
      <c r="B136" s="12"/>
      <c r="C136" s="12"/>
      <c r="D136" s="12"/>
      <c r="E136" s="12"/>
      <c r="F136" s="12"/>
      <c r="G136" s="12"/>
      <c r="H136" s="23"/>
      <c r="I136" s="23"/>
      <c r="J136" s="23"/>
      <c r="K136" s="23"/>
      <c r="L136" s="23"/>
      <c r="M136" s="23"/>
      <c r="N136" s="23"/>
      <c r="O136" s="23"/>
      <c r="P136" s="23"/>
      <c r="Q136" s="23"/>
    </row>
    <row r="137" spans="2:17" x14ac:dyDescent="0.2">
      <c r="B137" s="12"/>
      <c r="C137" s="12"/>
      <c r="D137" s="12"/>
      <c r="E137" s="12"/>
      <c r="F137" s="12"/>
      <c r="G137" s="12"/>
      <c r="H137" s="23"/>
      <c r="I137" s="23"/>
      <c r="J137" s="23"/>
      <c r="K137" s="23"/>
      <c r="L137" s="23"/>
      <c r="M137" s="23"/>
      <c r="N137" s="23"/>
      <c r="O137" s="23"/>
      <c r="P137" s="23"/>
      <c r="Q137" s="23"/>
    </row>
    <row r="138" spans="2:17" x14ac:dyDescent="0.2">
      <c r="B138" s="12"/>
      <c r="C138" s="12"/>
      <c r="D138" s="12"/>
      <c r="E138" s="12"/>
      <c r="F138" s="12"/>
      <c r="G138" s="12"/>
      <c r="H138" s="23"/>
      <c r="I138" s="23"/>
      <c r="J138" s="23"/>
      <c r="K138" s="23"/>
      <c r="L138" s="23"/>
      <c r="M138" s="23"/>
      <c r="N138" s="23"/>
      <c r="O138" s="23"/>
      <c r="P138" s="23"/>
      <c r="Q138" s="23"/>
    </row>
    <row r="139" spans="2:17" x14ac:dyDescent="0.2">
      <c r="B139" s="12"/>
      <c r="C139" s="12"/>
      <c r="D139" s="12"/>
      <c r="E139" s="12"/>
      <c r="F139" s="12"/>
      <c r="G139" s="12"/>
      <c r="H139" s="23"/>
      <c r="I139" s="23"/>
      <c r="J139" s="23"/>
      <c r="K139" s="23"/>
      <c r="L139" s="23"/>
      <c r="M139" s="23"/>
      <c r="N139" s="23"/>
      <c r="O139" s="23"/>
      <c r="P139" s="23"/>
      <c r="Q139" s="23"/>
    </row>
    <row r="140" spans="2:17" x14ac:dyDescent="0.2">
      <c r="B140" s="12"/>
      <c r="C140" s="12"/>
      <c r="D140" s="12"/>
      <c r="E140" s="12"/>
      <c r="F140" s="12"/>
      <c r="G140" s="12"/>
      <c r="H140" s="23"/>
      <c r="I140" s="23"/>
      <c r="J140" s="23"/>
      <c r="K140" s="23"/>
      <c r="L140" s="23"/>
      <c r="M140" s="23"/>
      <c r="N140" s="23"/>
      <c r="O140" s="23"/>
      <c r="P140" s="23"/>
      <c r="Q140" s="23"/>
    </row>
    <row r="141" spans="2:17" x14ac:dyDescent="0.2">
      <c r="B141" s="12"/>
      <c r="C141" s="12"/>
      <c r="D141" s="12"/>
      <c r="E141" s="12"/>
      <c r="F141" s="12"/>
      <c r="G141" s="12"/>
      <c r="H141" s="23"/>
      <c r="I141" s="23"/>
      <c r="J141" s="23"/>
      <c r="K141" s="23"/>
      <c r="L141" s="23"/>
      <c r="M141" s="23"/>
      <c r="N141" s="23"/>
      <c r="O141" s="23"/>
      <c r="P141" s="23"/>
      <c r="Q141" s="23"/>
    </row>
    <row r="142" spans="2:17" x14ac:dyDescent="0.2">
      <c r="B142" s="12"/>
      <c r="C142" s="12"/>
      <c r="D142" s="12"/>
      <c r="E142" s="12"/>
      <c r="F142" s="12"/>
      <c r="G142" s="12"/>
      <c r="H142" s="23"/>
      <c r="I142" s="23"/>
      <c r="J142" s="23"/>
      <c r="K142" s="23"/>
      <c r="L142" s="23"/>
      <c r="M142" s="23"/>
      <c r="N142" s="23"/>
      <c r="O142" s="23"/>
      <c r="P142" s="23"/>
      <c r="Q142" s="23"/>
    </row>
    <row r="143" spans="2:17" x14ac:dyDescent="0.2">
      <c r="B143" s="12"/>
      <c r="C143" s="12"/>
      <c r="D143" s="12"/>
      <c r="E143" s="12"/>
      <c r="F143" s="12"/>
      <c r="G143" s="12"/>
      <c r="H143" s="23"/>
      <c r="I143" s="23"/>
      <c r="J143" s="23"/>
      <c r="K143" s="23"/>
      <c r="L143" s="23"/>
      <c r="M143" s="23"/>
      <c r="N143" s="23"/>
      <c r="O143" s="23"/>
      <c r="P143" s="23"/>
      <c r="Q143" s="23"/>
    </row>
    <row r="144" spans="2:17" x14ac:dyDescent="0.2">
      <c r="B144" s="12"/>
      <c r="C144" s="12"/>
      <c r="D144" s="12"/>
      <c r="E144" s="12"/>
      <c r="F144" s="12"/>
      <c r="G144" s="12"/>
      <c r="H144" s="23"/>
      <c r="I144" s="23"/>
      <c r="J144" s="23"/>
      <c r="K144" s="23"/>
      <c r="L144" s="23"/>
      <c r="M144" s="23"/>
      <c r="N144" s="23"/>
      <c r="O144" s="23"/>
      <c r="P144" s="23"/>
      <c r="Q144" s="23"/>
    </row>
    <row r="145" spans="2:17" x14ac:dyDescent="0.2">
      <c r="B145" s="12"/>
      <c r="C145" s="12"/>
      <c r="D145" s="12"/>
      <c r="E145" s="12"/>
      <c r="F145" s="12"/>
      <c r="G145" s="12"/>
      <c r="H145" s="23"/>
      <c r="I145" s="23"/>
      <c r="J145" s="23"/>
      <c r="K145" s="23"/>
      <c r="L145" s="23"/>
      <c r="M145" s="23"/>
      <c r="N145" s="23"/>
      <c r="O145" s="23"/>
      <c r="P145" s="23"/>
      <c r="Q145" s="23"/>
    </row>
    <row r="146" spans="2:17" x14ac:dyDescent="0.2">
      <c r="B146" s="12"/>
      <c r="C146" s="12"/>
      <c r="D146" s="12"/>
      <c r="E146" s="12"/>
      <c r="F146" s="12"/>
      <c r="G146" s="12"/>
      <c r="H146" s="23"/>
      <c r="I146" s="23"/>
      <c r="J146" s="23"/>
      <c r="K146" s="23"/>
      <c r="L146" s="23"/>
      <c r="M146" s="23"/>
      <c r="N146" s="23"/>
      <c r="O146" s="23"/>
      <c r="P146" s="23"/>
      <c r="Q146" s="23"/>
    </row>
    <row r="147" spans="2:17" x14ac:dyDescent="0.2">
      <c r="B147" s="12"/>
      <c r="C147" s="12"/>
      <c r="D147" s="12"/>
      <c r="E147" s="12"/>
      <c r="F147" s="12"/>
      <c r="G147" s="12"/>
      <c r="H147" s="23"/>
      <c r="I147" s="23"/>
      <c r="J147" s="23"/>
      <c r="K147" s="23"/>
      <c r="L147" s="23"/>
      <c r="M147" s="23"/>
      <c r="N147" s="23"/>
      <c r="O147" s="23"/>
      <c r="P147" s="23"/>
      <c r="Q147" s="23"/>
    </row>
    <row r="148" spans="2:17" x14ac:dyDescent="0.2">
      <c r="B148" s="12"/>
      <c r="C148" s="12"/>
      <c r="D148" s="12"/>
      <c r="E148" s="12"/>
      <c r="F148" s="12"/>
      <c r="G148" s="12"/>
      <c r="H148" s="23"/>
      <c r="I148" s="23"/>
      <c r="J148" s="23"/>
      <c r="K148" s="23"/>
      <c r="L148" s="23"/>
      <c r="M148" s="23"/>
      <c r="N148" s="23"/>
      <c r="O148" s="23"/>
      <c r="P148" s="23"/>
      <c r="Q148" s="23"/>
    </row>
    <row r="149" spans="2:17" x14ac:dyDescent="0.2">
      <c r="B149" s="12"/>
      <c r="C149" s="12"/>
      <c r="D149" s="12"/>
      <c r="E149" s="12"/>
      <c r="F149" s="12"/>
      <c r="G149" s="12"/>
      <c r="H149" s="23"/>
      <c r="I149" s="23"/>
      <c r="J149" s="23"/>
      <c r="K149" s="23"/>
      <c r="L149" s="23"/>
      <c r="M149" s="23"/>
      <c r="N149" s="23"/>
      <c r="O149" s="23"/>
      <c r="P149" s="23"/>
      <c r="Q149" s="23"/>
    </row>
    <row r="150" spans="2:17" x14ac:dyDescent="0.2">
      <c r="B150" s="12"/>
      <c r="C150" s="12"/>
      <c r="D150" s="12"/>
      <c r="E150" s="12"/>
      <c r="F150" s="12"/>
      <c r="G150" s="12"/>
      <c r="H150" s="23"/>
      <c r="I150" s="23"/>
      <c r="J150" s="23"/>
      <c r="K150" s="23"/>
      <c r="L150" s="23"/>
      <c r="M150" s="23"/>
      <c r="N150" s="23"/>
      <c r="O150" s="23"/>
      <c r="P150" s="23"/>
      <c r="Q150" s="23"/>
    </row>
    <row r="151" spans="2:17" x14ac:dyDescent="0.2">
      <c r="B151" s="12"/>
      <c r="C151" s="12"/>
      <c r="D151" s="12"/>
      <c r="E151" s="12"/>
      <c r="F151" s="12"/>
      <c r="G151" s="12"/>
      <c r="H151" s="23"/>
      <c r="I151" s="23"/>
      <c r="J151" s="23"/>
      <c r="K151" s="23"/>
      <c r="L151" s="23"/>
      <c r="M151" s="23"/>
      <c r="N151" s="23"/>
      <c r="O151" s="23"/>
      <c r="P151" s="23"/>
      <c r="Q151" s="23"/>
    </row>
    <row r="152" spans="2:17" x14ac:dyDescent="0.2">
      <c r="B152" s="12"/>
      <c r="C152" s="12"/>
      <c r="D152" s="12"/>
      <c r="E152" s="12"/>
      <c r="F152" s="12"/>
      <c r="G152" s="12"/>
      <c r="H152" s="23"/>
      <c r="I152" s="23"/>
      <c r="J152" s="23"/>
      <c r="K152" s="23"/>
      <c r="L152" s="23"/>
      <c r="M152" s="23"/>
      <c r="N152" s="23"/>
      <c r="O152" s="23"/>
      <c r="P152" s="23"/>
      <c r="Q152" s="23"/>
    </row>
    <row r="153" spans="2:17" x14ac:dyDescent="0.2">
      <c r="B153" s="12"/>
      <c r="C153" s="12"/>
      <c r="D153" s="12"/>
      <c r="E153" s="12"/>
      <c r="F153" s="12"/>
      <c r="G153" s="12"/>
      <c r="H153" s="23"/>
      <c r="I153" s="23"/>
      <c r="J153" s="23"/>
      <c r="K153" s="23"/>
      <c r="L153" s="23"/>
      <c r="M153" s="23"/>
      <c r="N153" s="23"/>
      <c r="O153" s="23"/>
      <c r="P153" s="23"/>
      <c r="Q153" s="23"/>
    </row>
    <row r="154" spans="2:17" x14ac:dyDescent="0.2">
      <c r="B154" s="12"/>
      <c r="C154" s="12"/>
      <c r="D154" s="12"/>
      <c r="E154" s="12"/>
      <c r="F154" s="12"/>
      <c r="G154" s="12"/>
      <c r="H154" s="23"/>
      <c r="I154" s="23"/>
      <c r="J154" s="23"/>
      <c r="K154" s="23"/>
      <c r="L154" s="23"/>
      <c r="M154" s="23"/>
      <c r="N154" s="23"/>
      <c r="O154" s="23"/>
      <c r="P154" s="23"/>
      <c r="Q154" s="23"/>
    </row>
    <row r="155" spans="2:17" x14ac:dyDescent="0.2">
      <c r="B155" s="12"/>
      <c r="C155" s="12"/>
      <c r="D155" s="12"/>
      <c r="E155" s="12"/>
      <c r="F155" s="12"/>
      <c r="G155" s="12"/>
      <c r="H155" s="23"/>
      <c r="I155" s="23"/>
      <c r="J155" s="23"/>
      <c r="K155" s="23"/>
      <c r="L155" s="23"/>
      <c r="M155" s="23"/>
      <c r="N155" s="23"/>
      <c r="O155" s="23"/>
      <c r="P155" s="23"/>
      <c r="Q155" s="23"/>
    </row>
    <row r="156" spans="2:17" x14ac:dyDescent="0.2">
      <c r="B156" s="12"/>
      <c r="C156" s="12"/>
      <c r="D156" s="12"/>
      <c r="E156" s="12"/>
      <c r="F156" s="12"/>
      <c r="G156" s="12"/>
      <c r="H156" s="23"/>
      <c r="I156" s="23"/>
      <c r="J156" s="23"/>
      <c r="K156" s="23"/>
      <c r="L156" s="23"/>
      <c r="M156" s="23"/>
      <c r="N156" s="23"/>
      <c r="O156" s="23"/>
      <c r="P156" s="23"/>
      <c r="Q156" s="23"/>
    </row>
    <row r="157" spans="2:17" x14ac:dyDescent="0.2">
      <c r="B157" s="12"/>
      <c r="C157" s="12"/>
      <c r="D157" s="12"/>
      <c r="E157" s="12"/>
      <c r="F157" s="12"/>
      <c r="G157" s="12"/>
      <c r="H157" s="23"/>
      <c r="I157" s="23"/>
      <c r="J157" s="23"/>
      <c r="K157" s="23"/>
      <c r="L157" s="23"/>
      <c r="M157" s="23"/>
      <c r="N157" s="23"/>
      <c r="O157" s="23"/>
      <c r="P157" s="23"/>
      <c r="Q157" s="23"/>
    </row>
    <row r="158" spans="2:17" x14ac:dyDescent="0.2">
      <c r="B158" s="12"/>
      <c r="C158" s="12"/>
      <c r="D158" s="12"/>
      <c r="E158" s="12"/>
      <c r="F158" s="12"/>
      <c r="G158" s="12"/>
      <c r="H158" s="23"/>
      <c r="I158" s="23"/>
      <c r="J158" s="23"/>
      <c r="K158" s="23"/>
      <c r="L158" s="23"/>
      <c r="M158" s="23"/>
      <c r="N158" s="23"/>
      <c r="O158" s="23"/>
      <c r="P158" s="23"/>
      <c r="Q158" s="23"/>
    </row>
    <row r="159" spans="2:17" x14ac:dyDescent="0.2">
      <c r="B159" s="12"/>
      <c r="C159" s="12"/>
      <c r="D159" s="12"/>
      <c r="E159" s="12"/>
      <c r="F159" s="12"/>
      <c r="G159" s="12"/>
      <c r="H159" s="23"/>
      <c r="I159" s="23"/>
      <c r="J159" s="23"/>
      <c r="K159" s="23"/>
      <c r="L159" s="23"/>
      <c r="M159" s="23"/>
      <c r="N159" s="23"/>
      <c r="O159" s="23"/>
      <c r="P159" s="23"/>
      <c r="Q159" s="23"/>
    </row>
    <row r="160" spans="2:17" x14ac:dyDescent="0.2">
      <c r="B160" s="12"/>
      <c r="C160" s="12"/>
      <c r="D160" s="12"/>
      <c r="E160" s="12"/>
      <c r="F160" s="12"/>
      <c r="G160" s="12"/>
      <c r="H160" s="23"/>
      <c r="I160" s="23"/>
      <c r="J160" s="23"/>
      <c r="K160" s="23"/>
      <c r="L160" s="23"/>
      <c r="M160" s="23"/>
      <c r="N160" s="23"/>
      <c r="O160" s="23"/>
      <c r="P160" s="23"/>
      <c r="Q160" s="23"/>
    </row>
    <row r="161" spans="2:17" x14ac:dyDescent="0.2">
      <c r="B161" s="12"/>
      <c r="C161" s="12"/>
      <c r="D161" s="12"/>
      <c r="E161" s="12"/>
      <c r="F161" s="12"/>
      <c r="G161" s="12"/>
      <c r="H161" s="23"/>
      <c r="I161" s="23"/>
      <c r="J161" s="23"/>
      <c r="K161" s="23"/>
      <c r="L161" s="23"/>
      <c r="M161" s="23"/>
      <c r="N161" s="23"/>
      <c r="O161" s="23"/>
      <c r="P161" s="23"/>
      <c r="Q161" s="23"/>
    </row>
    <row r="162" spans="2:17" x14ac:dyDescent="0.2">
      <c r="B162" s="12"/>
      <c r="C162" s="12"/>
      <c r="D162" s="12"/>
      <c r="E162" s="12"/>
      <c r="F162" s="12"/>
      <c r="G162" s="12"/>
      <c r="H162" s="23"/>
      <c r="I162" s="23"/>
      <c r="J162" s="23"/>
      <c r="K162" s="23"/>
      <c r="L162" s="23"/>
      <c r="M162" s="23"/>
      <c r="N162" s="23"/>
      <c r="O162" s="23"/>
      <c r="P162" s="23"/>
      <c r="Q162" s="23"/>
    </row>
    <row r="163" spans="2:17" x14ac:dyDescent="0.2">
      <c r="B163" s="12"/>
      <c r="C163" s="12"/>
      <c r="D163" s="12"/>
      <c r="E163" s="12"/>
      <c r="F163" s="12"/>
      <c r="G163" s="12"/>
      <c r="H163" s="23"/>
      <c r="I163" s="23"/>
      <c r="J163" s="23"/>
      <c r="K163" s="23"/>
      <c r="L163" s="23"/>
      <c r="M163" s="23"/>
      <c r="N163" s="23"/>
      <c r="O163" s="23"/>
      <c r="P163" s="23"/>
      <c r="Q163" s="23"/>
    </row>
    <row r="164" spans="2:17" x14ac:dyDescent="0.2">
      <c r="B164" s="12"/>
      <c r="C164" s="12"/>
      <c r="D164" s="12"/>
      <c r="E164" s="12"/>
      <c r="F164" s="12"/>
      <c r="G164" s="12"/>
      <c r="H164" s="23"/>
      <c r="I164" s="23"/>
      <c r="J164" s="23"/>
      <c r="K164" s="23"/>
      <c r="L164" s="23"/>
      <c r="M164" s="23"/>
      <c r="N164" s="23"/>
      <c r="O164" s="23"/>
      <c r="P164" s="23"/>
      <c r="Q164" s="23"/>
    </row>
    <row r="165" spans="2:17" x14ac:dyDescent="0.2">
      <c r="B165" s="12"/>
      <c r="C165" s="12"/>
      <c r="D165" s="12"/>
      <c r="E165" s="12"/>
      <c r="F165" s="12"/>
      <c r="G165" s="12"/>
      <c r="H165" s="23"/>
      <c r="I165" s="23"/>
      <c r="J165" s="23"/>
      <c r="K165" s="23"/>
      <c r="L165" s="23"/>
      <c r="M165" s="23"/>
      <c r="N165" s="23"/>
      <c r="O165" s="23"/>
      <c r="P165" s="23"/>
      <c r="Q165" s="23"/>
    </row>
    <row r="166" spans="2:17" x14ac:dyDescent="0.2">
      <c r="B166" s="12"/>
      <c r="C166" s="12"/>
      <c r="D166" s="12"/>
      <c r="E166" s="12"/>
      <c r="F166" s="12"/>
      <c r="G166" s="12"/>
      <c r="H166" s="23"/>
      <c r="I166" s="23"/>
      <c r="J166" s="23"/>
      <c r="K166" s="23"/>
      <c r="L166" s="23"/>
      <c r="M166" s="23"/>
      <c r="N166" s="23"/>
      <c r="O166" s="23"/>
      <c r="P166" s="23"/>
      <c r="Q166" s="23"/>
    </row>
    <row r="167" spans="2:17" x14ac:dyDescent="0.2">
      <c r="B167" s="12"/>
      <c r="C167" s="12"/>
      <c r="D167" s="12"/>
      <c r="E167" s="12"/>
      <c r="F167" s="12"/>
      <c r="G167" s="12"/>
      <c r="H167" s="23"/>
      <c r="I167" s="23"/>
      <c r="J167" s="23"/>
      <c r="K167" s="23"/>
      <c r="L167" s="23"/>
      <c r="M167" s="23"/>
      <c r="N167" s="23"/>
      <c r="O167" s="23"/>
      <c r="P167" s="23"/>
      <c r="Q167" s="23"/>
    </row>
    <row r="168" spans="2:17" x14ac:dyDescent="0.2">
      <c r="B168" s="12"/>
      <c r="C168" s="12"/>
      <c r="D168" s="12"/>
      <c r="E168" s="12"/>
      <c r="F168" s="12"/>
      <c r="G168" s="12"/>
      <c r="H168" s="23"/>
      <c r="I168" s="23"/>
      <c r="J168" s="23"/>
      <c r="K168" s="23"/>
      <c r="L168" s="23"/>
      <c r="M168" s="23"/>
      <c r="N168" s="23"/>
      <c r="O168" s="23"/>
      <c r="P168" s="23"/>
      <c r="Q168" s="23"/>
    </row>
  </sheetData>
  <mergeCells count="1">
    <mergeCell ref="A2:G2"/>
  </mergeCells>
  <printOptions horizontalCentered="1"/>
  <pageMargins left="0.78740157480314965" right="0.78740157480314965" top="0.75" bottom="0.98425196850393704" header="0.51181102362204722" footer="0.51181102362204722"/>
  <pageSetup paperSize="9" scale="8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9">
    <tabColor indexed="50"/>
    <outlinePr applyStyles="1" summaryBelow="0"/>
  </sheetPr>
  <dimension ref="A2:S168"/>
  <sheetViews>
    <sheetView workbookViewId="0">
      <selection activeCell="A5" sqref="A5"/>
    </sheetView>
  </sheetViews>
  <sheetFormatPr defaultRowHeight="12.75" outlineLevelRow="3" x14ac:dyDescent="0.2"/>
  <cols>
    <col min="1" max="1" width="60.28515625" style="14" customWidth="1"/>
    <col min="2" max="7" width="12.7109375" style="5" customWidth="1"/>
    <col min="8" max="16384" width="9.140625" style="14"/>
  </cols>
  <sheetData>
    <row r="2" spans="1:19" ht="18.75" x14ac:dyDescent="0.3">
      <c r="A2" s="1" t="s">
        <v>105</v>
      </c>
      <c r="B2" s="3"/>
      <c r="C2" s="3"/>
      <c r="D2" s="3"/>
      <c r="E2" s="3"/>
      <c r="F2" s="3"/>
      <c r="G2" s="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</row>
    <row r="3" spans="1:19" x14ac:dyDescent="0.2">
      <c r="A3" s="68"/>
    </row>
    <row r="4" spans="1:19" s="58" customFormat="1" x14ac:dyDescent="0.2">
      <c r="B4" s="55"/>
      <c r="C4" s="55"/>
      <c r="D4" s="55"/>
      <c r="E4" s="55"/>
      <c r="F4" s="55"/>
      <c r="G4" s="58" t="str">
        <f>VALUSD</f>
        <v>млрд. дол. США</v>
      </c>
    </row>
    <row r="5" spans="1:19" s="62" customFormat="1" x14ac:dyDescent="0.2">
      <c r="A5" s="18"/>
      <c r="B5" s="24">
        <v>40908</v>
      </c>
      <c r="C5" s="24">
        <v>41274</v>
      </c>
      <c r="D5" s="24">
        <v>41639</v>
      </c>
      <c r="E5" s="24">
        <v>42004</v>
      </c>
      <c r="F5" s="24">
        <v>42369</v>
      </c>
      <c r="G5" s="24">
        <v>42613</v>
      </c>
    </row>
    <row r="6" spans="1:19" s="57" customFormat="1" ht="31.5" x14ac:dyDescent="0.2">
      <c r="A6" s="9" t="s">
        <v>107</v>
      </c>
      <c r="B6" s="50">
        <f t="shared" ref="B6:F6" si="0">B$7+B$65</f>
        <v>59.223658234119995</v>
      </c>
      <c r="C6" s="50">
        <f t="shared" si="0"/>
        <v>64.495287511390018</v>
      </c>
      <c r="D6" s="50">
        <f t="shared" si="0"/>
        <v>73.16233841495</v>
      </c>
      <c r="E6" s="50">
        <f t="shared" si="0"/>
        <v>69.811922962929998</v>
      </c>
      <c r="F6" s="50">
        <f t="shared" si="0"/>
        <v>65.505686112320006</v>
      </c>
      <c r="G6" s="50">
        <v>66.589885991209997</v>
      </c>
    </row>
    <row r="7" spans="1:19" s="47" customFormat="1" ht="15" x14ac:dyDescent="0.2">
      <c r="A7" s="92" t="s">
        <v>48</v>
      </c>
      <c r="B7" s="93">
        <f t="shared" ref="B7:G7" si="1">B$8+B$33</f>
        <v>44.716246612729996</v>
      </c>
      <c r="C7" s="93">
        <f t="shared" si="1"/>
        <v>49.945981999040008</v>
      </c>
      <c r="D7" s="93">
        <f t="shared" si="1"/>
        <v>60.079898590880006</v>
      </c>
      <c r="E7" s="93">
        <f t="shared" si="1"/>
        <v>60.058160629949995</v>
      </c>
      <c r="F7" s="93">
        <f t="shared" si="1"/>
        <v>55.593105028709999</v>
      </c>
      <c r="G7" s="93">
        <f t="shared" si="1"/>
        <v>57.193597751010003</v>
      </c>
    </row>
    <row r="8" spans="1:19" s="28" customFormat="1" ht="15" outlineLevel="1" x14ac:dyDescent="0.2">
      <c r="A8" s="94" t="s">
        <v>33</v>
      </c>
      <c r="B8" s="95">
        <f t="shared" ref="B8:G8" si="2">B$9+B$31</f>
        <v>20.209142439779995</v>
      </c>
      <c r="C8" s="95">
        <f t="shared" si="2"/>
        <v>23.808244427200005</v>
      </c>
      <c r="D8" s="95">
        <f t="shared" si="2"/>
        <v>32.148076524250001</v>
      </c>
      <c r="E8" s="95">
        <f t="shared" si="2"/>
        <v>29.235627080109996</v>
      </c>
      <c r="F8" s="95">
        <f t="shared" si="2"/>
        <v>21.166125221089995</v>
      </c>
      <c r="G8" s="95">
        <f t="shared" si="2"/>
        <v>21.581880635819999</v>
      </c>
    </row>
    <row r="9" spans="1:19" s="32" customFormat="1" ht="25.5" outlineLevel="2" collapsed="1" x14ac:dyDescent="0.2">
      <c r="A9" s="96" t="s">
        <v>82</v>
      </c>
      <c r="B9" s="90">
        <f t="shared" ref="B9:F9" si="3">SUM(B$10:B$30)</f>
        <v>19.811878360579996</v>
      </c>
      <c r="C9" s="90">
        <f t="shared" si="3"/>
        <v>23.427685435890005</v>
      </c>
      <c r="D9" s="90">
        <f t="shared" si="3"/>
        <v>31.784063576040001</v>
      </c>
      <c r="E9" s="90">
        <f t="shared" si="3"/>
        <v>29.059497891579998</v>
      </c>
      <c r="F9" s="90">
        <f t="shared" si="3"/>
        <v>21.055917848519996</v>
      </c>
      <c r="G9" s="90">
        <v>21.481346565959999</v>
      </c>
    </row>
    <row r="10" spans="1:19" s="39" customFormat="1" hidden="1" outlineLevel="3" x14ac:dyDescent="0.2">
      <c r="A10" s="51" t="s">
        <v>35</v>
      </c>
      <c r="B10" s="11">
        <v>0</v>
      </c>
      <c r="C10" s="11">
        <v>0.1033695</v>
      </c>
      <c r="D10" s="11">
        <v>0.2</v>
      </c>
      <c r="E10" s="11">
        <v>5.6077423999999999E-3</v>
      </c>
      <c r="F10" s="11">
        <v>4.10980245E-3</v>
      </c>
      <c r="G10" s="11">
        <v>0</v>
      </c>
    </row>
    <row r="11" spans="1:19" hidden="1" outlineLevel="3" x14ac:dyDescent="0.2">
      <c r="A11" s="60" t="s">
        <v>114</v>
      </c>
      <c r="B11" s="61">
        <v>0</v>
      </c>
      <c r="C11" s="61">
        <v>0</v>
      </c>
      <c r="D11" s="61">
        <v>0.29538068246999999</v>
      </c>
      <c r="E11" s="61">
        <v>0</v>
      </c>
      <c r="F11" s="61">
        <v>0</v>
      </c>
      <c r="G11" s="61">
        <v>0</v>
      </c>
      <c r="H11" s="23"/>
      <c r="I11" s="23"/>
      <c r="J11" s="23"/>
      <c r="K11" s="23"/>
      <c r="L11" s="23"/>
      <c r="M11" s="23"/>
      <c r="N11" s="23"/>
      <c r="O11" s="23"/>
      <c r="P11" s="23"/>
      <c r="Q11" s="23"/>
    </row>
    <row r="12" spans="1:19" hidden="1" outlineLevel="3" x14ac:dyDescent="0.2">
      <c r="A12" s="60" t="s">
        <v>101</v>
      </c>
      <c r="B12" s="61">
        <v>1.9289830784299999</v>
      </c>
      <c r="C12" s="61">
        <v>1.9282108094799999</v>
      </c>
      <c r="D12" s="61">
        <v>1.96949693484</v>
      </c>
      <c r="E12" s="61">
        <v>3.1870048849599999</v>
      </c>
      <c r="F12" s="61">
        <v>2.5231991677200001</v>
      </c>
      <c r="G12" s="61">
        <v>2.3607474684200001</v>
      </c>
      <c r="H12" s="23"/>
      <c r="I12" s="23"/>
      <c r="J12" s="23"/>
      <c r="K12" s="23"/>
      <c r="L12" s="23"/>
      <c r="M12" s="23"/>
      <c r="N12" s="23"/>
      <c r="O12" s="23"/>
      <c r="P12" s="23"/>
      <c r="Q12" s="23"/>
    </row>
    <row r="13" spans="1:19" hidden="1" outlineLevel="3" x14ac:dyDescent="0.2">
      <c r="A13" s="60" t="s">
        <v>29</v>
      </c>
      <c r="B13" s="61">
        <v>0.48186199904999999</v>
      </c>
      <c r="C13" s="61">
        <v>0.48166908544999998</v>
      </c>
      <c r="D13" s="61">
        <v>0.48166908544999998</v>
      </c>
      <c r="E13" s="61">
        <v>0.24415558406999999</v>
      </c>
      <c r="F13" s="61">
        <v>1.6200791836499999</v>
      </c>
      <c r="G13" s="61">
        <v>1.5157732612999999</v>
      </c>
      <c r="H13" s="23"/>
      <c r="I13" s="23"/>
      <c r="J13" s="23"/>
      <c r="K13" s="23"/>
      <c r="L13" s="23"/>
      <c r="M13" s="23"/>
      <c r="N13" s="23"/>
      <c r="O13" s="23"/>
      <c r="P13" s="23"/>
      <c r="Q13" s="23"/>
    </row>
    <row r="14" spans="1:19" hidden="1" outlineLevel="3" x14ac:dyDescent="0.2">
      <c r="A14" s="60" t="s">
        <v>46</v>
      </c>
      <c r="B14" s="61">
        <v>0.57933278619999995</v>
      </c>
      <c r="C14" s="61">
        <v>1.80067698349</v>
      </c>
      <c r="D14" s="61">
        <v>0.37016349306000002</v>
      </c>
      <c r="E14" s="61">
        <v>0.46534948921000002</v>
      </c>
      <c r="F14" s="61">
        <v>0.34514499999999998</v>
      </c>
      <c r="G14" s="61">
        <v>0.10582194356999999</v>
      </c>
      <c r="H14" s="23"/>
      <c r="I14" s="23"/>
      <c r="J14" s="23"/>
      <c r="K14" s="23"/>
      <c r="L14" s="23"/>
      <c r="M14" s="23"/>
      <c r="N14" s="23"/>
      <c r="O14" s="23"/>
      <c r="P14" s="23"/>
      <c r="Q14" s="23"/>
    </row>
    <row r="15" spans="1:19" hidden="1" outlineLevel="3" x14ac:dyDescent="0.2">
      <c r="A15" s="60" t="s">
        <v>75</v>
      </c>
      <c r="B15" s="61">
        <v>0.18773936768999999</v>
      </c>
      <c r="C15" s="61">
        <v>0.18766420617999999</v>
      </c>
      <c r="D15" s="61">
        <v>0.18766420617999999</v>
      </c>
      <c r="E15" s="61">
        <v>9.5126021690000007E-2</v>
      </c>
      <c r="F15" s="61">
        <v>6.2498263069999997E-2</v>
      </c>
      <c r="G15" s="61">
        <v>5.8474423349999999E-2</v>
      </c>
      <c r="H15" s="23"/>
      <c r="I15" s="23"/>
      <c r="J15" s="23"/>
      <c r="K15" s="23"/>
      <c r="L15" s="23"/>
      <c r="M15" s="23"/>
      <c r="N15" s="23"/>
      <c r="O15" s="23"/>
      <c r="P15" s="23"/>
      <c r="Q15" s="23"/>
    </row>
    <row r="16" spans="1:19" hidden="1" outlineLevel="3" x14ac:dyDescent="0.2">
      <c r="A16" s="60" t="s">
        <v>112</v>
      </c>
      <c r="B16" s="61">
        <v>0</v>
      </c>
      <c r="C16" s="61">
        <v>0</v>
      </c>
      <c r="D16" s="61">
        <v>0</v>
      </c>
      <c r="E16" s="61">
        <v>0.1660031521</v>
      </c>
      <c r="F16" s="61">
        <v>0.10906488557000001</v>
      </c>
      <c r="G16" s="61">
        <v>0.10204293652</v>
      </c>
      <c r="H16" s="23"/>
      <c r="I16" s="23"/>
      <c r="J16" s="23"/>
      <c r="K16" s="23"/>
      <c r="L16" s="23"/>
      <c r="M16" s="23"/>
      <c r="N16" s="23"/>
      <c r="O16" s="23"/>
      <c r="P16" s="23"/>
      <c r="Q16" s="23"/>
    </row>
    <row r="17" spans="1:17" hidden="1" outlineLevel="3" x14ac:dyDescent="0.2">
      <c r="A17" s="60" t="s">
        <v>50</v>
      </c>
      <c r="B17" s="61">
        <v>0</v>
      </c>
      <c r="C17" s="61">
        <v>0</v>
      </c>
      <c r="D17" s="61">
        <v>0</v>
      </c>
      <c r="E17" s="61">
        <v>0.20610638032</v>
      </c>
      <c r="F17" s="61">
        <v>0.13541290332</v>
      </c>
      <c r="G17" s="61">
        <v>0.12669458391999999</v>
      </c>
      <c r="H17" s="23"/>
      <c r="I17" s="23"/>
      <c r="J17" s="23"/>
      <c r="K17" s="23"/>
      <c r="L17" s="23"/>
      <c r="M17" s="23"/>
      <c r="N17" s="23"/>
      <c r="O17" s="23"/>
      <c r="P17" s="23"/>
      <c r="Q17" s="23"/>
    </row>
    <row r="18" spans="1:17" hidden="1" outlineLevel="3" x14ac:dyDescent="0.2">
      <c r="A18" s="60" t="s">
        <v>89</v>
      </c>
      <c r="B18" s="61">
        <v>0</v>
      </c>
      <c r="C18" s="61">
        <v>0</v>
      </c>
      <c r="D18" s="61">
        <v>0</v>
      </c>
      <c r="E18" s="61">
        <v>1.0050913983500001</v>
      </c>
      <c r="F18" s="61">
        <v>0.66034998110999998</v>
      </c>
      <c r="G18" s="61">
        <v>0.61783451982000004</v>
      </c>
      <c r="H18" s="23"/>
      <c r="I18" s="23"/>
      <c r="J18" s="23"/>
      <c r="K18" s="23"/>
      <c r="L18" s="23"/>
      <c r="M18" s="23"/>
      <c r="N18" s="23"/>
      <c r="O18" s="23"/>
      <c r="P18" s="23"/>
      <c r="Q18" s="23"/>
    </row>
    <row r="19" spans="1:17" hidden="1" outlineLevel="3" x14ac:dyDescent="0.2">
      <c r="A19" s="60" t="s">
        <v>88</v>
      </c>
      <c r="B19" s="61">
        <v>0.26283511478999999</v>
      </c>
      <c r="C19" s="61">
        <v>0.71425445052000003</v>
      </c>
      <c r="D19" s="61">
        <v>0.35073500000000002</v>
      </c>
      <c r="E19" s="61">
        <v>4.8788000630000002E-2</v>
      </c>
      <c r="F19" s="61">
        <v>4.3704000389999997E-2</v>
      </c>
      <c r="G19" s="61">
        <v>0.75551800000000002</v>
      </c>
      <c r="H19" s="23"/>
      <c r="I19" s="23"/>
      <c r="J19" s="23"/>
      <c r="K19" s="23"/>
      <c r="L19" s="23"/>
      <c r="M19" s="23"/>
      <c r="N19" s="23"/>
      <c r="O19" s="23"/>
      <c r="P19" s="23"/>
      <c r="Q19" s="23"/>
    </row>
    <row r="20" spans="1:17" hidden="1" outlineLevel="3" x14ac:dyDescent="0.2">
      <c r="A20" s="60" t="s">
        <v>83</v>
      </c>
      <c r="B20" s="61">
        <v>0.81907782424999998</v>
      </c>
      <c r="C20" s="61">
        <v>1.3860079572099999</v>
      </c>
      <c r="D20" s="61">
        <v>2.5485807883199998</v>
      </c>
      <c r="E20" s="61">
        <v>2.5942371371499999</v>
      </c>
      <c r="F20" s="61">
        <v>0.91290555954999997</v>
      </c>
      <c r="G20" s="61">
        <v>2.3348393464199999</v>
      </c>
      <c r="H20" s="23"/>
      <c r="I20" s="23"/>
      <c r="J20" s="23"/>
      <c r="K20" s="23"/>
      <c r="L20" s="23"/>
      <c r="M20" s="23"/>
      <c r="N20" s="23"/>
      <c r="O20" s="23"/>
      <c r="P20" s="23"/>
      <c r="Q20" s="23"/>
    </row>
    <row r="21" spans="1:17" hidden="1" outlineLevel="3" x14ac:dyDescent="0.2">
      <c r="A21" s="60" t="s">
        <v>85</v>
      </c>
      <c r="B21" s="61">
        <v>8.1353726000000001E-2</v>
      </c>
      <c r="C21" s="61">
        <v>0</v>
      </c>
      <c r="D21" s="61">
        <v>0</v>
      </c>
      <c r="E21" s="61">
        <v>0</v>
      </c>
      <c r="F21" s="61">
        <v>0</v>
      </c>
      <c r="G21" s="61">
        <v>1.6216906739999998E-2</v>
      </c>
      <c r="H21" s="23"/>
      <c r="I21" s="23"/>
      <c r="J21" s="23"/>
      <c r="K21" s="23"/>
      <c r="L21" s="23"/>
      <c r="M21" s="23"/>
      <c r="N21" s="23"/>
      <c r="O21" s="23"/>
      <c r="P21" s="23"/>
      <c r="Q21" s="23"/>
    </row>
    <row r="22" spans="1:17" hidden="1" outlineLevel="3" x14ac:dyDescent="0.2">
      <c r="A22" s="60" t="s">
        <v>0</v>
      </c>
      <c r="B22" s="61">
        <v>3.6178082054699998</v>
      </c>
      <c r="C22" s="61">
        <v>3.5598995898000001</v>
      </c>
      <c r="D22" s="61">
        <v>4.3358559353399997</v>
      </c>
      <c r="E22" s="61">
        <v>2.9543006224399999</v>
      </c>
      <c r="F22" s="61">
        <v>1.8073346098800001</v>
      </c>
      <c r="G22" s="61">
        <v>1.1866805120299999</v>
      </c>
      <c r="H22" s="23"/>
      <c r="I22" s="23"/>
      <c r="J22" s="23"/>
      <c r="K22" s="23"/>
      <c r="L22" s="23"/>
      <c r="M22" s="23"/>
      <c r="N22" s="23"/>
      <c r="O22" s="23"/>
      <c r="P22" s="23"/>
      <c r="Q22" s="23"/>
    </row>
    <row r="23" spans="1:17" hidden="1" outlineLevel="3" x14ac:dyDescent="0.2">
      <c r="A23" s="60" t="s">
        <v>54</v>
      </c>
      <c r="B23" s="61">
        <v>0.20003867431</v>
      </c>
      <c r="C23" s="61">
        <v>0.19995858877</v>
      </c>
      <c r="D23" s="61">
        <v>0.81548413612000004</v>
      </c>
      <c r="E23" s="61">
        <v>0.18531708674</v>
      </c>
      <c r="F23" s="61">
        <v>0.16020832754</v>
      </c>
      <c r="G23" s="61">
        <v>0.16019491474</v>
      </c>
      <c r="H23" s="23"/>
      <c r="I23" s="23"/>
      <c r="J23" s="23"/>
      <c r="K23" s="23"/>
      <c r="L23" s="23"/>
      <c r="M23" s="23"/>
      <c r="N23" s="23"/>
      <c r="O23" s="23"/>
      <c r="P23" s="23"/>
      <c r="Q23" s="23"/>
    </row>
    <row r="24" spans="1:17" hidden="1" outlineLevel="3" x14ac:dyDescent="0.2">
      <c r="A24" s="60" t="s">
        <v>95</v>
      </c>
      <c r="B24" s="61">
        <v>3.4344725024599998</v>
      </c>
      <c r="C24" s="61">
        <v>4.0867876016400002</v>
      </c>
      <c r="D24" s="61">
        <v>9.4229182135399991</v>
      </c>
      <c r="E24" s="61">
        <v>8.3317567436799997</v>
      </c>
      <c r="F24" s="61">
        <v>6.6762232943399997</v>
      </c>
      <c r="G24" s="61">
        <v>6.1926540704399997</v>
      </c>
      <c r="H24" s="23"/>
      <c r="I24" s="23"/>
      <c r="J24" s="23"/>
      <c r="K24" s="23"/>
      <c r="L24" s="23"/>
      <c r="M24" s="23"/>
      <c r="N24" s="23"/>
      <c r="O24" s="23"/>
      <c r="P24" s="23"/>
      <c r="Q24" s="23"/>
    </row>
    <row r="25" spans="1:17" hidden="1" outlineLevel="3" x14ac:dyDescent="0.2">
      <c r="A25" s="60" t="s">
        <v>26</v>
      </c>
      <c r="B25" s="61">
        <v>0.25848264357</v>
      </c>
      <c r="C25" s="61">
        <v>0</v>
      </c>
      <c r="D25" s="61">
        <v>6.9284373829999996E-2</v>
      </c>
      <c r="E25" s="61">
        <v>1.0780949119999999E-2</v>
      </c>
      <c r="F25" s="61">
        <v>0</v>
      </c>
      <c r="G25" s="61">
        <v>4.2464165220000002E-2</v>
      </c>
      <c r="H25" s="23"/>
      <c r="I25" s="23"/>
      <c r="J25" s="23"/>
      <c r="K25" s="23"/>
      <c r="L25" s="23"/>
      <c r="M25" s="23"/>
      <c r="N25" s="23"/>
      <c r="O25" s="23"/>
      <c r="P25" s="23"/>
      <c r="Q25" s="23"/>
    </row>
    <row r="26" spans="1:17" hidden="1" outlineLevel="3" x14ac:dyDescent="0.2">
      <c r="A26" s="60" t="s">
        <v>16</v>
      </c>
      <c r="B26" s="61">
        <v>1.1890159953999999</v>
      </c>
      <c r="C26" s="61">
        <v>1.1885399724600001</v>
      </c>
      <c r="D26" s="61">
        <v>1.1885399724600001</v>
      </c>
      <c r="E26" s="61">
        <v>1.7186101251499999</v>
      </c>
      <c r="F26" s="61">
        <v>1.1291352861099999</v>
      </c>
      <c r="G26" s="61">
        <v>0.93948906839000002</v>
      </c>
      <c r="H26" s="23"/>
      <c r="I26" s="23"/>
      <c r="J26" s="23"/>
      <c r="K26" s="23"/>
      <c r="L26" s="23"/>
      <c r="M26" s="23"/>
      <c r="N26" s="23"/>
      <c r="O26" s="23"/>
      <c r="P26" s="23"/>
      <c r="Q26" s="23"/>
    </row>
    <row r="27" spans="1:17" hidden="1" outlineLevel="3" x14ac:dyDescent="0.2">
      <c r="A27" s="60" t="s">
        <v>68</v>
      </c>
      <c r="B27" s="61">
        <v>3.07129102106</v>
      </c>
      <c r="C27" s="61">
        <v>4.1405031902899996</v>
      </c>
      <c r="D27" s="61">
        <v>5.8981472538300004</v>
      </c>
      <c r="E27" s="61">
        <v>3.4641593688699999</v>
      </c>
      <c r="F27" s="61">
        <v>2.0259766530699999</v>
      </c>
      <c r="G27" s="61">
        <v>1.74408898623</v>
      </c>
      <c r="H27" s="23"/>
      <c r="I27" s="23"/>
      <c r="J27" s="23"/>
      <c r="K27" s="23"/>
      <c r="L27" s="23"/>
      <c r="M27" s="23"/>
      <c r="N27" s="23"/>
      <c r="O27" s="23"/>
      <c r="P27" s="23"/>
      <c r="Q27" s="23"/>
    </row>
    <row r="28" spans="1:17" hidden="1" outlineLevel="3" x14ac:dyDescent="0.2">
      <c r="A28" s="60" t="s">
        <v>104</v>
      </c>
      <c r="B28" s="61">
        <v>1.78993191319</v>
      </c>
      <c r="C28" s="61">
        <v>1.78921531342</v>
      </c>
      <c r="D28" s="61">
        <v>1.78921531342</v>
      </c>
      <c r="E28" s="61">
        <v>1.98503895984</v>
      </c>
      <c r="F28" s="61">
        <v>1.3041803379700001</v>
      </c>
      <c r="G28" s="61">
        <v>1.2202130020399999</v>
      </c>
      <c r="H28" s="23"/>
      <c r="I28" s="23"/>
      <c r="J28" s="23"/>
      <c r="K28" s="23"/>
      <c r="L28" s="23"/>
      <c r="M28" s="23"/>
      <c r="N28" s="23"/>
      <c r="O28" s="23"/>
      <c r="P28" s="23"/>
      <c r="Q28" s="23"/>
    </row>
    <row r="29" spans="1:17" hidden="1" outlineLevel="3" x14ac:dyDescent="0.2">
      <c r="A29" s="60" t="s">
        <v>1</v>
      </c>
      <c r="B29" s="61">
        <v>4.7980000000000002E-2</v>
      </c>
      <c r="C29" s="61">
        <v>0</v>
      </c>
      <c r="D29" s="61">
        <v>0</v>
      </c>
      <c r="E29" s="61">
        <v>5.3587658890000001E-2</v>
      </c>
      <c r="F29" s="61">
        <v>0</v>
      </c>
      <c r="G29" s="61">
        <v>7.6627613100000002E-3</v>
      </c>
      <c r="H29" s="23"/>
      <c r="I29" s="23"/>
      <c r="J29" s="23"/>
      <c r="K29" s="23"/>
      <c r="L29" s="23"/>
      <c r="M29" s="23"/>
      <c r="N29" s="23"/>
      <c r="O29" s="23"/>
      <c r="P29" s="23"/>
      <c r="Q29" s="23"/>
    </row>
    <row r="30" spans="1:17" hidden="1" outlineLevel="3" x14ac:dyDescent="0.2">
      <c r="A30" s="60" t="s">
        <v>37</v>
      </c>
      <c r="B30" s="61">
        <v>1.86167350871</v>
      </c>
      <c r="C30" s="61">
        <v>1.8609281871800001</v>
      </c>
      <c r="D30" s="61">
        <v>1.8609281871800001</v>
      </c>
      <c r="E30" s="61">
        <v>2.3384765859700001</v>
      </c>
      <c r="F30" s="61">
        <v>1.5363905927799999</v>
      </c>
      <c r="G30" s="61">
        <v>1.9939356955</v>
      </c>
      <c r="H30" s="23"/>
      <c r="I30" s="23"/>
      <c r="J30" s="23"/>
      <c r="K30" s="23"/>
      <c r="L30" s="23"/>
      <c r="M30" s="23"/>
      <c r="N30" s="23"/>
      <c r="O30" s="23"/>
      <c r="P30" s="23"/>
      <c r="Q30" s="23"/>
    </row>
    <row r="31" spans="1:17" ht="25.5" outlineLevel="2" collapsed="1" x14ac:dyDescent="0.2">
      <c r="A31" s="91" t="s">
        <v>5</v>
      </c>
      <c r="B31" s="37">
        <f t="shared" ref="B31:F31" si="4">SUM(B$32:B$32)</f>
        <v>0.39726407920000001</v>
      </c>
      <c r="C31" s="37">
        <f t="shared" si="4"/>
        <v>0.38055899130999998</v>
      </c>
      <c r="D31" s="37">
        <f t="shared" si="4"/>
        <v>0.36401294821000002</v>
      </c>
      <c r="E31" s="37">
        <f t="shared" si="4"/>
        <v>0.17612918853000001</v>
      </c>
      <c r="F31" s="37">
        <f t="shared" si="4"/>
        <v>0.11020737257</v>
      </c>
      <c r="G31" s="37">
        <v>0.10053406986000001</v>
      </c>
      <c r="H31" s="23"/>
      <c r="I31" s="23"/>
      <c r="J31" s="23"/>
      <c r="K31" s="23"/>
      <c r="L31" s="23"/>
      <c r="M31" s="23"/>
      <c r="N31" s="23"/>
      <c r="O31" s="23"/>
      <c r="P31" s="23"/>
      <c r="Q31" s="23"/>
    </row>
    <row r="32" spans="1:17" hidden="1" outlineLevel="3" x14ac:dyDescent="0.2">
      <c r="A32" s="60" t="s">
        <v>60</v>
      </c>
      <c r="B32" s="61">
        <v>0.39726407920000001</v>
      </c>
      <c r="C32" s="61">
        <v>0.38055899130999998</v>
      </c>
      <c r="D32" s="61">
        <v>0.36401294821000002</v>
      </c>
      <c r="E32" s="61">
        <v>0.17612918853000001</v>
      </c>
      <c r="F32" s="61">
        <v>0.11020737257</v>
      </c>
      <c r="G32" s="61">
        <v>0.10053406986000001</v>
      </c>
      <c r="H32" s="23"/>
      <c r="I32" s="23"/>
      <c r="J32" s="23"/>
      <c r="K32" s="23"/>
      <c r="L32" s="23"/>
      <c r="M32" s="23"/>
      <c r="N32" s="23"/>
      <c r="O32" s="23"/>
      <c r="P32" s="23"/>
      <c r="Q32" s="23"/>
    </row>
    <row r="33" spans="1:17" ht="15" outlineLevel="1" x14ac:dyDescent="0.2">
      <c r="A33" s="94" t="s">
        <v>52</v>
      </c>
      <c r="B33" s="95">
        <f t="shared" ref="B33:G33" si="5">B$34+B$41+B$49+B$52+B$63</f>
        <v>24.507104172950001</v>
      </c>
      <c r="C33" s="95">
        <f t="shared" si="5"/>
        <v>26.137737571840002</v>
      </c>
      <c r="D33" s="95">
        <f t="shared" si="5"/>
        <v>27.931822066630001</v>
      </c>
      <c r="E33" s="95">
        <f t="shared" si="5"/>
        <v>30.822533549839999</v>
      </c>
      <c r="F33" s="95">
        <f t="shared" si="5"/>
        <v>34.42697980762</v>
      </c>
      <c r="G33" s="95">
        <f t="shared" si="5"/>
        <v>35.611717115190004</v>
      </c>
      <c r="H33" s="23"/>
      <c r="I33" s="23"/>
      <c r="J33" s="23"/>
      <c r="K33" s="23"/>
      <c r="L33" s="23"/>
      <c r="M33" s="23"/>
      <c r="N33" s="23"/>
      <c r="O33" s="23"/>
      <c r="P33" s="23"/>
      <c r="Q33" s="23"/>
    </row>
    <row r="34" spans="1:17" ht="25.5" outlineLevel="2" collapsed="1" x14ac:dyDescent="0.2">
      <c r="A34" s="91" t="s">
        <v>90</v>
      </c>
      <c r="B34" s="37">
        <f t="shared" ref="B34:F34" si="6">SUM(B$35:B$40)</f>
        <v>10.55656360787</v>
      </c>
      <c r="C34" s="37">
        <f t="shared" si="6"/>
        <v>10.02091868534</v>
      </c>
      <c r="D34" s="37">
        <f t="shared" si="6"/>
        <v>7.7447329021800009</v>
      </c>
      <c r="E34" s="37">
        <f t="shared" si="6"/>
        <v>10.72323320578</v>
      </c>
      <c r="F34" s="37">
        <f t="shared" si="6"/>
        <v>14.05999637889</v>
      </c>
      <c r="G34" s="37">
        <v>14.067218797460001</v>
      </c>
      <c r="H34" s="23"/>
      <c r="I34" s="23"/>
      <c r="J34" s="23"/>
      <c r="K34" s="23"/>
      <c r="L34" s="23"/>
      <c r="M34" s="23"/>
      <c r="N34" s="23"/>
      <c r="O34" s="23"/>
      <c r="P34" s="23"/>
      <c r="Q34" s="23"/>
    </row>
    <row r="35" spans="1:17" hidden="1" outlineLevel="3" x14ac:dyDescent="0.2">
      <c r="A35" s="60" t="s">
        <v>17</v>
      </c>
      <c r="B35" s="61">
        <v>0</v>
      </c>
      <c r="C35" s="61">
        <v>0</v>
      </c>
      <c r="D35" s="61">
        <v>0</v>
      </c>
      <c r="E35" s="61">
        <v>1.65879202128</v>
      </c>
      <c r="F35" s="61">
        <v>2.4146460216999999</v>
      </c>
      <c r="G35" s="61">
        <v>2.4681280216400001</v>
      </c>
      <c r="H35" s="23"/>
      <c r="I35" s="23"/>
      <c r="J35" s="23"/>
      <c r="K35" s="23"/>
      <c r="L35" s="23"/>
      <c r="M35" s="23"/>
      <c r="N35" s="23"/>
      <c r="O35" s="23"/>
      <c r="P35" s="23"/>
      <c r="Q35" s="23"/>
    </row>
    <row r="36" spans="1:17" hidden="1" outlineLevel="3" x14ac:dyDescent="0.2">
      <c r="A36" s="60" t="s">
        <v>61</v>
      </c>
      <c r="B36" s="61">
        <v>0.44474415620000002</v>
      </c>
      <c r="C36" s="61">
        <v>0.53380903995999995</v>
      </c>
      <c r="D36" s="61">
        <v>0.59635252767000002</v>
      </c>
      <c r="E36" s="61">
        <v>0.59415593354999996</v>
      </c>
      <c r="F36" s="61">
        <v>0.58292959401</v>
      </c>
      <c r="G36" s="61">
        <v>0.60722962088999999</v>
      </c>
      <c r="H36" s="23"/>
      <c r="I36" s="23"/>
      <c r="J36" s="23"/>
      <c r="K36" s="23"/>
      <c r="L36" s="23"/>
      <c r="M36" s="23"/>
      <c r="N36" s="23"/>
      <c r="O36" s="23"/>
      <c r="P36" s="23"/>
      <c r="Q36" s="23"/>
    </row>
    <row r="37" spans="1:17" hidden="1" outlineLevel="3" x14ac:dyDescent="0.2">
      <c r="A37" s="60" t="s">
        <v>51</v>
      </c>
      <c r="B37" s="61">
        <v>0.25777999449</v>
      </c>
      <c r="C37" s="61">
        <v>0.40076320380000002</v>
      </c>
      <c r="D37" s="61">
        <v>0.53586069740999998</v>
      </c>
      <c r="E37" s="61">
        <v>0.48533245177000001</v>
      </c>
      <c r="F37" s="61">
        <v>0.52207487058000002</v>
      </c>
      <c r="G37" s="61">
        <v>0.5322795347</v>
      </c>
      <c r="H37" s="23"/>
      <c r="I37" s="23"/>
      <c r="J37" s="23"/>
      <c r="K37" s="23"/>
      <c r="L37" s="23"/>
      <c r="M37" s="23"/>
      <c r="N37" s="23"/>
      <c r="O37" s="23"/>
      <c r="P37" s="23"/>
      <c r="Q37" s="23"/>
    </row>
    <row r="38" spans="1:17" hidden="1" outlineLevel="3" x14ac:dyDescent="0.2">
      <c r="A38" s="60" t="s">
        <v>42</v>
      </c>
      <c r="B38" s="61">
        <v>3.0144301446799999</v>
      </c>
      <c r="C38" s="61">
        <v>3.03184249258</v>
      </c>
      <c r="D38" s="61">
        <v>3.0701299194999998</v>
      </c>
      <c r="E38" s="61">
        <v>4.33260866018</v>
      </c>
      <c r="F38" s="61">
        <v>5.1976524570500002</v>
      </c>
      <c r="G38" s="61">
        <v>5.0836908762200004</v>
      </c>
      <c r="H38" s="23"/>
      <c r="I38" s="23"/>
      <c r="J38" s="23"/>
      <c r="K38" s="23"/>
      <c r="L38" s="23"/>
      <c r="M38" s="23"/>
      <c r="N38" s="23"/>
      <c r="O38" s="23"/>
      <c r="P38" s="23"/>
      <c r="Q38" s="23"/>
    </row>
    <row r="39" spans="1:17" hidden="1" outlineLevel="3" x14ac:dyDescent="0.2">
      <c r="A39" s="60" t="s">
        <v>58</v>
      </c>
      <c r="B39" s="61">
        <v>6.8396093125000004</v>
      </c>
      <c r="C39" s="61">
        <v>6.0545039489999999</v>
      </c>
      <c r="D39" s="61">
        <v>3.5423897576000001</v>
      </c>
      <c r="E39" s="61">
        <v>3.6518941389999999</v>
      </c>
      <c r="F39" s="61">
        <v>5.3418389230500001</v>
      </c>
      <c r="G39" s="61">
        <v>5.3750362315100002</v>
      </c>
      <c r="H39" s="23"/>
      <c r="I39" s="23"/>
      <c r="J39" s="23"/>
      <c r="K39" s="23"/>
      <c r="L39" s="23"/>
      <c r="M39" s="23"/>
      <c r="N39" s="23"/>
      <c r="O39" s="23"/>
      <c r="P39" s="23"/>
      <c r="Q39" s="23"/>
    </row>
    <row r="40" spans="1:17" hidden="1" outlineLevel="3" x14ac:dyDescent="0.2">
      <c r="A40" s="60" t="s">
        <v>14</v>
      </c>
      <c r="B40" s="61">
        <v>0</v>
      </c>
      <c r="C40" s="61">
        <v>0</v>
      </c>
      <c r="D40" s="61">
        <v>0</v>
      </c>
      <c r="E40" s="61">
        <v>4.4999999999999999E-4</v>
      </c>
      <c r="F40" s="61">
        <v>8.5451250000000004E-4</v>
      </c>
      <c r="G40" s="61">
        <v>8.5451250000000004E-4</v>
      </c>
      <c r="H40" s="23"/>
      <c r="I40" s="23"/>
      <c r="J40" s="23"/>
      <c r="K40" s="23"/>
      <c r="L40" s="23"/>
      <c r="M40" s="23"/>
      <c r="N40" s="23"/>
      <c r="O40" s="23"/>
      <c r="P40" s="23"/>
      <c r="Q40" s="23"/>
    </row>
    <row r="41" spans="1:17" ht="25.5" outlineLevel="2" collapsed="1" x14ac:dyDescent="0.2">
      <c r="A41" s="91" t="s">
        <v>3</v>
      </c>
      <c r="B41" s="37">
        <f t="shared" ref="B41:F41" si="7">SUM(B$42:B$48)</f>
        <v>1.34182823096</v>
      </c>
      <c r="C41" s="37">
        <f t="shared" si="7"/>
        <v>1.1384338014099999</v>
      </c>
      <c r="D41" s="37">
        <f t="shared" si="7"/>
        <v>0.9106629018900001</v>
      </c>
      <c r="E41" s="37">
        <f t="shared" si="7"/>
        <v>1.0382854149</v>
      </c>
      <c r="F41" s="37">
        <f t="shared" si="7"/>
        <v>1.3628174230800001</v>
      </c>
      <c r="G41" s="37">
        <v>1.78885885865</v>
      </c>
      <c r="H41" s="23"/>
      <c r="I41" s="23"/>
      <c r="J41" s="23"/>
      <c r="K41" s="23"/>
      <c r="L41" s="23"/>
      <c r="M41" s="23"/>
      <c r="N41" s="23"/>
      <c r="O41" s="23"/>
      <c r="P41" s="23"/>
      <c r="Q41" s="23"/>
    </row>
    <row r="42" spans="1:17" hidden="1" outlineLevel="3" x14ac:dyDescent="0.2">
      <c r="A42" s="60" t="s">
        <v>66</v>
      </c>
      <c r="B42" s="61">
        <v>2.0887944589999999E-2</v>
      </c>
      <c r="C42" s="61">
        <v>1.059048492E-2</v>
      </c>
      <c r="D42" s="61">
        <v>0</v>
      </c>
      <c r="E42" s="61">
        <v>0</v>
      </c>
      <c r="F42" s="61">
        <v>0</v>
      </c>
      <c r="G42" s="61">
        <v>0</v>
      </c>
      <c r="H42" s="23"/>
      <c r="I42" s="23"/>
      <c r="J42" s="23"/>
      <c r="K42" s="23"/>
      <c r="L42" s="23"/>
      <c r="M42" s="23"/>
      <c r="N42" s="23"/>
      <c r="O42" s="23"/>
      <c r="P42" s="23"/>
      <c r="Q42" s="23"/>
    </row>
    <row r="43" spans="1:17" hidden="1" outlineLevel="3" x14ac:dyDescent="0.2">
      <c r="A43" s="60" t="s">
        <v>64</v>
      </c>
      <c r="B43" s="61">
        <v>0</v>
      </c>
      <c r="C43" s="61">
        <v>0</v>
      </c>
      <c r="D43" s="61">
        <v>0</v>
      </c>
      <c r="E43" s="61">
        <v>0.17199464554999999</v>
      </c>
      <c r="F43" s="61">
        <v>0.28807592722000003</v>
      </c>
      <c r="G43" s="61">
        <v>0.30677104585999998</v>
      </c>
      <c r="H43" s="23"/>
      <c r="I43" s="23"/>
      <c r="J43" s="23"/>
      <c r="K43" s="23"/>
      <c r="L43" s="23"/>
      <c r="M43" s="23"/>
      <c r="N43" s="23"/>
      <c r="O43" s="23"/>
      <c r="P43" s="23"/>
      <c r="Q43" s="23"/>
    </row>
    <row r="44" spans="1:17" hidden="1" outlineLevel="3" x14ac:dyDescent="0.2">
      <c r="A44" s="60" t="s">
        <v>23</v>
      </c>
      <c r="B44" s="61">
        <v>0.10288915360000001</v>
      </c>
      <c r="C44" s="61">
        <v>6.0293438230000003E-2</v>
      </c>
      <c r="D44" s="61">
        <v>1.3322763479999999E-2</v>
      </c>
      <c r="E44" s="61">
        <v>8.5379001099999997E-3</v>
      </c>
      <c r="F44" s="61">
        <v>0.22616820202999999</v>
      </c>
      <c r="G44" s="61">
        <v>0.23522633849999999</v>
      </c>
      <c r="H44" s="23"/>
      <c r="I44" s="23"/>
      <c r="J44" s="23"/>
      <c r="K44" s="23"/>
      <c r="L44" s="23"/>
      <c r="M44" s="23"/>
      <c r="N44" s="23"/>
      <c r="O44" s="23"/>
      <c r="P44" s="23"/>
      <c r="Q44" s="23"/>
    </row>
    <row r="45" spans="1:17" hidden="1" outlineLevel="3" x14ac:dyDescent="0.2">
      <c r="A45" s="60" t="s">
        <v>6</v>
      </c>
      <c r="B45" s="61">
        <v>0.89910586000000003</v>
      </c>
      <c r="C45" s="61">
        <v>0.80135586000000003</v>
      </c>
      <c r="D45" s="61">
        <v>0.70360586000000003</v>
      </c>
      <c r="E45" s="61">
        <v>0.60585586000000002</v>
      </c>
      <c r="F45" s="61">
        <v>0.60585586000000002</v>
      </c>
      <c r="G45" s="61">
        <v>0.60585586000000002</v>
      </c>
      <c r="H45" s="23"/>
      <c r="I45" s="23"/>
      <c r="J45" s="23"/>
      <c r="K45" s="23"/>
      <c r="L45" s="23"/>
      <c r="M45" s="23"/>
      <c r="N45" s="23"/>
      <c r="O45" s="23"/>
      <c r="P45" s="23"/>
      <c r="Q45" s="23"/>
    </row>
    <row r="46" spans="1:17" hidden="1" outlineLevel="3" x14ac:dyDescent="0.2">
      <c r="A46" s="60" t="s">
        <v>62</v>
      </c>
      <c r="B46" s="61">
        <v>5.4401777249999998E-2</v>
      </c>
      <c r="C46" s="61">
        <v>3.3136794509999998E-2</v>
      </c>
      <c r="D46" s="61">
        <v>1.1871811750000001E-2</v>
      </c>
      <c r="E46" s="61">
        <v>1.044690459E-2</v>
      </c>
      <c r="F46" s="61">
        <v>9.0219974299999995E-3</v>
      </c>
      <c r="G46" s="61">
        <v>9.0219974299999995E-3</v>
      </c>
      <c r="H46" s="23"/>
      <c r="I46" s="23"/>
      <c r="J46" s="23"/>
      <c r="K46" s="23"/>
      <c r="L46" s="23"/>
      <c r="M46" s="23"/>
      <c r="N46" s="23"/>
      <c r="O46" s="23"/>
      <c r="P46" s="23"/>
      <c r="Q46" s="23"/>
    </row>
    <row r="47" spans="1:17" hidden="1" outlineLevel="3" x14ac:dyDescent="0.2">
      <c r="A47" s="60" t="s">
        <v>39</v>
      </c>
      <c r="B47" s="61">
        <v>5.4311100400000001E-3</v>
      </c>
      <c r="C47" s="61">
        <v>2.7774972700000001E-3</v>
      </c>
      <c r="D47" s="61">
        <v>0</v>
      </c>
      <c r="E47" s="61">
        <v>0</v>
      </c>
      <c r="F47" s="61">
        <v>0</v>
      </c>
      <c r="G47" s="61">
        <v>0</v>
      </c>
      <c r="H47" s="23"/>
      <c r="I47" s="23"/>
      <c r="J47" s="23"/>
      <c r="K47" s="23"/>
      <c r="L47" s="23"/>
      <c r="M47" s="23"/>
      <c r="N47" s="23"/>
      <c r="O47" s="23"/>
      <c r="P47" s="23"/>
      <c r="Q47" s="23"/>
    </row>
    <row r="48" spans="1:17" hidden="1" outlineLevel="3" x14ac:dyDescent="0.2">
      <c r="A48" s="60" t="s">
        <v>65</v>
      </c>
      <c r="B48" s="61">
        <v>0.25911238547999998</v>
      </c>
      <c r="C48" s="61">
        <v>0.23027972648</v>
      </c>
      <c r="D48" s="61">
        <v>0.18186246666</v>
      </c>
      <c r="E48" s="61">
        <v>0.24145010465</v>
      </c>
      <c r="F48" s="61">
        <v>0.23369543640000001</v>
      </c>
      <c r="G48" s="61">
        <v>0.63198361686000004</v>
      </c>
      <c r="H48" s="23"/>
      <c r="I48" s="23"/>
      <c r="J48" s="23"/>
      <c r="K48" s="23"/>
      <c r="L48" s="23"/>
      <c r="M48" s="23"/>
      <c r="N48" s="23"/>
      <c r="O48" s="23"/>
      <c r="P48" s="23"/>
      <c r="Q48" s="23"/>
    </row>
    <row r="49" spans="1:17" ht="25.5" outlineLevel="2" collapsed="1" x14ac:dyDescent="0.2">
      <c r="A49" s="91" t="s">
        <v>13</v>
      </c>
      <c r="B49" s="37">
        <f t="shared" ref="B49:F49" si="8">SUM(B$50:B$51)</f>
        <v>2.0000659004200001</v>
      </c>
      <c r="C49" s="37">
        <f t="shared" si="8"/>
        <v>6.7403619999999994E-5</v>
      </c>
      <c r="D49" s="37">
        <f t="shared" si="8"/>
        <v>7.0629879999999998E-5</v>
      </c>
      <c r="E49" s="37">
        <f t="shared" si="8"/>
        <v>6.2362290000000004E-5</v>
      </c>
      <c r="F49" s="37">
        <f t="shared" si="8"/>
        <v>5.5863760000000003E-5</v>
      </c>
      <c r="G49" s="37">
        <v>5.7101090000000001E-5</v>
      </c>
      <c r="H49" s="23"/>
      <c r="I49" s="23"/>
      <c r="J49" s="23"/>
      <c r="K49" s="23"/>
      <c r="L49" s="23"/>
      <c r="M49" s="23"/>
      <c r="N49" s="23"/>
      <c r="O49" s="23"/>
      <c r="P49" s="23"/>
      <c r="Q49" s="23"/>
    </row>
    <row r="50" spans="1:17" hidden="1" outlineLevel="3" x14ac:dyDescent="0.2">
      <c r="A50" s="60" t="s">
        <v>49</v>
      </c>
      <c r="B50" s="61">
        <v>6.5900420000000005E-5</v>
      </c>
      <c r="C50" s="61">
        <v>6.7403619999999994E-5</v>
      </c>
      <c r="D50" s="61">
        <v>7.0629879999999998E-5</v>
      </c>
      <c r="E50" s="61">
        <v>6.2362290000000004E-5</v>
      </c>
      <c r="F50" s="61">
        <v>5.5863760000000003E-5</v>
      </c>
      <c r="G50" s="61">
        <v>5.7101090000000001E-5</v>
      </c>
      <c r="H50" s="23"/>
      <c r="I50" s="23"/>
      <c r="J50" s="23"/>
      <c r="K50" s="23"/>
      <c r="L50" s="23"/>
      <c r="M50" s="23"/>
      <c r="N50" s="23"/>
      <c r="O50" s="23"/>
      <c r="P50" s="23"/>
      <c r="Q50" s="23"/>
    </row>
    <row r="51" spans="1:17" hidden="1" outlineLevel="3" x14ac:dyDescent="0.2">
      <c r="A51" s="60" t="s">
        <v>25</v>
      </c>
      <c r="B51" s="61">
        <v>2</v>
      </c>
      <c r="C51" s="61">
        <v>0</v>
      </c>
      <c r="D51" s="61">
        <v>0</v>
      </c>
      <c r="E51" s="61">
        <v>0</v>
      </c>
      <c r="F51" s="61">
        <v>0</v>
      </c>
      <c r="G51" s="61">
        <v>0</v>
      </c>
      <c r="H51" s="23"/>
      <c r="I51" s="23"/>
      <c r="J51" s="23"/>
      <c r="K51" s="23"/>
      <c r="L51" s="23"/>
      <c r="M51" s="23"/>
      <c r="N51" s="23"/>
      <c r="O51" s="23"/>
      <c r="P51" s="23"/>
      <c r="Q51" s="23"/>
    </row>
    <row r="52" spans="1:17" ht="25.5" outlineLevel="2" collapsed="1" x14ac:dyDescent="0.2">
      <c r="A52" s="91" t="s">
        <v>91</v>
      </c>
      <c r="B52" s="37">
        <f t="shared" ref="B52:F52" si="9">SUM(B$53:B$62)</f>
        <v>8.7233399834799989</v>
      </c>
      <c r="C52" s="37">
        <f t="shared" si="9"/>
        <v>13.09098000751</v>
      </c>
      <c r="D52" s="37">
        <f t="shared" si="9"/>
        <v>17.378839984990002</v>
      </c>
      <c r="E52" s="37">
        <f t="shared" si="9"/>
        <v>17.28182000939</v>
      </c>
      <c r="F52" s="37">
        <f t="shared" si="9"/>
        <v>17.302433000000001</v>
      </c>
      <c r="G52" s="37">
        <v>18.043330000000001</v>
      </c>
      <c r="H52" s="23"/>
      <c r="I52" s="23"/>
      <c r="J52" s="23"/>
      <c r="K52" s="23"/>
      <c r="L52" s="23"/>
      <c r="M52" s="23"/>
      <c r="N52" s="23"/>
      <c r="O52" s="23"/>
      <c r="P52" s="23"/>
      <c r="Q52" s="23"/>
    </row>
    <row r="53" spans="1:17" hidden="1" outlineLevel="3" x14ac:dyDescent="0.2">
      <c r="A53" s="60" t="s">
        <v>11</v>
      </c>
      <c r="B53" s="61">
        <v>1</v>
      </c>
      <c r="C53" s="61">
        <v>1</v>
      </c>
      <c r="D53" s="61">
        <v>0</v>
      </c>
      <c r="E53" s="61">
        <v>0</v>
      </c>
      <c r="F53" s="61">
        <v>0</v>
      </c>
      <c r="G53" s="61">
        <v>0</v>
      </c>
      <c r="H53" s="23"/>
      <c r="I53" s="23"/>
      <c r="J53" s="23"/>
      <c r="K53" s="23"/>
      <c r="L53" s="23"/>
      <c r="M53" s="23"/>
      <c r="N53" s="23"/>
      <c r="O53" s="23"/>
      <c r="P53" s="23"/>
      <c r="Q53" s="23"/>
    </row>
    <row r="54" spans="1:17" hidden="1" outlineLevel="3" x14ac:dyDescent="0.2">
      <c r="A54" s="60" t="s">
        <v>15</v>
      </c>
      <c r="B54" s="61">
        <v>0.77333998347999999</v>
      </c>
      <c r="C54" s="61">
        <v>0.79098000750999997</v>
      </c>
      <c r="D54" s="61">
        <v>0.82883998499</v>
      </c>
      <c r="E54" s="61">
        <v>0.73182000939000003</v>
      </c>
      <c r="F54" s="61">
        <v>0</v>
      </c>
      <c r="G54" s="61">
        <v>0</v>
      </c>
      <c r="H54" s="23"/>
      <c r="I54" s="23"/>
      <c r="J54" s="23"/>
      <c r="K54" s="23"/>
      <c r="L54" s="23"/>
      <c r="M54" s="23"/>
      <c r="N54" s="23"/>
      <c r="O54" s="23"/>
      <c r="P54" s="23"/>
      <c r="Q54" s="23"/>
    </row>
    <row r="55" spans="1:17" hidden="1" outlineLevel="3" x14ac:dyDescent="0.2">
      <c r="A55" s="60" t="s">
        <v>20</v>
      </c>
      <c r="B55" s="61">
        <v>1</v>
      </c>
      <c r="C55" s="61">
        <v>1</v>
      </c>
      <c r="D55" s="61">
        <v>1</v>
      </c>
      <c r="E55" s="61">
        <v>1</v>
      </c>
      <c r="F55" s="61">
        <v>0</v>
      </c>
      <c r="G55" s="61">
        <v>0</v>
      </c>
      <c r="H55" s="23"/>
      <c r="I55" s="23"/>
      <c r="J55" s="23"/>
      <c r="K55" s="23"/>
      <c r="L55" s="23"/>
      <c r="M55" s="23"/>
      <c r="N55" s="23"/>
      <c r="O55" s="23"/>
      <c r="P55" s="23"/>
      <c r="Q55" s="23"/>
    </row>
    <row r="56" spans="1:17" hidden="1" outlineLevel="3" x14ac:dyDescent="0.2">
      <c r="A56" s="60" t="s">
        <v>21</v>
      </c>
      <c r="B56" s="61">
        <v>1.2</v>
      </c>
      <c r="C56" s="61">
        <v>0.7</v>
      </c>
      <c r="D56" s="61">
        <v>0.7</v>
      </c>
      <c r="E56" s="61">
        <v>0.7</v>
      </c>
      <c r="F56" s="61">
        <v>0</v>
      </c>
      <c r="G56" s="61">
        <v>0</v>
      </c>
      <c r="H56" s="23"/>
      <c r="I56" s="23"/>
      <c r="J56" s="23"/>
      <c r="K56" s="23"/>
      <c r="L56" s="23"/>
      <c r="M56" s="23"/>
      <c r="N56" s="23"/>
      <c r="O56" s="23"/>
      <c r="P56" s="23"/>
      <c r="Q56" s="23"/>
    </row>
    <row r="57" spans="1:17" hidden="1" outlineLevel="3" x14ac:dyDescent="0.2">
      <c r="A57" s="60" t="s">
        <v>69</v>
      </c>
      <c r="B57" s="61">
        <v>2</v>
      </c>
      <c r="C57" s="61">
        <v>2</v>
      </c>
      <c r="D57" s="61">
        <v>2</v>
      </c>
      <c r="E57" s="61">
        <v>2</v>
      </c>
      <c r="F57" s="61">
        <v>0</v>
      </c>
      <c r="G57" s="61">
        <v>0</v>
      </c>
      <c r="H57" s="23"/>
      <c r="I57" s="23"/>
      <c r="J57" s="23"/>
      <c r="K57" s="23"/>
      <c r="L57" s="23"/>
      <c r="M57" s="23"/>
      <c r="N57" s="23"/>
      <c r="O57" s="23"/>
      <c r="P57" s="23"/>
      <c r="Q57" s="23"/>
    </row>
    <row r="58" spans="1:17" hidden="1" outlineLevel="3" x14ac:dyDescent="0.2">
      <c r="A58" s="60" t="s">
        <v>71</v>
      </c>
      <c r="B58" s="61">
        <v>2.75</v>
      </c>
      <c r="C58" s="61">
        <v>2.75</v>
      </c>
      <c r="D58" s="61">
        <v>2.75</v>
      </c>
      <c r="E58" s="61">
        <v>2.75</v>
      </c>
      <c r="F58" s="61">
        <v>0</v>
      </c>
      <c r="G58" s="61">
        <v>0</v>
      </c>
      <c r="H58" s="23"/>
      <c r="I58" s="23"/>
      <c r="J58" s="23"/>
      <c r="K58" s="23"/>
      <c r="L58" s="23"/>
      <c r="M58" s="23"/>
      <c r="N58" s="23"/>
      <c r="O58" s="23"/>
      <c r="P58" s="23"/>
      <c r="Q58" s="23"/>
    </row>
    <row r="59" spans="1:17" hidden="1" outlineLevel="3" x14ac:dyDescent="0.2">
      <c r="A59" s="60" t="s">
        <v>72</v>
      </c>
      <c r="B59" s="61">
        <v>0</v>
      </c>
      <c r="C59" s="61">
        <v>4.8499999999999996</v>
      </c>
      <c r="D59" s="61">
        <v>5.85</v>
      </c>
      <c r="E59" s="61">
        <v>4.8499999999999996</v>
      </c>
      <c r="F59" s="61">
        <v>0</v>
      </c>
      <c r="G59" s="61">
        <v>0</v>
      </c>
      <c r="H59" s="23"/>
      <c r="I59" s="23"/>
      <c r="J59" s="23"/>
      <c r="K59" s="23"/>
      <c r="L59" s="23"/>
      <c r="M59" s="23"/>
      <c r="N59" s="23"/>
      <c r="O59" s="23"/>
      <c r="P59" s="23"/>
      <c r="Q59" s="23"/>
    </row>
    <row r="60" spans="1:17" hidden="1" outlineLevel="3" x14ac:dyDescent="0.2">
      <c r="A60" s="60" t="s">
        <v>74</v>
      </c>
      <c r="B60" s="61">
        <v>0</v>
      </c>
      <c r="C60" s="61">
        <v>0</v>
      </c>
      <c r="D60" s="61">
        <v>4.25</v>
      </c>
      <c r="E60" s="61">
        <v>4.25</v>
      </c>
      <c r="F60" s="61">
        <v>3</v>
      </c>
      <c r="G60" s="61">
        <v>3</v>
      </c>
      <c r="H60" s="23"/>
      <c r="I60" s="23"/>
      <c r="J60" s="23"/>
      <c r="K60" s="23"/>
      <c r="L60" s="23"/>
      <c r="M60" s="23"/>
      <c r="N60" s="23"/>
      <c r="O60" s="23"/>
      <c r="P60" s="23"/>
      <c r="Q60" s="23"/>
    </row>
    <row r="61" spans="1:17" hidden="1" outlineLevel="3" x14ac:dyDescent="0.2">
      <c r="A61" s="60" t="s">
        <v>76</v>
      </c>
      <c r="B61" s="61">
        <v>0</v>
      </c>
      <c r="C61" s="61">
        <v>0</v>
      </c>
      <c r="D61" s="61">
        <v>0</v>
      </c>
      <c r="E61" s="61">
        <v>1</v>
      </c>
      <c r="F61" s="61">
        <v>1</v>
      </c>
      <c r="G61" s="61">
        <v>1</v>
      </c>
      <c r="H61" s="23"/>
      <c r="I61" s="23"/>
      <c r="J61" s="23"/>
      <c r="K61" s="23"/>
      <c r="L61" s="23"/>
      <c r="M61" s="23"/>
      <c r="N61" s="23"/>
      <c r="O61" s="23"/>
      <c r="P61" s="23"/>
      <c r="Q61" s="23"/>
    </row>
    <row r="62" spans="1:17" hidden="1" outlineLevel="3" x14ac:dyDescent="0.2">
      <c r="A62" s="60" t="s">
        <v>79</v>
      </c>
      <c r="B62" s="61">
        <v>0</v>
      </c>
      <c r="C62" s="61">
        <v>0</v>
      </c>
      <c r="D62" s="61">
        <v>0</v>
      </c>
      <c r="E62" s="61">
        <v>0</v>
      </c>
      <c r="F62" s="61">
        <v>13.302433000000001</v>
      </c>
      <c r="G62" s="61">
        <v>14.043329999999999</v>
      </c>
      <c r="H62" s="23"/>
      <c r="I62" s="23"/>
      <c r="J62" s="23"/>
      <c r="K62" s="23"/>
      <c r="L62" s="23"/>
      <c r="M62" s="23"/>
      <c r="N62" s="23"/>
      <c r="O62" s="23"/>
      <c r="P62" s="23"/>
      <c r="Q62" s="23"/>
    </row>
    <row r="63" spans="1:17" outlineLevel="2" collapsed="1" x14ac:dyDescent="0.2">
      <c r="A63" s="33" t="s">
        <v>4</v>
      </c>
      <c r="B63" s="37">
        <f t="shared" ref="B63:F63" si="10">SUM(B$64:B$64)</f>
        <v>1.8853064502200001</v>
      </c>
      <c r="C63" s="37">
        <f t="shared" si="10"/>
        <v>1.8873376739600001</v>
      </c>
      <c r="D63" s="37">
        <f t="shared" si="10"/>
        <v>1.8975156476899999</v>
      </c>
      <c r="E63" s="37">
        <f t="shared" si="10"/>
        <v>1.7791325574800001</v>
      </c>
      <c r="F63" s="37">
        <f t="shared" si="10"/>
        <v>1.7016771418900001</v>
      </c>
      <c r="G63" s="37">
        <v>1.71225235799</v>
      </c>
      <c r="H63" s="23"/>
      <c r="I63" s="23"/>
      <c r="J63" s="23"/>
      <c r="K63" s="23"/>
      <c r="L63" s="23"/>
      <c r="M63" s="23"/>
      <c r="N63" s="23"/>
      <c r="O63" s="23"/>
      <c r="P63" s="23"/>
      <c r="Q63" s="23"/>
    </row>
    <row r="64" spans="1:17" hidden="1" outlineLevel="3" x14ac:dyDescent="0.2">
      <c r="A64" s="60" t="s">
        <v>58</v>
      </c>
      <c r="B64" s="61">
        <v>1.8853064502200001</v>
      </c>
      <c r="C64" s="61">
        <v>1.8873376739600001</v>
      </c>
      <c r="D64" s="61">
        <v>1.8975156476899999</v>
      </c>
      <c r="E64" s="61">
        <v>1.7791325574800001</v>
      </c>
      <c r="F64" s="61">
        <v>1.7016771418900001</v>
      </c>
      <c r="G64" s="61">
        <v>1.71225235799</v>
      </c>
      <c r="H64" s="23"/>
      <c r="I64" s="23"/>
      <c r="J64" s="23"/>
      <c r="K64" s="23"/>
      <c r="L64" s="23"/>
      <c r="M64" s="23"/>
      <c r="N64" s="23"/>
      <c r="O64" s="23"/>
      <c r="P64" s="23"/>
      <c r="Q64" s="23"/>
    </row>
    <row r="65" spans="1:17" ht="15" x14ac:dyDescent="0.2">
      <c r="A65" s="92" t="s">
        <v>70</v>
      </c>
      <c r="B65" s="93">
        <f t="shared" ref="B65:G65" si="11">B$66+B$86</f>
        <v>14.507411621389998</v>
      </c>
      <c r="C65" s="93">
        <f t="shared" si="11"/>
        <v>14.549305512350003</v>
      </c>
      <c r="D65" s="93">
        <f t="shared" si="11"/>
        <v>13.082439824070001</v>
      </c>
      <c r="E65" s="93">
        <f t="shared" si="11"/>
        <v>9.7537623329799992</v>
      </c>
      <c r="F65" s="93">
        <f t="shared" si="11"/>
        <v>9.9125810836100001</v>
      </c>
      <c r="G65" s="93">
        <f t="shared" si="11"/>
        <v>9.3962882402000005</v>
      </c>
      <c r="H65" s="23"/>
      <c r="I65" s="23"/>
      <c r="J65" s="23"/>
      <c r="K65" s="23"/>
      <c r="L65" s="23"/>
      <c r="M65" s="23"/>
      <c r="N65" s="23"/>
      <c r="O65" s="23"/>
      <c r="P65" s="23"/>
      <c r="Q65" s="23"/>
    </row>
    <row r="66" spans="1:17" ht="15" outlineLevel="1" x14ac:dyDescent="0.2">
      <c r="A66" s="94" t="s">
        <v>33</v>
      </c>
      <c r="B66" s="95">
        <f t="shared" ref="B66:G66" si="12">B$67+B$80+B$84</f>
        <v>1.5398624785699999</v>
      </c>
      <c r="C66" s="95">
        <f t="shared" si="12"/>
        <v>2.0282016647000001</v>
      </c>
      <c r="D66" s="95">
        <f t="shared" si="12"/>
        <v>3.3941135759200001</v>
      </c>
      <c r="E66" s="95">
        <f t="shared" si="12"/>
        <v>1.7670156076999999</v>
      </c>
      <c r="F66" s="95">
        <f t="shared" si="12"/>
        <v>0.89411910530000005</v>
      </c>
      <c r="G66" s="95">
        <f t="shared" si="12"/>
        <v>0.76794782426999997</v>
      </c>
      <c r="H66" s="23"/>
      <c r="I66" s="23"/>
      <c r="J66" s="23"/>
      <c r="K66" s="23"/>
      <c r="L66" s="23"/>
      <c r="M66" s="23"/>
      <c r="N66" s="23"/>
      <c r="O66" s="23"/>
      <c r="P66" s="23"/>
      <c r="Q66" s="23"/>
    </row>
    <row r="67" spans="1:17" ht="25.5" outlineLevel="2" collapsed="1" x14ac:dyDescent="0.2">
      <c r="A67" s="91" t="s">
        <v>82</v>
      </c>
      <c r="B67" s="37">
        <f t="shared" ref="B67:F67" si="13">SUM(B$68:B$79)</f>
        <v>0.72755038315999987</v>
      </c>
      <c r="C67" s="37">
        <f t="shared" si="13"/>
        <v>1.2474921463700002</v>
      </c>
      <c r="D67" s="37">
        <f t="shared" si="13"/>
        <v>2.6442847472600004</v>
      </c>
      <c r="E67" s="37">
        <f t="shared" si="13"/>
        <v>1.36772267545</v>
      </c>
      <c r="F67" s="37">
        <f t="shared" si="13"/>
        <v>0.68331482616000006</v>
      </c>
      <c r="G67" s="37">
        <v>0.62177848713999995</v>
      </c>
      <c r="H67" s="23"/>
      <c r="I67" s="23"/>
      <c r="J67" s="23"/>
      <c r="K67" s="23"/>
      <c r="L67" s="23"/>
      <c r="M67" s="23"/>
      <c r="N67" s="23"/>
      <c r="O67" s="23"/>
      <c r="P67" s="23"/>
      <c r="Q67" s="23"/>
    </row>
    <row r="68" spans="1:17" hidden="1" outlineLevel="3" x14ac:dyDescent="0.2">
      <c r="A68" s="60" t="s">
        <v>38</v>
      </c>
      <c r="B68" s="61">
        <v>0.20270400403</v>
      </c>
      <c r="C68" s="61">
        <v>0.19614501741000001</v>
      </c>
      <c r="D68" s="61">
        <v>0.12509075229</v>
      </c>
      <c r="E68" s="61">
        <v>0</v>
      </c>
      <c r="F68" s="61">
        <v>0</v>
      </c>
      <c r="G68" s="61">
        <v>0</v>
      </c>
      <c r="H68" s="23"/>
      <c r="I68" s="23"/>
      <c r="J68" s="23"/>
      <c r="K68" s="23"/>
      <c r="L68" s="23"/>
      <c r="M68" s="23"/>
      <c r="N68" s="23"/>
      <c r="O68" s="23"/>
      <c r="P68" s="23"/>
      <c r="Q68" s="23"/>
    </row>
    <row r="69" spans="1:17" hidden="1" outlineLevel="3" x14ac:dyDescent="0.2">
      <c r="A69" s="60" t="s">
        <v>96</v>
      </c>
      <c r="B69" s="61">
        <v>1.4518499999999999E-6</v>
      </c>
      <c r="C69" s="61">
        <v>1.45127E-6</v>
      </c>
      <c r="D69" s="61">
        <v>1.45127E-6</v>
      </c>
      <c r="E69" s="61">
        <v>7.3564000000000004E-7</v>
      </c>
      <c r="F69" s="61">
        <v>4.8332000000000002E-7</v>
      </c>
      <c r="G69" s="61">
        <v>4.5219999999999999E-7</v>
      </c>
      <c r="H69" s="23"/>
      <c r="I69" s="23"/>
      <c r="J69" s="23"/>
      <c r="K69" s="23"/>
      <c r="L69" s="23"/>
      <c r="M69" s="23"/>
      <c r="N69" s="23"/>
      <c r="O69" s="23"/>
      <c r="P69" s="23"/>
      <c r="Q69" s="23"/>
    </row>
    <row r="70" spans="1:17" hidden="1" outlineLevel="3" x14ac:dyDescent="0.2">
      <c r="A70" s="60" t="s">
        <v>31</v>
      </c>
      <c r="B70" s="61">
        <v>0</v>
      </c>
      <c r="C70" s="61">
        <v>0</v>
      </c>
      <c r="D70" s="61">
        <v>0</v>
      </c>
      <c r="E70" s="61">
        <v>6.3417347789999995E-2</v>
      </c>
      <c r="F70" s="61">
        <v>4.166550871E-2</v>
      </c>
      <c r="G70" s="61">
        <v>3.8982948900000002E-2</v>
      </c>
      <c r="H70" s="23"/>
      <c r="I70" s="23"/>
      <c r="J70" s="23"/>
      <c r="K70" s="23"/>
      <c r="L70" s="23"/>
      <c r="M70" s="23"/>
      <c r="N70" s="23"/>
      <c r="O70" s="23"/>
      <c r="P70" s="23"/>
      <c r="Q70" s="23"/>
    </row>
    <row r="71" spans="1:17" hidden="1" outlineLevel="3" x14ac:dyDescent="0.2">
      <c r="A71" s="60" t="s">
        <v>34</v>
      </c>
      <c r="B71" s="61">
        <v>0.20119402239</v>
      </c>
      <c r="C71" s="61">
        <v>0.22738646333000001</v>
      </c>
      <c r="D71" s="61">
        <v>0.22519704759</v>
      </c>
      <c r="E71" s="61">
        <v>0.19025204337000001</v>
      </c>
      <c r="F71" s="61">
        <v>0.12499652612999999</v>
      </c>
      <c r="G71" s="61">
        <v>0.1169488467</v>
      </c>
      <c r="H71" s="23"/>
      <c r="I71" s="23"/>
      <c r="J71" s="23"/>
      <c r="K71" s="23"/>
      <c r="L71" s="23"/>
      <c r="M71" s="23"/>
      <c r="N71" s="23"/>
      <c r="O71" s="23"/>
      <c r="P71" s="23"/>
      <c r="Q71" s="23"/>
    </row>
    <row r="72" spans="1:17" hidden="1" outlineLevel="3" x14ac:dyDescent="0.2">
      <c r="A72" s="60" t="s">
        <v>113</v>
      </c>
      <c r="B72" s="61">
        <v>5.006383138E-2</v>
      </c>
      <c r="C72" s="61">
        <v>5.0043788360000001E-2</v>
      </c>
      <c r="D72" s="61">
        <v>0.17515325914999999</v>
      </c>
      <c r="E72" s="61">
        <v>0.20293551297000001</v>
      </c>
      <c r="F72" s="61">
        <v>0.13332962782999999</v>
      </c>
      <c r="G72" s="61">
        <v>0.1169488467</v>
      </c>
      <c r="H72" s="23"/>
      <c r="I72" s="23"/>
      <c r="J72" s="23"/>
      <c r="K72" s="23"/>
      <c r="L72" s="23"/>
      <c r="M72" s="23"/>
      <c r="N72" s="23"/>
      <c r="O72" s="23"/>
      <c r="P72" s="23"/>
      <c r="Q72" s="23"/>
    </row>
    <row r="73" spans="1:17" hidden="1" outlineLevel="3" x14ac:dyDescent="0.2">
      <c r="A73" s="60" t="s">
        <v>53</v>
      </c>
      <c r="B73" s="61">
        <v>7.2455630930000001E-2</v>
      </c>
      <c r="C73" s="61">
        <v>7.2426623300000006E-2</v>
      </c>
      <c r="D73" s="61">
        <v>7.2426623300000006E-2</v>
      </c>
      <c r="E73" s="61">
        <v>0</v>
      </c>
      <c r="F73" s="61">
        <v>0</v>
      </c>
      <c r="G73" s="61">
        <v>0</v>
      </c>
      <c r="H73" s="23"/>
      <c r="I73" s="23"/>
      <c r="J73" s="23"/>
      <c r="K73" s="23"/>
      <c r="L73" s="23"/>
      <c r="M73" s="23"/>
      <c r="N73" s="23"/>
      <c r="O73" s="23"/>
      <c r="P73" s="23"/>
      <c r="Q73" s="23"/>
    </row>
    <row r="74" spans="1:17" hidden="1" outlineLevel="3" x14ac:dyDescent="0.2">
      <c r="A74" s="60" t="s">
        <v>93</v>
      </c>
      <c r="B74" s="61">
        <v>0</v>
      </c>
      <c r="C74" s="61">
        <v>0</v>
      </c>
      <c r="D74" s="61">
        <v>0.60052545978000005</v>
      </c>
      <c r="E74" s="61">
        <v>0.30440326938000001</v>
      </c>
      <c r="F74" s="61">
        <v>0.19999444182000001</v>
      </c>
      <c r="G74" s="61">
        <v>0.18711815472000001</v>
      </c>
      <c r="H74" s="23"/>
      <c r="I74" s="23"/>
      <c r="J74" s="23"/>
      <c r="K74" s="23"/>
      <c r="L74" s="23"/>
      <c r="M74" s="23"/>
      <c r="N74" s="23"/>
      <c r="O74" s="23"/>
      <c r="P74" s="23"/>
      <c r="Q74" s="23"/>
    </row>
    <row r="75" spans="1:17" hidden="1" outlineLevel="3" x14ac:dyDescent="0.2">
      <c r="A75" s="60" t="s">
        <v>87</v>
      </c>
      <c r="B75" s="61">
        <v>0</v>
      </c>
      <c r="C75" s="61">
        <v>0</v>
      </c>
      <c r="D75" s="61">
        <v>0.19391967971999999</v>
      </c>
      <c r="E75" s="61">
        <v>0</v>
      </c>
      <c r="F75" s="61">
        <v>0</v>
      </c>
      <c r="G75" s="61">
        <v>0</v>
      </c>
      <c r="H75" s="23"/>
      <c r="I75" s="23"/>
      <c r="J75" s="23"/>
      <c r="K75" s="23"/>
      <c r="L75" s="23"/>
      <c r="M75" s="23"/>
      <c r="N75" s="23"/>
      <c r="O75" s="23"/>
      <c r="P75" s="23"/>
      <c r="Q75" s="23"/>
    </row>
    <row r="76" spans="1:17" hidden="1" outlineLevel="3" x14ac:dyDescent="0.2">
      <c r="A76" s="60" t="s">
        <v>28</v>
      </c>
      <c r="B76" s="61">
        <v>0</v>
      </c>
      <c r="C76" s="61">
        <v>0.50043788314000004</v>
      </c>
      <c r="D76" s="61">
        <v>0.53171525084000004</v>
      </c>
      <c r="E76" s="61">
        <v>0.26952372811000003</v>
      </c>
      <c r="F76" s="61">
        <v>1.041637718E-2</v>
      </c>
      <c r="G76" s="61">
        <v>0</v>
      </c>
      <c r="H76" s="23"/>
      <c r="I76" s="23"/>
      <c r="J76" s="23"/>
      <c r="K76" s="23"/>
      <c r="L76" s="23"/>
      <c r="M76" s="23"/>
      <c r="N76" s="23"/>
      <c r="O76" s="23"/>
      <c r="P76" s="23"/>
      <c r="Q76" s="23"/>
    </row>
    <row r="77" spans="1:17" hidden="1" outlineLevel="3" x14ac:dyDescent="0.2">
      <c r="A77" s="60" t="s">
        <v>111</v>
      </c>
      <c r="B77" s="61">
        <v>0</v>
      </c>
      <c r="C77" s="61">
        <v>0</v>
      </c>
      <c r="D77" s="61">
        <v>0.51920430376000004</v>
      </c>
      <c r="E77" s="61">
        <v>0.26318199332999997</v>
      </c>
      <c r="F77" s="61">
        <v>0.17291186116999999</v>
      </c>
      <c r="G77" s="61">
        <v>0.16177923792000001</v>
      </c>
      <c r="H77" s="23"/>
      <c r="I77" s="23"/>
      <c r="J77" s="23"/>
      <c r="K77" s="23"/>
      <c r="L77" s="23"/>
      <c r="M77" s="23"/>
      <c r="N77" s="23"/>
      <c r="O77" s="23"/>
      <c r="P77" s="23"/>
      <c r="Q77" s="23"/>
    </row>
    <row r="78" spans="1:17" hidden="1" outlineLevel="3" x14ac:dyDescent="0.2">
      <c r="A78" s="60" t="s">
        <v>94</v>
      </c>
      <c r="B78" s="61">
        <v>0.11014042904</v>
      </c>
      <c r="C78" s="61">
        <v>0.1100963343</v>
      </c>
      <c r="D78" s="61">
        <v>0.1100963343</v>
      </c>
      <c r="E78" s="61">
        <v>2.7903633019999999E-2</v>
      </c>
      <c r="F78" s="61">
        <v>0</v>
      </c>
      <c r="G78" s="61">
        <v>0</v>
      </c>
      <c r="H78" s="23"/>
      <c r="I78" s="23"/>
      <c r="J78" s="23"/>
      <c r="K78" s="23"/>
      <c r="L78" s="23"/>
      <c r="M78" s="23"/>
      <c r="N78" s="23"/>
      <c r="O78" s="23"/>
      <c r="P78" s="23"/>
      <c r="Q78" s="23"/>
    </row>
    <row r="79" spans="1:17" hidden="1" outlineLevel="3" x14ac:dyDescent="0.2">
      <c r="A79" s="60" t="s">
        <v>12</v>
      </c>
      <c r="B79" s="61">
        <v>9.0991013539999999E-2</v>
      </c>
      <c r="C79" s="61">
        <v>9.0954585259999998E-2</v>
      </c>
      <c r="D79" s="61">
        <v>9.0954585259999998E-2</v>
      </c>
      <c r="E79" s="61">
        <v>4.6104411839999998E-2</v>
      </c>
      <c r="F79" s="61">
        <v>0</v>
      </c>
      <c r="G79" s="61">
        <v>0</v>
      </c>
      <c r="H79" s="23"/>
      <c r="I79" s="23"/>
      <c r="J79" s="23"/>
      <c r="K79" s="23"/>
      <c r="L79" s="23"/>
      <c r="M79" s="23"/>
      <c r="N79" s="23"/>
      <c r="O79" s="23"/>
      <c r="P79" s="23"/>
      <c r="Q79" s="23"/>
    </row>
    <row r="80" spans="1:17" ht="25.5" outlineLevel="2" collapsed="1" x14ac:dyDescent="0.2">
      <c r="A80" s="91" t="s">
        <v>5</v>
      </c>
      <c r="B80" s="37">
        <f t="shared" ref="B80:F80" si="14">SUM(B$81:B$83)</f>
        <v>0.81219261182000002</v>
      </c>
      <c r="C80" s="37">
        <f t="shared" si="14"/>
        <v>0.78059008257000007</v>
      </c>
      <c r="D80" s="37">
        <f t="shared" si="14"/>
        <v>0.74970939290000005</v>
      </c>
      <c r="E80" s="37">
        <f t="shared" si="14"/>
        <v>0.39923239088000001</v>
      </c>
      <c r="F80" s="37">
        <f t="shared" si="14"/>
        <v>0.21076450315999998</v>
      </c>
      <c r="G80" s="37">
        <v>0.14613212206000001</v>
      </c>
      <c r="H80" s="23"/>
      <c r="I80" s="23"/>
      <c r="J80" s="23"/>
      <c r="K80" s="23"/>
      <c r="L80" s="23"/>
      <c r="M80" s="23"/>
      <c r="N80" s="23"/>
      <c r="O80" s="23"/>
      <c r="P80" s="23"/>
      <c r="Q80" s="23"/>
    </row>
    <row r="81" spans="1:17" hidden="1" outlineLevel="3" x14ac:dyDescent="0.2">
      <c r="A81" s="60" t="s">
        <v>7</v>
      </c>
      <c r="B81" s="61">
        <v>0.26283511476999999</v>
      </c>
      <c r="C81" s="61">
        <v>0.26272988865000002</v>
      </c>
      <c r="D81" s="61">
        <v>0.26272988865000002</v>
      </c>
      <c r="E81" s="61">
        <v>0.13317643035999999</v>
      </c>
      <c r="F81" s="61">
        <v>4.3748784149999997E-2</v>
      </c>
      <c r="G81" s="61">
        <v>1.0233024090000001E-2</v>
      </c>
      <c r="H81" s="23"/>
      <c r="I81" s="23"/>
      <c r="J81" s="23"/>
      <c r="K81" s="23"/>
      <c r="L81" s="23"/>
      <c r="M81" s="23"/>
      <c r="N81" s="23"/>
      <c r="O81" s="23"/>
      <c r="P81" s="23"/>
      <c r="Q81" s="23"/>
    </row>
    <row r="82" spans="1:17" hidden="1" outlineLevel="3" x14ac:dyDescent="0.2">
      <c r="A82" s="60" t="s">
        <v>67</v>
      </c>
      <c r="B82" s="61">
        <v>0.54935749705000003</v>
      </c>
      <c r="C82" s="61">
        <v>0.51786019392000004</v>
      </c>
      <c r="D82" s="61">
        <v>0.48697950424999997</v>
      </c>
      <c r="E82" s="61">
        <v>0.25429483322000002</v>
      </c>
      <c r="F82" s="61">
        <v>0.16082312704999999</v>
      </c>
      <c r="G82" s="61">
        <v>0.13118200154000001</v>
      </c>
      <c r="H82" s="23"/>
      <c r="I82" s="23"/>
      <c r="J82" s="23"/>
      <c r="K82" s="23"/>
      <c r="L82" s="23"/>
      <c r="M82" s="23"/>
      <c r="N82" s="23"/>
      <c r="O82" s="23"/>
      <c r="P82" s="23"/>
      <c r="Q82" s="23"/>
    </row>
    <row r="83" spans="1:17" hidden="1" outlineLevel="3" x14ac:dyDescent="0.2">
      <c r="A83" s="60" t="s">
        <v>18</v>
      </c>
      <c r="B83" s="61">
        <v>0</v>
      </c>
      <c r="C83" s="61">
        <v>0</v>
      </c>
      <c r="D83" s="61">
        <v>0</v>
      </c>
      <c r="E83" s="61">
        <v>1.17611273E-2</v>
      </c>
      <c r="F83" s="61">
        <v>6.1925919600000004E-3</v>
      </c>
      <c r="G83" s="61">
        <v>4.7170964299999996E-3</v>
      </c>
      <c r="H83" s="23"/>
      <c r="I83" s="23"/>
      <c r="J83" s="23"/>
      <c r="K83" s="23"/>
      <c r="L83" s="23"/>
      <c r="M83" s="23"/>
      <c r="N83" s="23"/>
      <c r="O83" s="23"/>
      <c r="P83" s="23"/>
      <c r="Q83" s="23"/>
    </row>
    <row r="84" spans="1:17" outlineLevel="2" collapsed="1" x14ac:dyDescent="0.2">
      <c r="A84" s="33" t="s">
        <v>84</v>
      </c>
      <c r="B84" s="37">
        <f t="shared" ref="B84:F84" si="15">SUM(B$85:B$85)</f>
        <v>1.1948358999999999E-4</v>
      </c>
      <c r="C84" s="37">
        <f t="shared" si="15"/>
        <v>1.1943576E-4</v>
      </c>
      <c r="D84" s="37">
        <f t="shared" si="15"/>
        <v>1.1943576E-4</v>
      </c>
      <c r="E84" s="37">
        <f t="shared" si="15"/>
        <v>6.0541370000000001E-5</v>
      </c>
      <c r="F84" s="37">
        <f t="shared" si="15"/>
        <v>3.9775979999999999E-5</v>
      </c>
      <c r="G84" s="37">
        <v>3.721507E-5</v>
      </c>
      <c r="H84" s="23"/>
      <c r="I84" s="23"/>
      <c r="J84" s="23"/>
      <c r="K84" s="23"/>
      <c r="L84" s="23"/>
      <c r="M84" s="23"/>
      <c r="N84" s="23"/>
      <c r="O84" s="23"/>
      <c r="P84" s="23"/>
      <c r="Q84" s="23"/>
    </row>
    <row r="85" spans="1:17" hidden="1" outlineLevel="3" x14ac:dyDescent="0.2">
      <c r="A85" s="60" t="s">
        <v>109</v>
      </c>
      <c r="B85" s="61">
        <v>1.1948358999999999E-4</v>
      </c>
      <c r="C85" s="61">
        <v>1.1943576E-4</v>
      </c>
      <c r="D85" s="61">
        <v>1.1943576E-4</v>
      </c>
      <c r="E85" s="61">
        <v>6.0541370000000001E-5</v>
      </c>
      <c r="F85" s="61">
        <v>3.9775979999999999E-5</v>
      </c>
      <c r="G85" s="61">
        <v>3.721507E-5</v>
      </c>
      <c r="H85" s="23"/>
      <c r="I85" s="23"/>
      <c r="J85" s="23"/>
      <c r="K85" s="23"/>
      <c r="L85" s="23"/>
      <c r="M85" s="23"/>
      <c r="N85" s="23"/>
      <c r="O85" s="23"/>
      <c r="P85" s="23"/>
      <c r="Q85" s="23"/>
    </row>
    <row r="86" spans="1:17" ht="15" outlineLevel="1" x14ac:dyDescent="0.2">
      <c r="A86" s="94" t="s">
        <v>52</v>
      </c>
      <c r="B86" s="95">
        <f t="shared" ref="B86:G86" si="16">B$87+B$93+B$95+B$108+B$112</f>
        <v>12.967549142819999</v>
      </c>
      <c r="C86" s="95">
        <f t="shared" si="16"/>
        <v>12.521103847650002</v>
      </c>
      <c r="D86" s="95">
        <f t="shared" si="16"/>
        <v>9.6883262481500001</v>
      </c>
      <c r="E86" s="95">
        <f t="shared" si="16"/>
        <v>7.9867467252799997</v>
      </c>
      <c r="F86" s="95">
        <f t="shared" si="16"/>
        <v>9.0184619783100004</v>
      </c>
      <c r="G86" s="95">
        <f t="shared" si="16"/>
        <v>8.6283404159300012</v>
      </c>
      <c r="H86" s="23"/>
      <c r="I86" s="23"/>
      <c r="J86" s="23"/>
      <c r="K86" s="23"/>
      <c r="L86" s="23"/>
      <c r="M86" s="23"/>
      <c r="N86" s="23"/>
      <c r="O86" s="23"/>
      <c r="P86" s="23"/>
      <c r="Q86" s="23"/>
    </row>
    <row r="87" spans="1:17" ht="25.5" outlineLevel="2" collapsed="1" x14ac:dyDescent="0.2">
      <c r="A87" s="91" t="s">
        <v>90</v>
      </c>
      <c r="B87" s="37">
        <f t="shared" ref="B87:F87" si="17">SUM(B$88:B$92)</f>
        <v>7.7015653474999999</v>
      </c>
      <c r="C87" s="37">
        <f t="shared" si="17"/>
        <v>5.0741691395699995</v>
      </c>
      <c r="D87" s="37">
        <f t="shared" si="17"/>
        <v>2.0299789257</v>
      </c>
      <c r="E87" s="37">
        <f t="shared" si="17"/>
        <v>2.5437051230600001</v>
      </c>
      <c r="F87" s="37">
        <f t="shared" si="17"/>
        <v>5.8679120508100002</v>
      </c>
      <c r="G87" s="37">
        <v>6.0592288300700003</v>
      </c>
      <c r="H87" s="23"/>
      <c r="I87" s="23"/>
      <c r="J87" s="23"/>
      <c r="K87" s="23"/>
      <c r="L87" s="23"/>
      <c r="M87" s="23"/>
      <c r="N87" s="23"/>
      <c r="O87" s="23"/>
      <c r="P87" s="23"/>
      <c r="Q87" s="23"/>
    </row>
    <row r="88" spans="1:17" hidden="1" outlineLevel="3" x14ac:dyDescent="0.2">
      <c r="A88" s="60" t="s">
        <v>8</v>
      </c>
      <c r="B88" s="61">
        <v>5.5477494299999999E-2</v>
      </c>
      <c r="C88" s="61">
        <v>4.7473750269999997E-2</v>
      </c>
      <c r="D88" s="61">
        <v>3.9832119559999997E-2</v>
      </c>
      <c r="E88" s="61">
        <v>2.8629790209999999E-2</v>
      </c>
      <c r="F88" s="61">
        <v>1.90260701E-2</v>
      </c>
      <c r="G88" s="61">
        <v>1.5926365080000001E-2</v>
      </c>
      <c r="H88" s="23"/>
      <c r="I88" s="23"/>
      <c r="J88" s="23"/>
      <c r="K88" s="23"/>
      <c r="L88" s="23"/>
      <c r="M88" s="23"/>
      <c r="N88" s="23"/>
      <c r="O88" s="23"/>
      <c r="P88" s="23"/>
      <c r="Q88" s="23"/>
    </row>
    <row r="89" spans="1:17" hidden="1" outlineLevel="3" x14ac:dyDescent="0.2">
      <c r="A89" s="60" t="s">
        <v>61</v>
      </c>
      <c r="B89" s="61">
        <v>0.12641275965000001</v>
      </c>
      <c r="C89" s="61">
        <v>0.11312931542</v>
      </c>
      <c r="D89" s="61">
        <v>9.785945972E-2</v>
      </c>
      <c r="E89" s="61">
        <v>8.8309116990000006E-2</v>
      </c>
      <c r="F89" s="61">
        <v>0.12708577197000001</v>
      </c>
      <c r="G89" s="61">
        <v>0.23397759065000001</v>
      </c>
      <c r="H89" s="23"/>
      <c r="I89" s="23"/>
      <c r="J89" s="23"/>
      <c r="K89" s="23"/>
      <c r="L89" s="23"/>
      <c r="M89" s="23"/>
      <c r="N89" s="23"/>
      <c r="O89" s="23"/>
      <c r="P89" s="23"/>
      <c r="Q89" s="23"/>
    </row>
    <row r="90" spans="1:17" hidden="1" outlineLevel="3" x14ac:dyDescent="0.2">
      <c r="A90" s="60" t="s">
        <v>51</v>
      </c>
      <c r="B90" s="61">
        <v>0</v>
      </c>
      <c r="C90" s="61">
        <v>0</v>
      </c>
      <c r="D90" s="61">
        <v>0</v>
      </c>
      <c r="E90" s="61">
        <v>0</v>
      </c>
      <c r="F90" s="61">
        <v>0</v>
      </c>
      <c r="G90" s="61">
        <v>1.11680001E-2</v>
      </c>
      <c r="H90" s="23"/>
      <c r="I90" s="23"/>
      <c r="J90" s="23"/>
      <c r="K90" s="23"/>
      <c r="L90" s="23"/>
      <c r="M90" s="23"/>
      <c r="N90" s="23"/>
      <c r="O90" s="23"/>
      <c r="P90" s="23"/>
      <c r="Q90" s="23"/>
    </row>
    <row r="91" spans="1:17" hidden="1" outlineLevel="3" x14ac:dyDescent="0.2">
      <c r="A91" s="60" t="s">
        <v>42</v>
      </c>
      <c r="B91" s="61">
        <v>0.15807539580999999</v>
      </c>
      <c r="C91" s="61">
        <v>0.18561613940999999</v>
      </c>
      <c r="D91" s="61">
        <v>0.24374336708</v>
      </c>
      <c r="E91" s="61">
        <v>0.36831129565999998</v>
      </c>
      <c r="F91" s="61">
        <v>0.39244671814999998</v>
      </c>
      <c r="G91" s="61">
        <v>0.43568366694999999</v>
      </c>
      <c r="H91" s="23"/>
      <c r="I91" s="23"/>
      <c r="J91" s="23"/>
      <c r="K91" s="23"/>
      <c r="L91" s="23"/>
      <c r="M91" s="23"/>
      <c r="N91" s="23"/>
      <c r="O91" s="23"/>
      <c r="P91" s="23"/>
      <c r="Q91" s="23"/>
    </row>
    <row r="92" spans="1:17" hidden="1" outlineLevel="3" x14ac:dyDescent="0.2">
      <c r="A92" s="60" t="s">
        <v>58</v>
      </c>
      <c r="B92" s="61">
        <v>7.36159969774</v>
      </c>
      <c r="C92" s="61">
        <v>4.7279499344699998</v>
      </c>
      <c r="D92" s="61">
        <v>1.6485439793400001</v>
      </c>
      <c r="E92" s="61">
        <v>2.0584549202</v>
      </c>
      <c r="F92" s="61">
        <v>5.32935349059</v>
      </c>
      <c r="G92" s="61">
        <v>5.3624732072899999</v>
      </c>
      <c r="H92" s="23"/>
      <c r="I92" s="23"/>
      <c r="J92" s="23"/>
      <c r="K92" s="23"/>
      <c r="L92" s="23"/>
      <c r="M92" s="23"/>
      <c r="N92" s="23"/>
      <c r="O92" s="23"/>
      <c r="P92" s="23"/>
      <c r="Q92" s="23"/>
    </row>
    <row r="93" spans="1:17" ht="25.5" outlineLevel="2" collapsed="1" x14ac:dyDescent="0.2">
      <c r="A93" s="91" t="s">
        <v>3</v>
      </c>
      <c r="B93" s="37">
        <f t="shared" ref="B93:F93" si="18">SUM(B$94:B$94)</f>
        <v>0.19059356</v>
      </c>
      <c r="C93" s="37">
        <f t="shared" si="18"/>
        <v>0.24783356000000001</v>
      </c>
      <c r="D93" s="37">
        <f t="shared" si="18"/>
        <v>0.24783356000000001</v>
      </c>
      <c r="E93" s="37">
        <f t="shared" si="18"/>
        <v>0.24369463331999999</v>
      </c>
      <c r="F93" s="37">
        <f t="shared" si="18"/>
        <v>0.19495570664</v>
      </c>
      <c r="G93" s="37">
        <v>0.14621677995999999</v>
      </c>
      <c r="H93" s="23"/>
      <c r="I93" s="23"/>
      <c r="J93" s="23"/>
      <c r="K93" s="23"/>
      <c r="L93" s="23"/>
      <c r="M93" s="23"/>
      <c r="N93" s="23"/>
      <c r="O93" s="23"/>
      <c r="P93" s="23"/>
      <c r="Q93" s="23"/>
    </row>
    <row r="94" spans="1:17" hidden="1" outlineLevel="3" x14ac:dyDescent="0.2">
      <c r="A94" s="60" t="s">
        <v>64</v>
      </c>
      <c r="B94" s="61">
        <v>0.19059356</v>
      </c>
      <c r="C94" s="61">
        <v>0.24783356000000001</v>
      </c>
      <c r="D94" s="61">
        <v>0.24783356000000001</v>
      </c>
      <c r="E94" s="61">
        <v>0.24369463331999999</v>
      </c>
      <c r="F94" s="61">
        <v>0.19495570664</v>
      </c>
      <c r="G94" s="61">
        <v>0.14621677995999999</v>
      </c>
      <c r="H94" s="23"/>
      <c r="I94" s="23"/>
      <c r="J94" s="23"/>
      <c r="K94" s="23"/>
      <c r="L94" s="23"/>
      <c r="M94" s="23"/>
      <c r="N94" s="23"/>
      <c r="O94" s="23"/>
      <c r="P94" s="23"/>
      <c r="Q94" s="23"/>
    </row>
    <row r="95" spans="1:17" ht="25.5" outlineLevel="2" collapsed="1" x14ac:dyDescent="0.2">
      <c r="A95" s="91" t="s">
        <v>13</v>
      </c>
      <c r="B95" s="37">
        <f t="shared" ref="B95:F95" si="19">SUM(B$96:B$107)</f>
        <v>2.0973359547500001</v>
      </c>
      <c r="C95" s="37">
        <f t="shared" si="19"/>
        <v>3.6709121527000006</v>
      </c>
      <c r="D95" s="37">
        <f t="shared" si="19"/>
        <v>3.8816497435699997</v>
      </c>
      <c r="E95" s="37">
        <f t="shared" si="19"/>
        <v>3.2733513524600002</v>
      </c>
      <c r="F95" s="37">
        <f t="shared" si="19"/>
        <v>2.8427356019299999</v>
      </c>
      <c r="G95" s="37">
        <v>2.3093348175599999</v>
      </c>
      <c r="H95" s="23"/>
      <c r="I95" s="23"/>
      <c r="J95" s="23"/>
      <c r="K95" s="23"/>
      <c r="L95" s="23"/>
      <c r="M95" s="23"/>
      <c r="N95" s="23"/>
      <c r="O95" s="23"/>
      <c r="P95" s="23"/>
      <c r="Q95" s="23"/>
    </row>
    <row r="96" spans="1:17" hidden="1" outlineLevel="3" x14ac:dyDescent="0.2">
      <c r="A96" s="60" t="s">
        <v>24</v>
      </c>
      <c r="B96" s="61">
        <v>6.4444998619999999E-2</v>
      </c>
      <c r="C96" s="61">
        <v>4.3943333309999999E-2</v>
      </c>
      <c r="D96" s="61">
        <v>2.3023332000000001E-2</v>
      </c>
      <c r="E96" s="61">
        <v>0</v>
      </c>
      <c r="F96" s="61">
        <v>0</v>
      </c>
      <c r="G96" s="61">
        <v>0</v>
      </c>
      <c r="H96" s="23"/>
      <c r="I96" s="23"/>
      <c r="J96" s="23"/>
      <c r="K96" s="23"/>
      <c r="L96" s="23"/>
      <c r="M96" s="23"/>
      <c r="N96" s="23"/>
      <c r="O96" s="23"/>
      <c r="P96" s="23"/>
      <c r="Q96" s="23"/>
    </row>
    <row r="97" spans="1:17" hidden="1" outlineLevel="3" x14ac:dyDescent="0.2">
      <c r="A97" s="60" t="s">
        <v>41</v>
      </c>
      <c r="B97" s="61">
        <v>0.24049725076</v>
      </c>
      <c r="C97" s="61">
        <v>0.19678642902999999</v>
      </c>
      <c r="D97" s="61">
        <v>0.15465415623000001</v>
      </c>
      <c r="E97" s="61">
        <v>9.1034062159999998E-2</v>
      </c>
      <c r="F97" s="61">
        <v>4.0773885349999997E-2</v>
      </c>
      <c r="G97" s="61">
        <v>0</v>
      </c>
      <c r="H97" s="23"/>
      <c r="I97" s="23"/>
      <c r="J97" s="23"/>
      <c r="K97" s="23"/>
      <c r="L97" s="23"/>
      <c r="M97" s="23"/>
      <c r="N97" s="23"/>
      <c r="O97" s="23"/>
      <c r="P97" s="23"/>
      <c r="Q97" s="23"/>
    </row>
    <row r="98" spans="1:17" hidden="1" outlineLevel="3" x14ac:dyDescent="0.2">
      <c r="A98" s="60" t="s">
        <v>63</v>
      </c>
      <c r="B98" s="61">
        <v>0.15</v>
      </c>
      <c r="C98" s="61">
        <v>0.15</v>
      </c>
      <c r="D98" s="61">
        <v>0.15</v>
      </c>
      <c r="E98" s="61">
        <v>0</v>
      </c>
      <c r="F98" s="61">
        <v>0</v>
      </c>
      <c r="G98" s="61">
        <v>0</v>
      </c>
      <c r="H98" s="23"/>
      <c r="I98" s="23"/>
      <c r="J98" s="23"/>
      <c r="K98" s="23"/>
      <c r="L98" s="23"/>
      <c r="M98" s="23"/>
      <c r="N98" s="23"/>
      <c r="O98" s="23"/>
      <c r="P98" s="23"/>
      <c r="Q98" s="23"/>
    </row>
    <row r="99" spans="1:17" hidden="1" outlineLevel="3" x14ac:dyDescent="0.2">
      <c r="A99" s="60" t="s">
        <v>86</v>
      </c>
      <c r="B99" s="61">
        <v>0.3024</v>
      </c>
      <c r="C99" s="61">
        <v>0.252</v>
      </c>
      <c r="D99" s="61">
        <v>0.2016</v>
      </c>
      <c r="E99" s="61">
        <v>0.1512</v>
      </c>
      <c r="F99" s="61">
        <v>0.1008</v>
      </c>
      <c r="G99" s="61">
        <v>0</v>
      </c>
      <c r="H99" s="23"/>
      <c r="I99" s="23"/>
      <c r="J99" s="23"/>
      <c r="K99" s="23"/>
      <c r="L99" s="23"/>
      <c r="M99" s="23"/>
      <c r="N99" s="23"/>
      <c r="O99" s="23"/>
      <c r="P99" s="23"/>
      <c r="Q99" s="23"/>
    </row>
    <row r="100" spans="1:17" hidden="1" outlineLevel="3" x14ac:dyDescent="0.2">
      <c r="A100" s="60" t="s">
        <v>9</v>
      </c>
      <c r="B100" s="61">
        <v>5.7142857999999998E-2</v>
      </c>
      <c r="C100" s="61">
        <v>4.2857144E-2</v>
      </c>
      <c r="D100" s="61">
        <v>2.8571429999999998E-2</v>
      </c>
      <c r="E100" s="61">
        <v>1.4285716E-2</v>
      </c>
      <c r="F100" s="61">
        <v>0</v>
      </c>
      <c r="G100" s="61">
        <v>1.511992119E-2</v>
      </c>
      <c r="H100" s="23"/>
      <c r="I100" s="23"/>
      <c r="J100" s="23"/>
      <c r="K100" s="23"/>
      <c r="L100" s="23"/>
      <c r="M100" s="23"/>
      <c r="N100" s="23"/>
      <c r="O100" s="23"/>
      <c r="P100" s="23"/>
      <c r="Q100" s="23"/>
    </row>
    <row r="101" spans="1:17" hidden="1" outlineLevel="3" x14ac:dyDescent="0.2">
      <c r="A101" s="60" t="s">
        <v>77</v>
      </c>
      <c r="B101" s="61">
        <v>9.8600847369999994E-2</v>
      </c>
      <c r="C101" s="61">
        <v>8.9644400360000001E-2</v>
      </c>
      <c r="D101" s="61">
        <v>8.2193298060000003E-2</v>
      </c>
      <c r="E101" s="61">
        <v>6.2204700440000003E-2</v>
      </c>
      <c r="F101" s="61">
        <v>4.6435500140000002E-2</v>
      </c>
      <c r="G101" s="61">
        <v>4.2717600119999997E-2</v>
      </c>
      <c r="H101" s="23"/>
      <c r="I101" s="23"/>
      <c r="J101" s="23"/>
      <c r="K101" s="23"/>
      <c r="L101" s="23"/>
      <c r="M101" s="23"/>
      <c r="N101" s="23"/>
      <c r="O101" s="23"/>
      <c r="P101" s="23"/>
      <c r="Q101" s="23"/>
    </row>
    <row r="102" spans="1:17" hidden="1" outlineLevel="3" x14ac:dyDescent="0.2">
      <c r="A102" s="60" t="s">
        <v>106</v>
      </c>
      <c r="B102" s="61">
        <v>0.44080000000000003</v>
      </c>
      <c r="C102" s="61">
        <v>0.44080000000000003</v>
      </c>
      <c r="D102" s="61">
        <v>0.293866668</v>
      </c>
      <c r="E102" s="61">
        <v>0.146933336</v>
      </c>
      <c r="F102" s="61">
        <v>0</v>
      </c>
      <c r="G102" s="61">
        <v>0</v>
      </c>
      <c r="H102" s="23"/>
      <c r="I102" s="23"/>
      <c r="J102" s="23"/>
      <c r="K102" s="23"/>
      <c r="L102" s="23"/>
      <c r="M102" s="23"/>
      <c r="N102" s="23"/>
      <c r="O102" s="23"/>
      <c r="P102" s="23"/>
      <c r="Q102" s="23"/>
    </row>
    <row r="103" spans="1:17" hidden="1" outlineLevel="3" x14ac:dyDescent="0.2">
      <c r="A103" s="60" t="s">
        <v>97</v>
      </c>
      <c r="B103" s="61">
        <v>0</v>
      </c>
      <c r="C103" s="61">
        <v>0</v>
      </c>
      <c r="D103" s="61">
        <v>0.5</v>
      </c>
      <c r="E103" s="61">
        <v>0.5</v>
      </c>
      <c r="F103" s="61">
        <v>0.5</v>
      </c>
      <c r="G103" s="61">
        <v>0.5</v>
      </c>
      <c r="H103" s="23"/>
      <c r="I103" s="23"/>
      <c r="J103" s="23"/>
      <c r="K103" s="23"/>
      <c r="L103" s="23"/>
      <c r="M103" s="23"/>
      <c r="N103" s="23"/>
      <c r="O103" s="23"/>
      <c r="P103" s="23"/>
      <c r="Q103" s="23"/>
    </row>
    <row r="104" spans="1:17" hidden="1" outlineLevel="3" x14ac:dyDescent="0.2">
      <c r="A104" s="60" t="s">
        <v>45</v>
      </c>
      <c r="B104" s="61">
        <v>0</v>
      </c>
      <c r="C104" s="61">
        <v>5.7930846000000001E-2</v>
      </c>
      <c r="D104" s="61">
        <v>8.5000000000000006E-2</v>
      </c>
      <c r="E104" s="61">
        <v>8.5000000000000006E-2</v>
      </c>
      <c r="F104" s="61">
        <v>7.2080000000000005E-2</v>
      </c>
      <c r="G104" s="61">
        <v>6.5619999999999998E-2</v>
      </c>
      <c r="H104" s="23"/>
      <c r="I104" s="23"/>
      <c r="J104" s="23"/>
      <c r="K104" s="23"/>
      <c r="L104" s="23"/>
      <c r="M104" s="23"/>
      <c r="N104" s="23"/>
      <c r="O104" s="23"/>
      <c r="P104" s="23"/>
      <c r="Q104" s="23"/>
    </row>
    <row r="105" spans="1:17" hidden="1" outlineLevel="3" x14ac:dyDescent="0.2">
      <c r="A105" s="60" t="s">
        <v>47</v>
      </c>
      <c r="B105" s="61">
        <v>0</v>
      </c>
      <c r="C105" s="61">
        <v>1.5</v>
      </c>
      <c r="D105" s="61">
        <v>1.552123895</v>
      </c>
      <c r="E105" s="61">
        <v>1.552123895</v>
      </c>
      <c r="F105" s="61">
        <v>1.552123895</v>
      </c>
      <c r="G105" s="61">
        <v>1.53909292125</v>
      </c>
      <c r="H105" s="23"/>
      <c r="I105" s="23"/>
      <c r="J105" s="23"/>
      <c r="K105" s="23"/>
      <c r="L105" s="23"/>
      <c r="M105" s="23"/>
      <c r="N105" s="23"/>
      <c r="O105" s="23"/>
      <c r="P105" s="23"/>
      <c r="Q105" s="23"/>
    </row>
    <row r="106" spans="1:17" hidden="1" outlineLevel="3" x14ac:dyDescent="0.2">
      <c r="A106" s="60" t="s">
        <v>100</v>
      </c>
      <c r="B106" s="61">
        <v>0.10745</v>
      </c>
      <c r="C106" s="61">
        <v>0.26095000000000002</v>
      </c>
      <c r="D106" s="61">
        <v>0.22833125000000001</v>
      </c>
      <c r="E106" s="61">
        <v>0.19571250000000001</v>
      </c>
      <c r="F106" s="61">
        <v>0.16309375000000001</v>
      </c>
      <c r="G106" s="61">
        <v>0.14678437499999999</v>
      </c>
      <c r="H106" s="23"/>
      <c r="I106" s="23"/>
      <c r="J106" s="23"/>
      <c r="K106" s="23"/>
      <c r="L106" s="23"/>
      <c r="M106" s="23"/>
      <c r="N106" s="23"/>
      <c r="O106" s="23"/>
      <c r="P106" s="23"/>
      <c r="Q106" s="23"/>
    </row>
    <row r="107" spans="1:17" hidden="1" outlineLevel="3" x14ac:dyDescent="0.2">
      <c r="A107" s="60" t="s">
        <v>19</v>
      </c>
      <c r="B107" s="61">
        <v>0.63600000000000001</v>
      </c>
      <c r="C107" s="61">
        <v>0.63600000000000001</v>
      </c>
      <c r="D107" s="61">
        <v>0.58228571427999998</v>
      </c>
      <c r="E107" s="61">
        <v>0.47485714286000003</v>
      </c>
      <c r="F107" s="61">
        <v>0.36742857144000002</v>
      </c>
      <c r="G107" s="61">
        <v>0</v>
      </c>
      <c r="H107" s="23"/>
      <c r="I107" s="23"/>
      <c r="J107" s="23"/>
      <c r="K107" s="23"/>
      <c r="L107" s="23"/>
      <c r="M107" s="23"/>
      <c r="N107" s="23"/>
      <c r="O107" s="23"/>
      <c r="P107" s="23"/>
      <c r="Q107" s="23"/>
    </row>
    <row r="108" spans="1:17" ht="25.5" outlineLevel="2" collapsed="1" x14ac:dyDescent="0.2">
      <c r="A108" s="91" t="s">
        <v>91</v>
      </c>
      <c r="B108" s="37">
        <f t="shared" ref="B108:F108" si="20">SUM(B$109:B$111)</f>
        <v>2.8530169999999999</v>
      </c>
      <c r="C108" s="37">
        <f t="shared" si="20"/>
        <v>3.4030170000000002</v>
      </c>
      <c r="D108" s="37">
        <f t="shared" si="20"/>
        <v>3.4030170000000002</v>
      </c>
      <c r="E108" s="37">
        <f t="shared" si="20"/>
        <v>1.8080000000000001</v>
      </c>
      <c r="F108" s="37">
        <f t="shared" si="20"/>
        <v>0</v>
      </c>
      <c r="G108" s="37">
        <v>0</v>
      </c>
      <c r="H108" s="23"/>
      <c r="I108" s="23"/>
      <c r="J108" s="23"/>
      <c r="K108" s="23"/>
      <c r="L108" s="23"/>
      <c r="M108" s="23"/>
      <c r="N108" s="23"/>
      <c r="O108" s="23"/>
      <c r="P108" s="23"/>
      <c r="Q108" s="23"/>
    </row>
    <row r="109" spans="1:17" hidden="1" outlineLevel="3" x14ac:dyDescent="0.2">
      <c r="A109" s="60" t="s">
        <v>10</v>
      </c>
      <c r="B109" s="61">
        <v>0</v>
      </c>
      <c r="C109" s="61">
        <v>0.55000000000000004</v>
      </c>
      <c r="D109" s="61">
        <v>0.55000000000000004</v>
      </c>
      <c r="E109" s="61">
        <v>0.55000000000000004</v>
      </c>
      <c r="F109" s="61">
        <v>0</v>
      </c>
      <c r="G109" s="61">
        <v>0</v>
      </c>
      <c r="H109" s="23"/>
      <c r="I109" s="23"/>
      <c r="J109" s="23"/>
      <c r="K109" s="23"/>
      <c r="L109" s="23"/>
      <c r="M109" s="23"/>
      <c r="N109" s="23"/>
      <c r="O109" s="23"/>
      <c r="P109" s="23"/>
      <c r="Q109" s="23"/>
    </row>
    <row r="110" spans="1:17" hidden="1" outlineLevel="3" x14ac:dyDescent="0.2">
      <c r="A110" s="60" t="s">
        <v>98</v>
      </c>
      <c r="B110" s="61">
        <v>1.258</v>
      </c>
      <c r="C110" s="61">
        <v>1.258</v>
      </c>
      <c r="D110" s="61">
        <v>1.258</v>
      </c>
      <c r="E110" s="61">
        <v>1.258</v>
      </c>
      <c r="F110" s="61">
        <v>0</v>
      </c>
      <c r="G110" s="61">
        <v>0</v>
      </c>
      <c r="H110" s="23"/>
      <c r="I110" s="23"/>
      <c r="J110" s="23"/>
      <c r="K110" s="23"/>
      <c r="L110" s="23"/>
      <c r="M110" s="23"/>
      <c r="N110" s="23"/>
      <c r="O110" s="23"/>
      <c r="P110" s="23"/>
      <c r="Q110" s="23"/>
    </row>
    <row r="111" spans="1:17" hidden="1" outlineLevel="3" x14ac:dyDescent="0.2">
      <c r="A111" s="60" t="s">
        <v>78</v>
      </c>
      <c r="B111" s="61">
        <v>1.5950169999999999</v>
      </c>
      <c r="C111" s="61">
        <v>1.5950169999999999</v>
      </c>
      <c r="D111" s="61">
        <v>1.5950169999999999</v>
      </c>
      <c r="E111" s="61">
        <v>0</v>
      </c>
      <c r="F111" s="61">
        <v>0</v>
      </c>
      <c r="G111" s="61">
        <v>0</v>
      </c>
      <c r="H111" s="23"/>
      <c r="I111" s="23"/>
      <c r="J111" s="23"/>
      <c r="K111" s="23"/>
      <c r="L111" s="23"/>
      <c r="M111" s="23"/>
      <c r="N111" s="23"/>
      <c r="O111" s="23"/>
      <c r="P111" s="23"/>
      <c r="Q111" s="23"/>
    </row>
    <row r="112" spans="1:17" outlineLevel="2" collapsed="1" x14ac:dyDescent="0.2">
      <c r="A112" s="33" t="s">
        <v>4</v>
      </c>
      <c r="B112" s="37">
        <f t="shared" ref="B112:F112" si="21">SUM(B$113:B$113)</f>
        <v>0.12503728056999999</v>
      </c>
      <c r="C112" s="37">
        <f t="shared" si="21"/>
        <v>0.12517199538000001</v>
      </c>
      <c r="D112" s="37">
        <f t="shared" si="21"/>
        <v>0.12584701887999999</v>
      </c>
      <c r="E112" s="37">
        <f t="shared" si="21"/>
        <v>0.11799561644000001</v>
      </c>
      <c r="F112" s="37">
        <f t="shared" si="21"/>
        <v>0.11285861893</v>
      </c>
      <c r="G112" s="37">
        <v>0.11355998834</v>
      </c>
      <c r="H112" s="23"/>
      <c r="I112" s="23"/>
      <c r="J112" s="23"/>
      <c r="K112" s="23"/>
      <c r="L112" s="23"/>
      <c r="M112" s="23"/>
      <c r="N112" s="23"/>
      <c r="O112" s="23"/>
      <c r="P112" s="23"/>
      <c r="Q112" s="23"/>
    </row>
    <row r="113" spans="1:17" hidden="1" outlineLevel="3" x14ac:dyDescent="0.2">
      <c r="A113" s="60" t="s">
        <v>58</v>
      </c>
      <c r="B113" s="61">
        <v>0.12503728056999999</v>
      </c>
      <c r="C113" s="61">
        <v>0.12517199538000001</v>
      </c>
      <c r="D113" s="61">
        <v>0.12584701887999999</v>
      </c>
      <c r="E113" s="61">
        <v>0.11799561644000001</v>
      </c>
      <c r="F113" s="61">
        <v>0.11285861893</v>
      </c>
      <c r="G113" s="61">
        <v>0.11355998834</v>
      </c>
      <c r="H113" s="23"/>
      <c r="I113" s="23"/>
      <c r="J113" s="23"/>
      <c r="K113" s="23"/>
      <c r="L113" s="23"/>
      <c r="M113" s="23"/>
      <c r="N113" s="23"/>
      <c r="O113" s="23"/>
      <c r="P113" s="23"/>
      <c r="Q113" s="23"/>
    </row>
    <row r="114" spans="1:17" x14ac:dyDescent="0.2">
      <c r="B114" s="12"/>
      <c r="C114" s="12"/>
      <c r="D114" s="12"/>
      <c r="E114" s="12"/>
      <c r="F114" s="12"/>
      <c r="G114" s="12"/>
      <c r="H114" s="23"/>
      <c r="I114" s="23"/>
      <c r="J114" s="23"/>
      <c r="K114" s="23"/>
      <c r="L114" s="23"/>
      <c r="M114" s="23"/>
      <c r="N114" s="23"/>
      <c r="O114" s="23"/>
      <c r="P114" s="23"/>
      <c r="Q114" s="23"/>
    </row>
    <row r="115" spans="1:17" x14ac:dyDescent="0.2">
      <c r="B115" s="12"/>
      <c r="C115" s="12"/>
      <c r="D115" s="12"/>
      <c r="E115" s="12"/>
      <c r="F115" s="12"/>
      <c r="G115" s="12"/>
      <c r="H115" s="23"/>
      <c r="I115" s="23"/>
      <c r="J115" s="23"/>
      <c r="K115" s="23"/>
      <c r="L115" s="23"/>
      <c r="M115" s="23"/>
      <c r="N115" s="23"/>
      <c r="O115" s="23"/>
      <c r="P115" s="23"/>
      <c r="Q115" s="23"/>
    </row>
    <row r="116" spans="1:17" x14ac:dyDescent="0.2">
      <c r="B116" s="12"/>
      <c r="C116" s="12"/>
      <c r="D116" s="12"/>
      <c r="E116" s="12"/>
      <c r="F116" s="12"/>
      <c r="G116" s="12"/>
      <c r="H116" s="23"/>
      <c r="I116" s="23"/>
      <c r="J116" s="23"/>
      <c r="K116" s="23"/>
      <c r="L116" s="23"/>
      <c r="M116" s="23"/>
      <c r="N116" s="23"/>
      <c r="O116" s="23"/>
      <c r="P116" s="23"/>
      <c r="Q116" s="23"/>
    </row>
    <row r="117" spans="1:17" x14ac:dyDescent="0.2">
      <c r="B117" s="12"/>
      <c r="C117" s="12"/>
      <c r="D117" s="12"/>
      <c r="E117" s="12"/>
      <c r="F117" s="12"/>
      <c r="G117" s="12"/>
      <c r="H117" s="23"/>
      <c r="I117" s="23"/>
      <c r="J117" s="23"/>
      <c r="K117" s="23"/>
      <c r="L117" s="23"/>
      <c r="M117" s="23"/>
      <c r="N117" s="23"/>
      <c r="O117" s="23"/>
      <c r="P117" s="23"/>
      <c r="Q117" s="23"/>
    </row>
    <row r="118" spans="1:17" x14ac:dyDescent="0.2">
      <c r="B118" s="12"/>
      <c r="C118" s="12"/>
      <c r="D118" s="12"/>
      <c r="E118" s="12"/>
      <c r="F118" s="12"/>
      <c r="G118" s="12"/>
      <c r="H118" s="23"/>
      <c r="I118" s="23"/>
      <c r="J118" s="23"/>
      <c r="K118" s="23"/>
      <c r="L118" s="23"/>
      <c r="M118" s="23"/>
      <c r="N118" s="23"/>
      <c r="O118" s="23"/>
      <c r="P118" s="23"/>
      <c r="Q118" s="23"/>
    </row>
    <row r="119" spans="1:17" x14ac:dyDescent="0.2">
      <c r="B119" s="12"/>
      <c r="C119" s="12"/>
      <c r="D119" s="12"/>
      <c r="E119" s="12"/>
      <c r="F119" s="12"/>
      <c r="G119" s="12"/>
      <c r="H119" s="23"/>
      <c r="I119" s="23"/>
      <c r="J119" s="23"/>
      <c r="K119" s="23"/>
      <c r="L119" s="23"/>
      <c r="M119" s="23"/>
      <c r="N119" s="23"/>
      <c r="O119" s="23"/>
      <c r="P119" s="23"/>
      <c r="Q119" s="23"/>
    </row>
    <row r="120" spans="1:17" x14ac:dyDescent="0.2">
      <c r="B120" s="12"/>
      <c r="C120" s="12"/>
      <c r="D120" s="12"/>
      <c r="E120" s="12"/>
      <c r="F120" s="12"/>
      <c r="G120" s="12"/>
      <c r="H120" s="23"/>
      <c r="I120" s="23"/>
      <c r="J120" s="23"/>
      <c r="K120" s="23"/>
      <c r="L120" s="23"/>
      <c r="M120" s="23"/>
      <c r="N120" s="23"/>
      <c r="O120" s="23"/>
      <c r="P120" s="23"/>
      <c r="Q120" s="23"/>
    </row>
    <row r="121" spans="1:17" x14ac:dyDescent="0.2">
      <c r="B121" s="12"/>
      <c r="C121" s="12"/>
      <c r="D121" s="12"/>
      <c r="E121" s="12"/>
      <c r="F121" s="12"/>
      <c r="G121" s="12"/>
      <c r="H121" s="23"/>
      <c r="I121" s="23"/>
      <c r="J121" s="23"/>
      <c r="K121" s="23"/>
      <c r="L121" s="23"/>
      <c r="M121" s="23"/>
      <c r="N121" s="23"/>
      <c r="O121" s="23"/>
      <c r="P121" s="23"/>
      <c r="Q121" s="23"/>
    </row>
    <row r="122" spans="1:17" x14ac:dyDescent="0.2">
      <c r="B122" s="12"/>
      <c r="C122" s="12"/>
      <c r="D122" s="12"/>
      <c r="E122" s="12"/>
      <c r="F122" s="12"/>
      <c r="G122" s="12"/>
      <c r="H122" s="23"/>
      <c r="I122" s="23"/>
      <c r="J122" s="23"/>
      <c r="K122" s="23"/>
      <c r="L122" s="23"/>
      <c r="M122" s="23"/>
      <c r="N122" s="23"/>
      <c r="O122" s="23"/>
      <c r="P122" s="23"/>
      <c r="Q122" s="23"/>
    </row>
    <row r="123" spans="1:17" x14ac:dyDescent="0.2">
      <c r="B123" s="12"/>
      <c r="C123" s="12"/>
      <c r="D123" s="12"/>
      <c r="E123" s="12"/>
      <c r="F123" s="12"/>
      <c r="G123" s="12"/>
      <c r="H123" s="23"/>
      <c r="I123" s="23"/>
      <c r="J123" s="23"/>
      <c r="K123" s="23"/>
      <c r="L123" s="23"/>
      <c r="M123" s="23"/>
      <c r="N123" s="23"/>
      <c r="O123" s="23"/>
      <c r="P123" s="23"/>
      <c r="Q123" s="23"/>
    </row>
    <row r="124" spans="1:17" x14ac:dyDescent="0.2">
      <c r="B124" s="12"/>
      <c r="C124" s="12"/>
      <c r="D124" s="12"/>
      <c r="E124" s="12"/>
      <c r="F124" s="12"/>
      <c r="G124" s="12"/>
      <c r="H124" s="23"/>
      <c r="I124" s="23"/>
      <c r="J124" s="23"/>
      <c r="K124" s="23"/>
      <c r="L124" s="23"/>
      <c r="M124" s="23"/>
      <c r="N124" s="23"/>
      <c r="O124" s="23"/>
      <c r="P124" s="23"/>
      <c r="Q124" s="23"/>
    </row>
    <row r="125" spans="1:17" x14ac:dyDescent="0.2">
      <c r="B125" s="12"/>
      <c r="C125" s="12"/>
      <c r="D125" s="12"/>
      <c r="E125" s="12"/>
      <c r="F125" s="12"/>
      <c r="G125" s="12"/>
      <c r="H125" s="23"/>
      <c r="I125" s="23"/>
      <c r="J125" s="23"/>
      <c r="K125" s="23"/>
      <c r="L125" s="23"/>
      <c r="M125" s="23"/>
      <c r="N125" s="23"/>
      <c r="O125" s="23"/>
      <c r="P125" s="23"/>
      <c r="Q125" s="23"/>
    </row>
    <row r="126" spans="1:17" x14ac:dyDescent="0.2">
      <c r="B126" s="12"/>
      <c r="C126" s="12"/>
      <c r="D126" s="12"/>
      <c r="E126" s="12"/>
      <c r="F126" s="12"/>
      <c r="G126" s="12"/>
      <c r="H126" s="23"/>
      <c r="I126" s="23"/>
      <c r="J126" s="23"/>
      <c r="K126" s="23"/>
      <c r="L126" s="23"/>
      <c r="M126" s="23"/>
      <c r="N126" s="23"/>
      <c r="O126" s="23"/>
      <c r="P126" s="23"/>
      <c r="Q126" s="23"/>
    </row>
    <row r="127" spans="1:17" x14ac:dyDescent="0.2">
      <c r="B127" s="12"/>
      <c r="C127" s="12"/>
      <c r="D127" s="12"/>
      <c r="E127" s="12"/>
      <c r="F127" s="12"/>
      <c r="G127" s="12"/>
      <c r="H127" s="23"/>
      <c r="I127" s="23"/>
      <c r="J127" s="23"/>
      <c r="K127" s="23"/>
      <c r="L127" s="23"/>
      <c r="M127" s="23"/>
      <c r="N127" s="23"/>
      <c r="O127" s="23"/>
      <c r="P127" s="23"/>
      <c r="Q127" s="23"/>
    </row>
    <row r="128" spans="1:17" x14ac:dyDescent="0.2">
      <c r="B128" s="12"/>
      <c r="C128" s="12"/>
      <c r="D128" s="12"/>
      <c r="E128" s="12"/>
      <c r="F128" s="12"/>
      <c r="G128" s="12"/>
      <c r="H128" s="23"/>
      <c r="I128" s="23"/>
      <c r="J128" s="23"/>
      <c r="K128" s="23"/>
      <c r="L128" s="23"/>
      <c r="M128" s="23"/>
      <c r="N128" s="23"/>
      <c r="O128" s="23"/>
      <c r="P128" s="23"/>
      <c r="Q128" s="23"/>
    </row>
    <row r="129" spans="2:17" x14ac:dyDescent="0.2">
      <c r="B129" s="12"/>
      <c r="C129" s="12"/>
      <c r="D129" s="12"/>
      <c r="E129" s="12"/>
      <c r="F129" s="12"/>
      <c r="G129" s="12"/>
      <c r="H129" s="23"/>
      <c r="I129" s="23"/>
      <c r="J129" s="23"/>
      <c r="K129" s="23"/>
      <c r="L129" s="23"/>
      <c r="M129" s="23"/>
      <c r="N129" s="23"/>
      <c r="O129" s="23"/>
      <c r="P129" s="23"/>
      <c r="Q129" s="23"/>
    </row>
    <row r="130" spans="2:17" x14ac:dyDescent="0.2">
      <c r="B130" s="12"/>
      <c r="C130" s="12"/>
      <c r="D130" s="12"/>
      <c r="E130" s="12"/>
      <c r="F130" s="12"/>
      <c r="G130" s="12"/>
      <c r="H130" s="23"/>
      <c r="I130" s="23"/>
      <c r="J130" s="23"/>
      <c r="K130" s="23"/>
      <c r="L130" s="23"/>
      <c r="M130" s="23"/>
      <c r="N130" s="23"/>
      <c r="O130" s="23"/>
      <c r="P130" s="23"/>
      <c r="Q130" s="23"/>
    </row>
    <row r="131" spans="2:17" x14ac:dyDescent="0.2">
      <c r="B131" s="12"/>
      <c r="C131" s="12"/>
      <c r="D131" s="12"/>
      <c r="E131" s="12"/>
      <c r="F131" s="12"/>
      <c r="G131" s="12"/>
      <c r="H131" s="23"/>
      <c r="I131" s="23"/>
      <c r="J131" s="23"/>
      <c r="K131" s="23"/>
      <c r="L131" s="23"/>
      <c r="M131" s="23"/>
      <c r="N131" s="23"/>
      <c r="O131" s="23"/>
      <c r="P131" s="23"/>
      <c r="Q131" s="23"/>
    </row>
    <row r="132" spans="2:17" x14ac:dyDescent="0.2">
      <c r="B132" s="12"/>
      <c r="C132" s="12"/>
      <c r="D132" s="12"/>
      <c r="E132" s="12"/>
      <c r="F132" s="12"/>
      <c r="G132" s="12"/>
      <c r="H132" s="23"/>
      <c r="I132" s="23"/>
      <c r="J132" s="23"/>
      <c r="K132" s="23"/>
      <c r="L132" s="23"/>
      <c r="M132" s="23"/>
      <c r="N132" s="23"/>
      <c r="O132" s="23"/>
      <c r="P132" s="23"/>
      <c r="Q132" s="23"/>
    </row>
    <row r="133" spans="2:17" x14ac:dyDescent="0.2">
      <c r="B133" s="12"/>
      <c r="C133" s="12"/>
      <c r="D133" s="12"/>
      <c r="E133" s="12"/>
      <c r="F133" s="12"/>
      <c r="G133" s="12"/>
      <c r="H133" s="23"/>
      <c r="I133" s="23"/>
      <c r="J133" s="23"/>
      <c r="K133" s="23"/>
      <c r="L133" s="23"/>
      <c r="M133" s="23"/>
      <c r="N133" s="23"/>
      <c r="O133" s="23"/>
      <c r="P133" s="23"/>
      <c r="Q133" s="23"/>
    </row>
    <row r="134" spans="2:17" x14ac:dyDescent="0.2">
      <c r="B134" s="12"/>
      <c r="C134" s="12"/>
      <c r="D134" s="12"/>
      <c r="E134" s="12"/>
      <c r="F134" s="12"/>
      <c r="G134" s="12"/>
      <c r="H134" s="23"/>
      <c r="I134" s="23"/>
      <c r="J134" s="23"/>
      <c r="K134" s="23"/>
      <c r="L134" s="23"/>
      <c r="M134" s="23"/>
      <c r="N134" s="23"/>
      <c r="O134" s="23"/>
      <c r="P134" s="23"/>
      <c r="Q134" s="23"/>
    </row>
    <row r="135" spans="2:17" x14ac:dyDescent="0.2">
      <c r="B135" s="12"/>
      <c r="C135" s="12"/>
      <c r="D135" s="12"/>
      <c r="E135" s="12"/>
      <c r="F135" s="12"/>
      <c r="G135" s="12"/>
      <c r="H135" s="23"/>
      <c r="I135" s="23"/>
      <c r="J135" s="23"/>
      <c r="K135" s="23"/>
      <c r="L135" s="23"/>
      <c r="M135" s="23"/>
      <c r="N135" s="23"/>
      <c r="O135" s="23"/>
      <c r="P135" s="23"/>
      <c r="Q135" s="23"/>
    </row>
    <row r="136" spans="2:17" x14ac:dyDescent="0.2">
      <c r="B136" s="12"/>
      <c r="C136" s="12"/>
      <c r="D136" s="12"/>
      <c r="E136" s="12"/>
      <c r="F136" s="12"/>
      <c r="G136" s="12"/>
      <c r="H136" s="23"/>
      <c r="I136" s="23"/>
      <c r="J136" s="23"/>
      <c r="K136" s="23"/>
      <c r="L136" s="23"/>
      <c r="M136" s="23"/>
      <c r="N136" s="23"/>
      <c r="O136" s="23"/>
      <c r="P136" s="23"/>
      <c r="Q136" s="23"/>
    </row>
    <row r="137" spans="2:17" x14ac:dyDescent="0.2">
      <c r="B137" s="12"/>
      <c r="C137" s="12"/>
      <c r="D137" s="12"/>
      <c r="E137" s="12"/>
      <c r="F137" s="12"/>
      <c r="G137" s="12"/>
      <c r="H137" s="23"/>
      <c r="I137" s="23"/>
      <c r="J137" s="23"/>
      <c r="K137" s="23"/>
      <c r="L137" s="23"/>
      <c r="M137" s="23"/>
      <c r="N137" s="23"/>
      <c r="O137" s="23"/>
      <c r="P137" s="23"/>
      <c r="Q137" s="23"/>
    </row>
    <row r="138" spans="2:17" x14ac:dyDescent="0.2">
      <c r="B138" s="12"/>
      <c r="C138" s="12"/>
      <c r="D138" s="12"/>
      <c r="E138" s="12"/>
      <c r="F138" s="12"/>
      <c r="G138" s="12"/>
      <c r="H138" s="23"/>
      <c r="I138" s="23"/>
      <c r="J138" s="23"/>
      <c r="K138" s="23"/>
      <c r="L138" s="23"/>
      <c r="M138" s="23"/>
      <c r="N138" s="23"/>
      <c r="O138" s="23"/>
      <c r="P138" s="23"/>
      <c r="Q138" s="23"/>
    </row>
    <row r="139" spans="2:17" x14ac:dyDescent="0.2">
      <c r="B139" s="12"/>
      <c r="C139" s="12"/>
      <c r="D139" s="12"/>
      <c r="E139" s="12"/>
      <c r="F139" s="12"/>
      <c r="G139" s="12"/>
      <c r="H139" s="23"/>
      <c r="I139" s="23"/>
      <c r="J139" s="23"/>
      <c r="K139" s="23"/>
      <c r="L139" s="23"/>
      <c r="M139" s="23"/>
      <c r="N139" s="23"/>
      <c r="O139" s="23"/>
      <c r="P139" s="23"/>
      <c r="Q139" s="23"/>
    </row>
    <row r="140" spans="2:17" x14ac:dyDescent="0.2">
      <c r="B140" s="12"/>
      <c r="C140" s="12"/>
      <c r="D140" s="12"/>
      <c r="E140" s="12"/>
      <c r="F140" s="12"/>
      <c r="G140" s="12"/>
      <c r="H140" s="23"/>
      <c r="I140" s="23"/>
      <c r="J140" s="23"/>
      <c r="K140" s="23"/>
      <c r="L140" s="23"/>
      <c r="M140" s="23"/>
      <c r="N140" s="23"/>
      <c r="O140" s="23"/>
      <c r="P140" s="23"/>
      <c r="Q140" s="23"/>
    </row>
    <row r="141" spans="2:17" x14ac:dyDescent="0.2">
      <c r="B141" s="12"/>
      <c r="C141" s="12"/>
      <c r="D141" s="12"/>
      <c r="E141" s="12"/>
      <c r="F141" s="12"/>
      <c r="G141" s="12"/>
      <c r="H141" s="23"/>
      <c r="I141" s="23"/>
      <c r="J141" s="23"/>
      <c r="K141" s="23"/>
      <c r="L141" s="23"/>
      <c r="M141" s="23"/>
      <c r="N141" s="23"/>
      <c r="O141" s="23"/>
      <c r="P141" s="23"/>
      <c r="Q141" s="23"/>
    </row>
    <row r="142" spans="2:17" x14ac:dyDescent="0.2">
      <c r="B142" s="12"/>
      <c r="C142" s="12"/>
      <c r="D142" s="12"/>
      <c r="E142" s="12"/>
      <c r="F142" s="12"/>
      <c r="G142" s="12"/>
      <c r="H142" s="23"/>
      <c r="I142" s="23"/>
      <c r="J142" s="23"/>
      <c r="K142" s="23"/>
      <c r="L142" s="23"/>
      <c r="M142" s="23"/>
      <c r="N142" s="23"/>
      <c r="O142" s="23"/>
      <c r="P142" s="23"/>
      <c r="Q142" s="23"/>
    </row>
    <row r="143" spans="2:17" x14ac:dyDescent="0.2">
      <c r="B143" s="12"/>
      <c r="C143" s="12"/>
      <c r="D143" s="12"/>
      <c r="E143" s="12"/>
      <c r="F143" s="12"/>
      <c r="G143" s="12"/>
      <c r="H143" s="23"/>
      <c r="I143" s="23"/>
      <c r="J143" s="23"/>
      <c r="K143" s="23"/>
      <c r="L143" s="23"/>
      <c r="M143" s="23"/>
      <c r="N143" s="23"/>
      <c r="O143" s="23"/>
      <c r="P143" s="23"/>
      <c r="Q143" s="23"/>
    </row>
    <row r="144" spans="2:17" x14ac:dyDescent="0.2">
      <c r="B144" s="12"/>
      <c r="C144" s="12"/>
      <c r="D144" s="12"/>
      <c r="E144" s="12"/>
      <c r="F144" s="12"/>
      <c r="G144" s="12"/>
      <c r="H144" s="23"/>
      <c r="I144" s="23"/>
      <c r="J144" s="23"/>
      <c r="K144" s="23"/>
      <c r="L144" s="23"/>
      <c r="M144" s="23"/>
      <c r="N144" s="23"/>
      <c r="O144" s="23"/>
      <c r="P144" s="23"/>
      <c r="Q144" s="23"/>
    </row>
    <row r="145" spans="2:17" x14ac:dyDescent="0.2">
      <c r="B145" s="12"/>
      <c r="C145" s="12"/>
      <c r="D145" s="12"/>
      <c r="E145" s="12"/>
      <c r="F145" s="12"/>
      <c r="G145" s="12"/>
      <c r="H145" s="23"/>
      <c r="I145" s="23"/>
      <c r="J145" s="23"/>
      <c r="K145" s="23"/>
      <c r="L145" s="23"/>
      <c r="M145" s="23"/>
      <c r="N145" s="23"/>
      <c r="O145" s="23"/>
      <c r="P145" s="23"/>
      <c r="Q145" s="23"/>
    </row>
    <row r="146" spans="2:17" x14ac:dyDescent="0.2">
      <c r="B146" s="12"/>
      <c r="C146" s="12"/>
      <c r="D146" s="12"/>
      <c r="E146" s="12"/>
      <c r="F146" s="12"/>
      <c r="G146" s="12"/>
      <c r="H146" s="23"/>
      <c r="I146" s="23"/>
      <c r="J146" s="23"/>
      <c r="K146" s="23"/>
      <c r="L146" s="23"/>
      <c r="M146" s="23"/>
      <c r="N146" s="23"/>
      <c r="O146" s="23"/>
      <c r="P146" s="23"/>
      <c r="Q146" s="23"/>
    </row>
    <row r="147" spans="2:17" x14ac:dyDescent="0.2">
      <c r="B147" s="12"/>
      <c r="C147" s="12"/>
      <c r="D147" s="12"/>
      <c r="E147" s="12"/>
      <c r="F147" s="12"/>
      <c r="G147" s="12"/>
      <c r="H147" s="23"/>
      <c r="I147" s="23"/>
      <c r="J147" s="23"/>
      <c r="K147" s="23"/>
      <c r="L147" s="23"/>
      <c r="M147" s="23"/>
      <c r="N147" s="23"/>
      <c r="O147" s="23"/>
      <c r="P147" s="23"/>
      <c r="Q147" s="23"/>
    </row>
    <row r="148" spans="2:17" x14ac:dyDescent="0.2">
      <c r="B148" s="12"/>
      <c r="C148" s="12"/>
      <c r="D148" s="12"/>
      <c r="E148" s="12"/>
      <c r="F148" s="12"/>
      <c r="G148" s="12"/>
      <c r="H148" s="23"/>
      <c r="I148" s="23"/>
      <c r="J148" s="23"/>
      <c r="K148" s="23"/>
      <c r="L148" s="23"/>
      <c r="M148" s="23"/>
      <c r="N148" s="23"/>
      <c r="O148" s="23"/>
      <c r="P148" s="23"/>
      <c r="Q148" s="23"/>
    </row>
    <row r="149" spans="2:17" x14ac:dyDescent="0.2">
      <c r="B149" s="12"/>
      <c r="C149" s="12"/>
      <c r="D149" s="12"/>
      <c r="E149" s="12"/>
      <c r="F149" s="12"/>
      <c r="G149" s="12"/>
      <c r="H149" s="23"/>
      <c r="I149" s="23"/>
      <c r="J149" s="23"/>
      <c r="K149" s="23"/>
      <c r="L149" s="23"/>
      <c r="M149" s="23"/>
      <c r="N149" s="23"/>
      <c r="O149" s="23"/>
      <c r="P149" s="23"/>
      <c r="Q149" s="23"/>
    </row>
    <row r="150" spans="2:17" x14ac:dyDescent="0.2">
      <c r="B150" s="12"/>
      <c r="C150" s="12"/>
      <c r="D150" s="12"/>
      <c r="E150" s="12"/>
      <c r="F150" s="12"/>
      <c r="G150" s="12"/>
      <c r="H150" s="23"/>
      <c r="I150" s="23"/>
      <c r="J150" s="23"/>
      <c r="K150" s="23"/>
      <c r="L150" s="23"/>
      <c r="M150" s="23"/>
      <c r="N150" s="23"/>
      <c r="O150" s="23"/>
      <c r="P150" s="23"/>
      <c r="Q150" s="23"/>
    </row>
    <row r="151" spans="2:17" x14ac:dyDescent="0.2">
      <c r="B151" s="12"/>
      <c r="C151" s="12"/>
      <c r="D151" s="12"/>
      <c r="E151" s="12"/>
      <c r="F151" s="12"/>
      <c r="G151" s="12"/>
      <c r="H151" s="23"/>
      <c r="I151" s="23"/>
      <c r="J151" s="23"/>
      <c r="K151" s="23"/>
      <c r="L151" s="23"/>
      <c r="M151" s="23"/>
      <c r="N151" s="23"/>
      <c r="O151" s="23"/>
      <c r="P151" s="23"/>
      <c r="Q151" s="23"/>
    </row>
    <row r="152" spans="2:17" x14ac:dyDescent="0.2">
      <c r="B152" s="12"/>
      <c r="C152" s="12"/>
      <c r="D152" s="12"/>
      <c r="E152" s="12"/>
      <c r="F152" s="12"/>
      <c r="G152" s="12"/>
      <c r="H152" s="23"/>
      <c r="I152" s="23"/>
      <c r="J152" s="23"/>
      <c r="K152" s="23"/>
      <c r="L152" s="23"/>
      <c r="M152" s="23"/>
      <c r="N152" s="23"/>
      <c r="O152" s="23"/>
      <c r="P152" s="23"/>
      <c r="Q152" s="23"/>
    </row>
    <row r="153" spans="2:17" x14ac:dyDescent="0.2">
      <c r="B153" s="12"/>
      <c r="C153" s="12"/>
      <c r="D153" s="12"/>
      <c r="E153" s="12"/>
      <c r="F153" s="12"/>
      <c r="G153" s="12"/>
      <c r="H153" s="23"/>
      <c r="I153" s="23"/>
      <c r="J153" s="23"/>
      <c r="K153" s="23"/>
      <c r="L153" s="23"/>
      <c r="M153" s="23"/>
      <c r="N153" s="23"/>
      <c r="O153" s="23"/>
      <c r="P153" s="23"/>
      <c r="Q153" s="23"/>
    </row>
    <row r="154" spans="2:17" x14ac:dyDescent="0.2">
      <c r="B154" s="12"/>
      <c r="C154" s="12"/>
      <c r="D154" s="12"/>
      <c r="E154" s="12"/>
      <c r="F154" s="12"/>
      <c r="G154" s="12"/>
      <c r="H154" s="23"/>
      <c r="I154" s="23"/>
      <c r="J154" s="23"/>
      <c r="K154" s="23"/>
      <c r="L154" s="23"/>
      <c r="M154" s="23"/>
      <c r="N154" s="23"/>
      <c r="O154" s="23"/>
      <c r="P154" s="23"/>
      <c r="Q154" s="23"/>
    </row>
    <row r="155" spans="2:17" x14ac:dyDescent="0.2">
      <c r="B155" s="12"/>
      <c r="C155" s="12"/>
      <c r="D155" s="12"/>
      <c r="E155" s="12"/>
      <c r="F155" s="12"/>
      <c r="G155" s="12"/>
      <c r="H155" s="23"/>
      <c r="I155" s="23"/>
      <c r="J155" s="23"/>
      <c r="K155" s="23"/>
      <c r="L155" s="23"/>
      <c r="M155" s="23"/>
      <c r="N155" s="23"/>
      <c r="O155" s="23"/>
      <c r="P155" s="23"/>
      <c r="Q155" s="23"/>
    </row>
    <row r="156" spans="2:17" x14ac:dyDescent="0.2">
      <c r="B156" s="12"/>
      <c r="C156" s="12"/>
      <c r="D156" s="12"/>
      <c r="E156" s="12"/>
      <c r="F156" s="12"/>
      <c r="G156" s="12"/>
      <c r="H156" s="23"/>
      <c r="I156" s="23"/>
      <c r="J156" s="23"/>
      <c r="K156" s="23"/>
      <c r="L156" s="23"/>
      <c r="M156" s="23"/>
      <c r="N156" s="23"/>
      <c r="O156" s="23"/>
      <c r="P156" s="23"/>
      <c r="Q156" s="23"/>
    </row>
    <row r="157" spans="2:17" x14ac:dyDescent="0.2">
      <c r="B157" s="12"/>
      <c r="C157" s="12"/>
      <c r="D157" s="12"/>
      <c r="E157" s="12"/>
      <c r="F157" s="12"/>
      <c r="G157" s="12"/>
      <c r="H157" s="23"/>
      <c r="I157" s="23"/>
      <c r="J157" s="23"/>
      <c r="K157" s="23"/>
      <c r="L157" s="23"/>
      <c r="M157" s="23"/>
      <c r="N157" s="23"/>
      <c r="O157" s="23"/>
      <c r="P157" s="23"/>
      <c r="Q157" s="23"/>
    </row>
    <row r="158" spans="2:17" x14ac:dyDescent="0.2">
      <c r="B158" s="12"/>
      <c r="C158" s="12"/>
      <c r="D158" s="12"/>
      <c r="E158" s="12"/>
      <c r="F158" s="12"/>
      <c r="G158" s="12"/>
      <c r="H158" s="23"/>
      <c r="I158" s="23"/>
      <c r="J158" s="23"/>
      <c r="K158" s="23"/>
      <c r="L158" s="23"/>
      <c r="M158" s="23"/>
      <c r="N158" s="23"/>
      <c r="O158" s="23"/>
      <c r="P158" s="23"/>
      <c r="Q158" s="23"/>
    </row>
    <row r="159" spans="2:17" x14ac:dyDescent="0.2">
      <c r="B159" s="12"/>
      <c r="C159" s="12"/>
      <c r="D159" s="12"/>
      <c r="E159" s="12"/>
      <c r="F159" s="12"/>
      <c r="G159" s="12"/>
      <c r="H159" s="23"/>
      <c r="I159" s="23"/>
      <c r="J159" s="23"/>
      <c r="K159" s="23"/>
      <c r="L159" s="23"/>
      <c r="M159" s="23"/>
      <c r="N159" s="23"/>
      <c r="O159" s="23"/>
      <c r="P159" s="23"/>
      <c r="Q159" s="23"/>
    </row>
    <row r="160" spans="2:17" x14ac:dyDescent="0.2">
      <c r="B160" s="12"/>
      <c r="C160" s="12"/>
      <c r="D160" s="12"/>
      <c r="E160" s="12"/>
      <c r="F160" s="12"/>
      <c r="G160" s="12"/>
      <c r="H160" s="23"/>
      <c r="I160" s="23"/>
      <c r="J160" s="23"/>
      <c r="K160" s="23"/>
      <c r="L160" s="23"/>
      <c r="M160" s="23"/>
      <c r="N160" s="23"/>
      <c r="O160" s="23"/>
      <c r="P160" s="23"/>
      <c r="Q160" s="23"/>
    </row>
    <row r="161" spans="2:17" x14ac:dyDescent="0.2">
      <c r="B161" s="12"/>
      <c r="C161" s="12"/>
      <c r="D161" s="12"/>
      <c r="E161" s="12"/>
      <c r="F161" s="12"/>
      <c r="G161" s="12"/>
      <c r="H161" s="23"/>
      <c r="I161" s="23"/>
      <c r="J161" s="23"/>
      <c r="K161" s="23"/>
      <c r="L161" s="23"/>
      <c r="M161" s="23"/>
      <c r="N161" s="23"/>
      <c r="O161" s="23"/>
      <c r="P161" s="23"/>
      <c r="Q161" s="23"/>
    </row>
    <row r="162" spans="2:17" x14ac:dyDescent="0.2">
      <c r="B162" s="12"/>
      <c r="C162" s="12"/>
      <c r="D162" s="12"/>
      <c r="E162" s="12"/>
      <c r="F162" s="12"/>
      <c r="G162" s="12"/>
      <c r="H162" s="23"/>
      <c r="I162" s="23"/>
      <c r="J162" s="23"/>
      <c r="K162" s="23"/>
      <c r="L162" s="23"/>
      <c r="M162" s="23"/>
      <c r="N162" s="23"/>
      <c r="O162" s="23"/>
      <c r="P162" s="23"/>
      <c r="Q162" s="23"/>
    </row>
    <row r="163" spans="2:17" x14ac:dyDescent="0.2">
      <c r="B163" s="12"/>
      <c r="C163" s="12"/>
      <c r="D163" s="12"/>
      <c r="E163" s="12"/>
      <c r="F163" s="12"/>
      <c r="G163" s="12"/>
      <c r="H163" s="23"/>
      <c r="I163" s="23"/>
      <c r="J163" s="23"/>
      <c r="K163" s="23"/>
      <c r="L163" s="23"/>
      <c r="M163" s="23"/>
      <c r="N163" s="23"/>
      <c r="O163" s="23"/>
      <c r="P163" s="23"/>
      <c r="Q163" s="23"/>
    </row>
    <row r="164" spans="2:17" x14ac:dyDescent="0.2">
      <c r="B164" s="12"/>
      <c r="C164" s="12"/>
      <c r="D164" s="12"/>
      <c r="E164" s="12"/>
      <c r="F164" s="12"/>
      <c r="G164" s="12"/>
      <c r="H164" s="23"/>
      <c r="I164" s="23"/>
      <c r="J164" s="23"/>
      <c r="K164" s="23"/>
      <c r="L164" s="23"/>
      <c r="M164" s="23"/>
      <c r="N164" s="23"/>
      <c r="O164" s="23"/>
      <c r="P164" s="23"/>
      <c r="Q164" s="23"/>
    </row>
    <row r="165" spans="2:17" x14ac:dyDescent="0.2">
      <c r="B165" s="12"/>
      <c r="C165" s="12"/>
      <c r="D165" s="12"/>
      <c r="E165" s="12"/>
      <c r="F165" s="12"/>
      <c r="G165" s="12"/>
      <c r="H165" s="23"/>
      <c r="I165" s="23"/>
      <c r="J165" s="23"/>
      <c r="K165" s="23"/>
      <c r="L165" s="23"/>
      <c r="M165" s="23"/>
      <c r="N165" s="23"/>
      <c r="O165" s="23"/>
      <c r="P165" s="23"/>
      <c r="Q165" s="23"/>
    </row>
    <row r="166" spans="2:17" x14ac:dyDescent="0.2">
      <c r="B166" s="12"/>
      <c r="C166" s="12"/>
      <c r="D166" s="12"/>
      <c r="E166" s="12"/>
      <c r="F166" s="12"/>
      <c r="G166" s="12"/>
      <c r="H166" s="23"/>
      <c r="I166" s="23"/>
      <c r="J166" s="23"/>
      <c r="K166" s="23"/>
      <c r="L166" s="23"/>
      <c r="M166" s="23"/>
      <c r="N166" s="23"/>
      <c r="O166" s="23"/>
      <c r="P166" s="23"/>
      <c r="Q166" s="23"/>
    </row>
    <row r="167" spans="2:17" x14ac:dyDescent="0.2">
      <c r="B167" s="12"/>
      <c r="C167" s="12"/>
      <c r="D167" s="12"/>
      <c r="E167" s="12"/>
      <c r="F167" s="12"/>
      <c r="G167" s="12"/>
      <c r="H167" s="23"/>
      <c r="I167" s="23"/>
      <c r="J167" s="23"/>
      <c r="K167" s="23"/>
      <c r="L167" s="23"/>
      <c r="M167" s="23"/>
      <c r="N167" s="23"/>
      <c r="O167" s="23"/>
      <c r="P167" s="23"/>
      <c r="Q167" s="23"/>
    </row>
    <row r="168" spans="2:17" x14ac:dyDescent="0.2">
      <c r="B168" s="12"/>
      <c r="C168" s="12"/>
      <c r="D168" s="12"/>
      <c r="E168" s="12"/>
      <c r="F168" s="12"/>
      <c r="G168" s="12"/>
      <c r="H168" s="23"/>
      <c r="I168" s="23"/>
      <c r="J168" s="23"/>
      <c r="K168" s="23"/>
      <c r="L168" s="23"/>
      <c r="M168" s="23"/>
      <c r="N168" s="23"/>
      <c r="O168" s="23"/>
      <c r="P168" s="23"/>
      <c r="Q168" s="23"/>
    </row>
  </sheetData>
  <mergeCells count="1">
    <mergeCell ref="A2:G2"/>
  </mergeCells>
  <printOptions horizontalCentered="1" verticalCentered="1"/>
  <pageMargins left="0.78740157480314965" right="0.78740157480314965" top="0.78" bottom="0.98425196850393704" header="0.51181102362204722" footer="0.51181102362204722"/>
  <pageSetup paperSize="9" scale="8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>
    <tabColor indexed="12"/>
    <outlinePr applyStyles="1" summaryBelow="0"/>
    <pageSetUpPr fitToPage="1"/>
  </sheetPr>
  <dimension ref="A2:S183"/>
  <sheetViews>
    <sheetView workbookViewId="0">
      <selection activeCell="A6" sqref="A6"/>
    </sheetView>
  </sheetViews>
  <sheetFormatPr defaultRowHeight="12.75" outlineLevelRow="3" x14ac:dyDescent="0.2"/>
  <cols>
    <col min="1" max="1" width="81.42578125" style="14" customWidth="1"/>
    <col min="2" max="2" width="12.7109375" style="5" customWidth="1"/>
    <col min="3" max="3" width="14.42578125" style="5" customWidth="1"/>
    <col min="4" max="4" width="10.28515625" style="30" customWidth="1"/>
    <col min="5" max="16384" width="9.140625" style="14"/>
  </cols>
  <sheetData>
    <row r="2" spans="1:19" ht="18.75" x14ac:dyDescent="0.3">
      <c r="A2" s="4" t="str">
        <f>"Державний та гарантований державою борг України за станом на " &amp; TEXT(DREPORTDATE,"dd.MM.yyyy")</f>
        <v>Державний та гарантований державою борг України за станом на 31.08.2016</v>
      </c>
      <c r="B2" s="3"/>
      <c r="C2" s="3"/>
      <c r="D2" s="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</row>
    <row r="3" spans="1:19" ht="18.75" x14ac:dyDescent="0.3">
      <c r="A3" s="2" t="s">
        <v>110</v>
      </c>
      <c r="B3" s="2"/>
      <c r="C3" s="2"/>
      <c r="D3" s="2"/>
    </row>
    <row r="4" spans="1:19" x14ac:dyDescent="0.2">
      <c r="B4" s="69" t="s">
        <v>116</v>
      </c>
      <c r="C4" s="12"/>
      <c r="D4" s="36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</row>
    <row r="5" spans="1:19" s="58" customFormat="1" x14ac:dyDescent="0.2">
      <c r="B5" s="55"/>
      <c r="C5" s="55"/>
      <c r="D5" s="58" t="str">
        <f>VALVAL</f>
        <v>млрд. одиниць</v>
      </c>
    </row>
    <row r="6" spans="1:19" s="62" customFormat="1" x14ac:dyDescent="0.2">
      <c r="A6" s="18"/>
      <c r="B6" s="10" t="s">
        <v>108</v>
      </c>
      <c r="C6" s="10" t="s">
        <v>2</v>
      </c>
      <c r="D6" s="34" t="s">
        <v>43</v>
      </c>
    </row>
    <row r="7" spans="1:19" s="57" customFormat="1" ht="15.75" x14ac:dyDescent="0.2">
      <c r="A7" s="71" t="s">
        <v>107</v>
      </c>
      <c r="B7" s="72">
        <f t="shared" ref="B7:C7" si="0">B$8+B$46</f>
        <v>66.589885991209997</v>
      </c>
      <c r="C7" s="72">
        <f t="shared" si="0"/>
        <v>1708.17980360761</v>
      </c>
      <c r="D7" s="73">
        <v>1.0000009999999999</v>
      </c>
    </row>
    <row r="8" spans="1:19" s="47" customFormat="1" ht="15" x14ac:dyDescent="0.2">
      <c r="A8" s="8" t="s">
        <v>33</v>
      </c>
      <c r="B8" s="44">
        <f t="shared" ref="B8:D8" si="1">B$9+B$32</f>
        <v>22.349828460090002</v>
      </c>
      <c r="C8" s="44">
        <f t="shared" si="1"/>
        <v>573.32318596616005</v>
      </c>
      <c r="D8" s="53">
        <f t="shared" si="1"/>
        <v>0.33563500000000002</v>
      </c>
    </row>
    <row r="9" spans="1:19" s="28" customFormat="1" ht="15" outlineLevel="1" x14ac:dyDescent="0.2">
      <c r="A9" s="59" t="s">
        <v>48</v>
      </c>
      <c r="B9" s="42">
        <f t="shared" ref="B9:D9" si="2">B$10+B$30</f>
        <v>21.581880635820003</v>
      </c>
      <c r="C9" s="42">
        <f t="shared" si="2"/>
        <v>553.62360330350009</v>
      </c>
      <c r="D9" s="22">
        <f t="shared" si="2"/>
        <v>0.32410300000000003</v>
      </c>
    </row>
    <row r="10" spans="1:19" s="32" customFormat="1" ht="14.25" outlineLevel="2" x14ac:dyDescent="0.2">
      <c r="A10" s="74" t="s">
        <v>82</v>
      </c>
      <c r="B10" s="75">
        <f t="shared" ref="B10:C10" si="3">SUM(B$11:B$29)</f>
        <v>21.481346565960003</v>
      </c>
      <c r="C10" s="75">
        <f t="shared" si="3"/>
        <v>551.04467911464008</v>
      </c>
      <c r="D10" s="76">
        <v>0.32259300000000002</v>
      </c>
    </row>
    <row r="11" spans="1:19" outlineLevel="3" x14ac:dyDescent="0.2">
      <c r="A11" s="60" t="s">
        <v>101</v>
      </c>
      <c r="B11" s="61">
        <v>2.3607474684200001</v>
      </c>
      <c r="C11" s="61">
        <v>60.558463000000003</v>
      </c>
      <c r="D11" s="21">
        <v>3.5451999999999997E-2</v>
      </c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</row>
    <row r="12" spans="1:19" outlineLevel="3" x14ac:dyDescent="0.2">
      <c r="A12" s="60" t="s">
        <v>29</v>
      </c>
      <c r="B12" s="61">
        <v>1.5157732612999999</v>
      </c>
      <c r="C12" s="61">
        <v>38.882981000000001</v>
      </c>
      <c r="D12" s="21">
        <v>2.2762999999999999E-2</v>
      </c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</row>
    <row r="13" spans="1:19" outlineLevel="3" x14ac:dyDescent="0.2">
      <c r="A13" s="60" t="s">
        <v>46</v>
      </c>
      <c r="B13" s="61">
        <v>0.10582194356999999</v>
      </c>
      <c r="C13" s="61">
        <v>2.7145700000000001</v>
      </c>
      <c r="D13" s="21">
        <v>1.5889999999999999E-3</v>
      </c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</row>
    <row r="14" spans="1:19" outlineLevel="3" x14ac:dyDescent="0.2">
      <c r="A14" s="60" t="s">
        <v>75</v>
      </c>
      <c r="B14" s="61">
        <v>5.8474423349999999E-2</v>
      </c>
      <c r="C14" s="61">
        <v>1.5</v>
      </c>
      <c r="D14" s="21">
        <v>8.7799999999999998E-4</v>
      </c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</row>
    <row r="15" spans="1:19" outlineLevel="3" x14ac:dyDescent="0.2">
      <c r="A15" s="60" t="s">
        <v>112</v>
      </c>
      <c r="B15" s="61">
        <v>0.10204293652</v>
      </c>
      <c r="C15" s="61">
        <v>2.6176300000000001</v>
      </c>
      <c r="D15" s="21">
        <v>1.5319999999999999E-3</v>
      </c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</row>
    <row r="16" spans="1:19" outlineLevel="3" x14ac:dyDescent="0.2">
      <c r="A16" s="51" t="s">
        <v>50</v>
      </c>
      <c r="B16" s="54">
        <v>0.12669458391999999</v>
      </c>
      <c r="C16" s="54">
        <v>3.25</v>
      </c>
      <c r="D16" s="19">
        <v>1.903E-3</v>
      </c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</row>
    <row r="17" spans="1:17" outlineLevel="3" x14ac:dyDescent="0.2">
      <c r="A17" s="60" t="s">
        <v>89</v>
      </c>
      <c r="B17" s="61">
        <v>0.61783451982000004</v>
      </c>
      <c r="C17" s="61">
        <v>15.848839999999999</v>
      </c>
      <c r="D17" s="21">
        <v>9.2779999999999998E-3</v>
      </c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</row>
    <row r="18" spans="1:17" outlineLevel="3" x14ac:dyDescent="0.2">
      <c r="A18" s="60" t="s">
        <v>88</v>
      </c>
      <c r="B18" s="61">
        <v>0.75551800000000002</v>
      </c>
      <c r="C18" s="61">
        <v>19.380729815839999</v>
      </c>
      <c r="D18" s="21">
        <v>1.1346E-2</v>
      </c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</row>
    <row r="19" spans="1:17" outlineLevel="3" x14ac:dyDescent="0.2">
      <c r="A19" s="60" t="s">
        <v>83</v>
      </c>
      <c r="B19" s="61">
        <v>2.3348393464199999</v>
      </c>
      <c r="C19" s="61">
        <v>59.89386161022</v>
      </c>
      <c r="D19" s="21">
        <v>3.5062999999999997E-2</v>
      </c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</row>
    <row r="20" spans="1:17" outlineLevel="3" x14ac:dyDescent="0.2">
      <c r="A20" s="60" t="s">
        <v>85</v>
      </c>
      <c r="B20" s="61">
        <v>1.6216906739999998E-2</v>
      </c>
      <c r="C20" s="61">
        <v>0.41599999999999998</v>
      </c>
      <c r="D20" s="21">
        <v>2.4399999999999999E-4</v>
      </c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</row>
    <row r="21" spans="1:17" outlineLevel="3" x14ac:dyDescent="0.2">
      <c r="A21" s="60" t="s">
        <v>0</v>
      </c>
      <c r="B21" s="61">
        <v>1.1866805120299999</v>
      </c>
      <c r="C21" s="61">
        <v>30.441014484579998</v>
      </c>
      <c r="D21" s="21">
        <v>1.7821E-2</v>
      </c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</row>
    <row r="22" spans="1:17" outlineLevel="3" x14ac:dyDescent="0.2">
      <c r="A22" s="60" t="s">
        <v>54</v>
      </c>
      <c r="B22" s="61">
        <v>0.16019491474</v>
      </c>
      <c r="C22" s="61">
        <v>4.1093585600000004</v>
      </c>
      <c r="D22" s="21">
        <v>2.4060000000000002E-3</v>
      </c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</row>
    <row r="23" spans="1:17" outlineLevel="3" x14ac:dyDescent="0.2">
      <c r="A23" s="60" t="s">
        <v>95</v>
      </c>
      <c r="B23" s="61">
        <v>6.1926540704399997</v>
      </c>
      <c r="C23" s="61">
        <v>158.85545464399999</v>
      </c>
      <c r="D23" s="21">
        <v>9.2996999999999996E-2</v>
      </c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</row>
    <row r="24" spans="1:17" outlineLevel="3" x14ac:dyDescent="0.2">
      <c r="A24" s="60" t="s">
        <v>26</v>
      </c>
      <c r="B24" s="61">
        <v>4.2464165220000002E-2</v>
      </c>
      <c r="C24" s="61">
        <v>1.0893010000000001</v>
      </c>
      <c r="D24" s="21">
        <v>6.38E-4</v>
      </c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</row>
    <row r="25" spans="1:17" outlineLevel="3" x14ac:dyDescent="0.2">
      <c r="A25" s="60" t="s">
        <v>16</v>
      </c>
      <c r="B25" s="61">
        <v>0.93948906839000002</v>
      </c>
      <c r="C25" s="61">
        <v>24.1</v>
      </c>
      <c r="D25" s="21">
        <v>1.4109E-2</v>
      </c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</row>
    <row r="26" spans="1:17" outlineLevel="3" x14ac:dyDescent="0.2">
      <c r="A26" s="60" t="s">
        <v>68</v>
      </c>
      <c r="B26" s="61">
        <v>1.74408898623</v>
      </c>
      <c r="C26" s="61">
        <v>44.739790999999997</v>
      </c>
      <c r="D26" s="21">
        <v>2.6190999999999999E-2</v>
      </c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</row>
    <row r="27" spans="1:17" outlineLevel="3" x14ac:dyDescent="0.2">
      <c r="A27" s="60" t="s">
        <v>104</v>
      </c>
      <c r="B27" s="61">
        <v>1.2202130020399999</v>
      </c>
      <c r="C27" s="61">
        <v>31.301197999999999</v>
      </c>
      <c r="D27" s="21">
        <v>1.8324E-2</v>
      </c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</row>
    <row r="28" spans="1:17" outlineLevel="3" x14ac:dyDescent="0.2">
      <c r="A28" s="60" t="s">
        <v>1</v>
      </c>
      <c r="B28" s="61">
        <v>7.6627613100000002E-3</v>
      </c>
      <c r="C28" s="61">
        <v>0.19656699999999999</v>
      </c>
      <c r="D28" s="21">
        <v>1.15E-4</v>
      </c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</row>
    <row r="29" spans="1:17" outlineLevel="3" x14ac:dyDescent="0.2">
      <c r="A29" s="60" t="s">
        <v>37</v>
      </c>
      <c r="B29" s="61">
        <v>1.9939356955</v>
      </c>
      <c r="C29" s="61">
        <v>51.148918999999999</v>
      </c>
      <c r="D29" s="21">
        <v>2.9943999999999998E-2</v>
      </c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</row>
    <row r="30" spans="1:17" ht="14.25" outlineLevel="2" x14ac:dyDescent="0.2">
      <c r="A30" s="74" t="s">
        <v>5</v>
      </c>
      <c r="B30" s="75">
        <f t="shared" ref="B30:C30" si="4">SUM(B$31:B$31)</f>
        <v>0.10053406986000001</v>
      </c>
      <c r="C30" s="75">
        <f t="shared" si="4"/>
        <v>2.5789241888599999</v>
      </c>
      <c r="D30" s="76">
        <v>1.5100000000000001E-3</v>
      </c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</row>
    <row r="31" spans="1:17" outlineLevel="3" x14ac:dyDescent="0.2">
      <c r="A31" s="60" t="s">
        <v>60</v>
      </c>
      <c r="B31" s="61">
        <v>0.10053406986000001</v>
      </c>
      <c r="C31" s="61">
        <v>2.5789241888599999</v>
      </c>
      <c r="D31" s="21">
        <v>1.5100000000000001E-3</v>
      </c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</row>
    <row r="32" spans="1:17" ht="15" outlineLevel="1" x14ac:dyDescent="0.25">
      <c r="A32" s="27" t="s">
        <v>70</v>
      </c>
      <c r="B32" s="63">
        <f t="shared" ref="B32:D32" si="5">B$33+B$40+B$44</f>
        <v>0.76794782427000008</v>
      </c>
      <c r="C32" s="63">
        <f t="shared" si="5"/>
        <v>19.699582662659999</v>
      </c>
      <c r="D32" s="25">
        <f t="shared" si="5"/>
        <v>1.1531999999999999E-2</v>
      </c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</row>
    <row r="33" spans="1:17" ht="14.25" outlineLevel="2" x14ac:dyDescent="0.2">
      <c r="A33" s="74" t="s">
        <v>82</v>
      </c>
      <c r="B33" s="75">
        <f t="shared" ref="B33:C33" si="6">SUM(B$34:B$39)</f>
        <v>0.62177848714000006</v>
      </c>
      <c r="C33" s="75">
        <f t="shared" si="6"/>
        <v>15.9500116</v>
      </c>
      <c r="D33" s="76">
        <v>9.3360000000000005E-3</v>
      </c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</row>
    <row r="34" spans="1:17" outlineLevel="3" x14ac:dyDescent="0.2">
      <c r="A34" s="60" t="s">
        <v>96</v>
      </c>
      <c r="B34" s="61">
        <v>4.5219999999999999E-7</v>
      </c>
      <c r="C34" s="61">
        <v>1.1600000000000001E-5</v>
      </c>
      <c r="D34" s="21">
        <v>0</v>
      </c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</row>
    <row r="35" spans="1:17" outlineLevel="3" x14ac:dyDescent="0.2">
      <c r="A35" s="60" t="s">
        <v>31</v>
      </c>
      <c r="B35" s="61">
        <v>3.8982948900000002E-2</v>
      </c>
      <c r="C35" s="61">
        <v>1</v>
      </c>
      <c r="D35" s="21">
        <v>5.8500000000000002E-4</v>
      </c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</row>
    <row r="36" spans="1:17" outlineLevel="3" x14ac:dyDescent="0.2">
      <c r="A36" s="60" t="s">
        <v>34</v>
      </c>
      <c r="B36" s="61">
        <v>0.1169488467</v>
      </c>
      <c r="C36" s="61">
        <v>3</v>
      </c>
      <c r="D36" s="21">
        <v>1.756E-3</v>
      </c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</row>
    <row r="37" spans="1:17" outlineLevel="3" x14ac:dyDescent="0.2">
      <c r="A37" s="60" t="s">
        <v>113</v>
      </c>
      <c r="B37" s="61">
        <v>0.1169488467</v>
      </c>
      <c r="C37" s="61">
        <v>3</v>
      </c>
      <c r="D37" s="21">
        <v>1.756E-3</v>
      </c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</row>
    <row r="38" spans="1:17" outlineLevel="3" x14ac:dyDescent="0.2">
      <c r="A38" s="60" t="s">
        <v>93</v>
      </c>
      <c r="B38" s="61">
        <v>0.18711815472000001</v>
      </c>
      <c r="C38" s="61">
        <v>4.8</v>
      </c>
      <c r="D38" s="21">
        <v>2.81E-3</v>
      </c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</row>
    <row r="39" spans="1:17" outlineLevel="3" x14ac:dyDescent="0.2">
      <c r="A39" s="60" t="s">
        <v>111</v>
      </c>
      <c r="B39" s="61">
        <v>0.16177923792000001</v>
      </c>
      <c r="C39" s="61">
        <v>4.1500000000000004</v>
      </c>
      <c r="D39" s="21">
        <v>2.4290000000000002E-3</v>
      </c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</row>
    <row r="40" spans="1:17" ht="14.25" outlineLevel="2" x14ac:dyDescent="0.2">
      <c r="A40" s="74" t="s">
        <v>5</v>
      </c>
      <c r="B40" s="75">
        <f t="shared" ref="B40:C40" si="7">SUM(B$41:B$43)</f>
        <v>0.14613212206000004</v>
      </c>
      <c r="C40" s="75">
        <f t="shared" si="7"/>
        <v>3.7486164126600001</v>
      </c>
      <c r="D40" s="76">
        <v>2.1949999999999999E-3</v>
      </c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</row>
    <row r="41" spans="1:17" outlineLevel="3" x14ac:dyDescent="0.2">
      <c r="A41" s="60" t="s">
        <v>7</v>
      </c>
      <c r="B41" s="61">
        <v>1.0233024090000001E-2</v>
      </c>
      <c r="C41" s="61">
        <v>0.26250000000000001</v>
      </c>
      <c r="D41" s="21">
        <v>1.54E-4</v>
      </c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</row>
    <row r="42" spans="1:17" outlineLevel="3" x14ac:dyDescent="0.2">
      <c r="A42" s="60" t="s">
        <v>67</v>
      </c>
      <c r="B42" s="61">
        <v>0.13118200154000001</v>
      </c>
      <c r="C42" s="61">
        <v>3.36511231815</v>
      </c>
      <c r="D42" s="21">
        <v>1.97E-3</v>
      </c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</row>
    <row r="43" spans="1:17" outlineLevel="3" x14ac:dyDescent="0.2">
      <c r="A43" s="60" t="s">
        <v>18</v>
      </c>
      <c r="B43" s="61">
        <v>4.7170964299999996E-3</v>
      </c>
      <c r="C43" s="61">
        <v>0.12100409450999999</v>
      </c>
      <c r="D43" s="21">
        <v>7.1000000000000005E-5</v>
      </c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</row>
    <row r="44" spans="1:17" ht="14.25" outlineLevel="2" x14ac:dyDescent="0.2">
      <c r="A44" s="74" t="s">
        <v>84</v>
      </c>
      <c r="B44" s="75">
        <f t="shared" ref="B44:C44" si="8">SUM(B$45:B$45)</f>
        <v>3.721507E-5</v>
      </c>
      <c r="C44" s="75">
        <f t="shared" si="8"/>
        <v>9.5465000000000003E-4</v>
      </c>
      <c r="D44" s="76">
        <v>9.9999999999999995E-7</v>
      </c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</row>
    <row r="45" spans="1:17" outlineLevel="3" x14ac:dyDescent="0.2">
      <c r="A45" s="60" t="s">
        <v>109</v>
      </c>
      <c r="B45" s="61">
        <v>3.721507E-5</v>
      </c>
      <c r="C45" s="61">
        <v>9.5465000000000003E-4</v>
      </c>
      <c r="D45" s="21">
        <v>9.9999999999999995E-7</v>
      </c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</row>
    <row r="46" spans="1:17" ht="15" x14ac:dyDescent="0.2">
      <c r="A46" s="8" t="s">
        <v>52</v>
      </c>
      <c r="B46" s="44">
        <f t="shared" ref="B46:D46" si="9">B$47+B$69</f>
        <v>44.240057531120001</v>
      </c>
      <c r="C46" s="44">
        <f t="shared" si="9"/>
        <v>1134.8566176414499</v>
      </c>
      <c r="D46" s="53">
        <f t="shared" si="9"/>
        <v>0.6643659999999999</v>
      </c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</row>
    <row r="47" spans="1:17" ht="15" outlineLevel="1" x14ac:dyDescent="0.2">
      <c r="A47" s="59" t="s">
        <v>48</v>
      </c>
      <c r="B47" s="42">
        <f t="shared" ref="B47:D47" si="10">B$48+B$55+B$61+B$63+B$67</f>
        <v>35.611717115190004</v>
      </c>
      <c r="C47" s="42">
        <f t="shared" si="10"/>
        <v>913.52034986238004</v>
      </c>
      <c r="D47" s="22">
        <f t="shared" si="10"/>
        <v>0.53479099999999991</v>
      </c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</row>
    <row r="48" spans="1:17" ht="14.25" outlineLevel="2" x14ac:dyDescent="0.2">
      <c r="A48" s="74" t="s">
        <v>90</v>
      </c>
      <c r="B48" s="75">
        <f t="shared" ref="B48:C48" si="11">SUM(B$49:B$54)</f>
        <v>14.067218797460001</v>
      </c>
      <c r="C48" s="75">
        <f t="shared" si="11"/>
        <v>360.85568679220006</v>
      </c>
      <c r="D48" s="76">
        <v>0.211252</v>
      </c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</row>
    <row r="49" spans="1:17" outlineLevel="3" x14ac:dyDescent="0.2">
      <c r="A49" s="60" t="s">
        <v>17</v>
      </c>
      <c r="B49" s="61">
        <v>2.4681280216400001</v>
      </c>
      <c r="C49" s="61">
        <v>63.31301483</v>
      </c>
      <c r="D49" s="21">
        <v>3.7065000000000001E-2</v>
      </c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</row>
    <row r="50" spans="1:17" outlineLevel="3" x14ac:dyDescent="0.2">
      <c r="A50" s="60" t="s">
        <v>61</v>
      </c>
      <c r="B50" s="61">
        <v>0.60722962088999999</v>
      </c>
      <c r="C50" s="61">
        <v>15.576800577489999</v>
      </c>
      <c r="D50" s="21">
        <v>9.1190000000000004E-3</v>
      </c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</row>
    <row r="51" spans="1:17" outlineLevel="3" x14ac:dyDescent="0.2">
      <c r="A51" s="60" t="s">
        <v>51</v>
      </c>
      <c r="B51" s="61">
        <v>0.5322795347</v>
      </c>
      <c r="C51" s="61">
        <v>13.65416290335</v>
      </c>
      <c r="D51" s="21">
        <v>7.9930000000000001E-3</v>
      </c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</row>
    <row r="52" spans="1:17" outlineLevel="3" x14ac:dyDescent="0.2">
      <c r="A52" s="60" t="s">
        <v>42</v>
      </c>
      <c r="B52" s="61">
        <v>5.0836908762200004</v>
      </c>
      <c r="C52" s="61">
        <v>130.40806352631</v>
      </c>
      <c r="D52" s="21">
        <v>7.6342999999999994E-2</v>
      </c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</row>
    <row r="53" spans="1:17" outlineLevel="3" x14ac:dyDescent="0.2">
      <c r="A53" s="60" t="s">
        <v>58</v>
      </c>
      <c r="B53" s="61">
        <v>5.3750362315100002</v>
      </c>
      <c r="C53" s="61">
        <v>137.88172479445001</v>
      </c>
      <c r="D53" s="21">
        <v>8.0718999999999999E-2</v>
      </c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</row>
    <row r="54" spans="1:17" outlineLevel="3" x14ac:dyDescent="0.2">
      <c r="A54" s="60" t="s">
        <v>14</v>
      </c>
      <c r="B54" s="61">
        <v>8.5451250000000004E-4</v>
      </c>
      <c r="C54" s="61">
        <v>2.1920160599999999E-2</v>
      </c>
      <c r="D54" s="21">
        <v>1.2999999999999999E-5</v>
      </c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</row>
    <row r="55" spans="1:17" ht="14.25" outlineLevel="2" x14ac:dyDescent="0.2">
      <c r="A55" s="74" t="s">
        <v>3</v>
      </c>
      <c r="B55" s="75">
        <f t="shared" ref="B55:C55" si="12">SUM(B$56:B$60)</f>
        <v>1.7888588586500003</v>
      </c>
      <c r="C55" s="75">
        <f t="shared" si="12"/>
        <v>45.888238556700003</v>
      </c>
      <c r="D55" s="76">
        <v>2.6863000000000001E-2</v>
      </c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</row>
    <row r="56" spans="1:17" outlineLevel="3" x14ac:dyDescent="0.2">
      <c r="A56" s="60" t="s">
        <v>64</v>
      </c>
      <c r="B56" s="61">
        <v>0.30677104585999998</v>
      </c>
      <c r="C56" s="61">
        <v>7.8693647999999996</v>
      </c>
      <c r="D56" s="21">
        <v>4.607E-3</v>
      </c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</row>
    <row r="57" spans="1:17" outlineLevel="3" x14ac:dyDescent="0.2">
      <c r="A57" s="60" t="s">
        <v>23</v>
      </c>
      <c r="B57" s="61">
        <v>0.23522633849999999</v>
      </c>
      <c r="C57" s="61">
        <v>6.0340827247100002</v>
      </c>
      <c r="D57" s="21">
        <v>3.532E-3</v>
      </c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</row>
    <row r="58" spans="1:17" outlineLevel="3" x14ac:dyDescent="0.2">
      <c r="A58" s="60" t="s">
        <v>6</v>
      </c>
      <c r="B58" s="61">
        <v>0.60585586000000002</v>
      </c>
      <c r="C58" s="61">
        <v>15.54156053198</v>
      </c>
      <c r="D58" s="21">
        <v>9.0980000000000002E-3</v>
      </c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</row>
    <row r="59" spans="1:17" outlineLevel="3" x14ac:dyDescent="0.2">
      <c r="A59" s="60" t="s">
        <v>62</v>
      </c>
      <c r="B59" s="61">
        <v>9.0219974299999995E-3</v>
      </c>
      <c r="C59" s="61">
        <v>0.23143445237999999</v>
      </c>
      <c r="D59" s="21">
        <v>1.35E-4</v>
      </c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</row>
    <row r="60" spans="1:17" outlineLevel="3" x14ac:dyDescent="0.2">
      <c r="A60" s="60" t="s">
        <v>65</v>
      </c>
      <c r="B60" s="61">
        <v>0.63198361686000004</v>
      </c>
      <c r="C60" s="61">
        <v>16.211796047629999</v>
      </c>
      <c r="D60" s="21">
        <v>9.4909999999999994E-3</v>
      </c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</row>
    <row r="61" spans="1:17" ht="28.5" outlineLevel="2" x14ac:dyDescent="0.25">
      <c r="A61" s="77" t="s">
        <v>13</v>
      </c>
      <c r="B61" s="78">
        <f t="shared" ref="B61:C61" si="13">SUM(B$62:B$62)</f>
        <v>5.7101090000000001E-5</v>
      </c>
      <c r="C61" s="78">
        <f t="shared" si="13"/>
        <v>1.4647709499999999E-3</v>
      </c>
      <c r="D61" s="79">
        <v>9.9999999999999995E-7</v>
      </c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</row>
    <row r="62" spans="1:17" outlineLevel="3" x14ac:dyDescent="0.2">
      <c r="A62" s="60" t="s">
        <v>49</v>
      </c>
      <c r="B62" s="61">
        <v>5.7101090000000001E-5</v>
      </c>
      <c r="C62" s="61">
        <v>1.4647709499999999E-3</v>
      </c>
      <c r="D62" s="21">
        <v>9.9999999999999995E-7</v>
      </c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</row>
    <row r="63" spans="1:17" ht="14.25" outlineLevel="2" x14ac:dyDescent="0.2">
      <c r="A63" s="74" t="s">
        <v>91</v>
      </c>
      <c r="B63" s="75">
        <f t="shared" ref="B63:C63" si="14">SUM(B$64:B$66)</f>
        <v>18.043329999999997</v>
      </c>
      <c r="C63" s="75">
        <f t="shared" si="14"/>
        <v>462.85184960253002</v>
      </c>
      <c r="D63" s="76">
        <v>0.27096199999999998</v>
      </c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</row>
    <row r="64" spans="1:17" outlineLevel="3" x14ac:dyDescent="0.2">
      <c r="A64" s="60" t="s">
        <v>74</v>
      </c>
      <c r="B64" s="61">
        <v>3</v>
      </c>
      <c r="C64" s="61">
        <v>76.956722999999997</v>
      </c>
      <c r="D64" s="21">
        <v>4.5052000000000002E-2</v>
      </c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</row>
    <row r="65" spans="1:17" outlineLevel="3" x14ac:dyDescent="0.2">
      <c r="A65" s="60" t="s">
        <v>76</v>
      </c>
      <c r="B65" s="61">
        <v>1</v>
      </c>
      <c r="C65" s="61">
        <v>25.652241</v>
      </c>
      <c r="D65" s="21">
        <v>1.5017000000000001E-2</v>
      </c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</row>
    <row r="66" spans="1:17" outlineLevel="3" x14ac:dyDescent="0.2">
      <c r="A66" s="60" t="s">
        <v>79</v>
      </c>
      <c r="B66" s="61">
        <v>14.043329999999999</v>
      </c>
      <c r="C66" s="61">
        <v>360.24288560253001</v>
      </c>
      <c r="D66" s="21">
        <v>0.210893</v>
      </c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</row>
    <row r="67" spans="1:17" ht="14.25" outlineLevel="2" x14ac:dyDescent="0.2">
      <c r="A67" s="74" t="s">
        <v>4</v>
      </c>
      <c r="B67" s="75">
        <f t="shared" ref="B67:C67" si="15">SUM(B$68:B$68)</f>
        <v>1.71225235799</v>
      </c>
      <c r="C67" s="75">
        <f t="shared" si="15"/>
        <v>43.923110139999999</v>
      </c>
      <c r="D67" s="76">
        <v>2.5713E-2</v>
      </c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</row>
    <row r="68" spans="1:17" outlineLevel="3" x14ac:dyDescent="0.2">
      <c r="A68" s="60" t="s">
        <v>58</v>
      </c>
      <c r="B68" s="61">
        <v>1.71225235799</v>
      </c>
      <c r="C68" s="61">
        <v>43.923110139999999</v>
      </c>
      <c r="D68" s="21">
        <v>2.5713E-2</v>
      </c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</row>
    <row r="69" spans="1:17" ht="15" outlineLevel="1" x14ac:dyDescent="0.2">
      <c r="A69" s="59" t="s">
        <v>70</v>
      </c>
      <c r="B69" s="42">
        <f t="shared" ref="B69:D69" si="16">B$70+B$76+B$78+B$85+B$86</f>
        <v>8.6283404159299995</v>
      </c>
      <c r="C69" s="42">
        <f t="shared" si="16"/>
        <v>221.33626777906997</v>
      </c>
      <c r="D69" s="22">
        <f t="shared" si="16"/>
        <v>0.12957500000000002</v>
      </c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</row>
    <row r="70" spans="1:17" ht="14.25" outlineLevel="2" x14ac:dyDescent="0.2">
      <c r="A70" s="74" t="s">
        <v>90</v>
      </c>
      <c r="B70" s="75">
        <f t="shared" ref="B70:C70" si="17">SUM(B$71:B$75)</f>
        <v>6.0592288300699995</v>
      </c>
      <c r="C70" s="75">
        <f t="shared" si="17"/>
        <v>155.43279822288</v>
      </c>
      <c r="D70" s="76">
        <v>9.0994000000000005E-2</v>
      </c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</row>
    <row r="71" spans="1:17" outlineLevel="3" x14ac:dyDescent="0.2">
      <c r="A71" s="60" t="s">
        <v>8</v>
      </c>
      <c r="B71" s="61">
        <v>1.5926365080000001E-2</v>
      </c>
      <c r="C71" s="61">
        <v>0.40854695519000001</v>
      </c>
      <c r="D71" s="21">
        <v>2.3900000000000001E-4</v>
      </c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</row>
    <row r="72" spans="1:17" outlineLevel="3" x14ac:dyDescent="0.2">
      <c r="A72" s="60" t="s">
        <v>61</v>
      </c>
      <c r="B72" s="61">
        <v>0.23397759065000001</v>
      </c>
      <c r="C72" s="61">
        <v>6.0020495439200001</v>
      </c>
      <c r="D72" s="21">
        <v>3.5140000000000002E-3</v>
      </c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</row>
    <row r="73" spans="1:17" outlineLevel="3" x14ac:dyDescent="0.2">
      <c r="A73" s="60" t="s">
        <v>51</v>
      </c>
      <c r="B73" s="61">
        <v>1.11680001E-2</v>
      </c>
      <c r="C73" s="61">
        <v>0.28648423000000001</v>
      </c>
      <c r="D73" s="21">
        <v>1.6799999999999999E-4</v>
      </c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</row>
    <row r="74" spans="1:17" outlineLevel="3" x14ac:dyDescent="0.2">
      <c r="A74" s="60" t="s">
        <v>42</v>
      </c>
      <c r="B74" s="61">
        <v>0.43568366694999999</v>
      </c>
      <c r="C74" s="61">
        <v>11.17626242437</v>
      </c>
      <c r="D74" s="21">
        <v>6.5430000000000002E-3</v>
      </c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</row>
    <row r="75" spans="1:17" outlineLevel="3" x14ac:dyDescent="0.2">
      <c r="A75" s="60" t="s">
        <v>58</v>
      </c>
      <c r="B75" s="61">
        <v>5.3624732072899999</v>
      </c>
      <c r="C75" s="61">
        <v>137.5594550694</v>
      </c>
      <c r="D75" s="21">
        <v>8.0530000000000004E-2</v>
      </c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</row>
    <row r="76" spans="1:17" ht="14.25" outlineLevel="2" x14ac:dyDescent="0.2">
      <c r="A76" s="74" t="s">
        <v>3</v>
      </c>
      <c r="B76" s="75">
        <f t="shared" ref="B76:C76" si="18">SUM(B$77:B$77)</f>
        <v>0.14621677995999999</v>
      </c>
      <c r="C76" s="75">
        <f t="shared" si="18"/>
        <v>3.7507880777799998</v>
      </c>
      <c r="D76" s="76">
        <v>2.196E-3</v>
      </c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</row>
    <row r="77" spans="1:17" outlineLevel="3" x14ac:dyDescent="0.2">
      <c r="A77" s="60" t="s">
        <v>64</v>
      </c>
      <c r="B77" s="61">
        <v>0.14621677995999999</v>
      </c>
      <c r="C77" s="61">
        <v>3.7507880777799998</v>
      </c>
      <c r="D77" s="21">
        <v>2.196E-3</v>
      </c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</row>
    <row r="78" spans="1:17" ht="28.5" outlineLevel="2" x14ac:dyDescent="0.25">
      <c r="A78" s="77" t="s">
        <v>13</v>
      </c>
      <c r="B78" s="78">
        <f t="shared" ref="B78:C78" si="19">SUM(B$79:B$84)</f>
        <v>2.3093348175599999</v>
      </c>
      <c r="C78" s="78">
        <f t="shared" si="19"/>
        <v>59.239613289620003</v>
      </c>
      <c r="D78" s="79">
        <v>3.4680000000000002E-2</v>
      </c>
      <c r="E78" s="23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</row>
    <row r="79" spans="1:17" outlineLevel="3" x14ac:dyDescent="0.2">
      <c r="A79" s="60" t="s">
        <v>9</v>
      </c>
      <c r="B79" s="61">
        <v>1.511992119E-2</v>
      </c>
      <c r="C79" s="61">
        <v>0.38785986221000002</v>
      </c>
      <c r="D79" s="21">
        <v>2.2699999999999999E-4</v>
      </c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</row>
    <row r="80" spans="1:17" outlineLevel="3" x14ac:dyDescent="0.2">
      <c r="A80" s="60" t="s">
        <v>77</v>
      </c>
      <c r="B80" s="61">
        <v>4.2717600119999997E-2</v>
      </c>
      <c r="C80" s="61">
        <v>1.0958021731600001</v>
      </c>
      <c r="D80" s="21">
        <v>6.4199999999999999E-4</v>
      </c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</row>
    <row r="81" spans="1:17" outlineLevel="3" x14ac:dyDescent="0.2">
      <c r="A81" s="60" t="s">
        <v>97</v>
      </c>
      <c r="B81" s="61">
        <v>0.5</v>
      </c>
      <c r="C81" s="61">
        <v>12.8261205</v>
      </c>
      <c r="D81" s="21">
        <v>7.509E-3</v>
      </c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</row>
    <row r="82" spans="1:17" outlineLevel="3" x14ac:dyDescent="0.2">
      <c r="A82" s="60" t="s">
        <v>45</v>
      </c>
      <c r="B82" s="61">
        <v>6.5619999999999998E-2</v>
      </c>
      <c r="C82" s="61">
        <v>1.6833000544200001</v>
      </c>
      <c r="D82" s="21">
        <v>9.8499999999999998E-4</v>
      </c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</row>
    <row r="83" spans="1:17" outlineLevel="3" x14ac:dyDescent="0.2">
      <c r="A83" s="60" t="s">
        <v>47</v>
      </c>
      <c r="B83" s="61">
        <v>1.53909292125</v>
      </c>
      <c r="C83" s="61">
        <v>39.4811825373</v>
      </c>
      <c r="D83" s="21">
        <v>2.3113000000000002E-2</v>
      </c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</row>
    <row r="84" spans="1:17" outlineLevel="3" x14ac:dyDescent="0.2">
      <c r="A84" s="60" t="s">
        <v>100</v>
      </c>
      <c r="B84" s="61">
        <v>0.14678437499999999</v>
      </c>
      <c r="C84" s="61">
        <v>3.76534816253</v>
      </c>
      <c r="D84" s="21">
        <v>2.2039999999999998E-3</v>
      </c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</row>
    <row r="85" spans="1:17" ht="14.25" outlineLevel="2" x14ac:dyDescent="0.2">
      <c r="A85" s="74" t="s">
        <v>91</v>
      </c>
      <c r="B85" s="75"/>
      <c r="C85" s="75"/>
      <c r="D85" s="76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</row>
    <row r="86" spans="1:17" ht="14.25" outlineLevel="2" x14ac:dyDescent="0.2">
      <c r="A86" s="74" t="s">
        <v>4</v>
      </c>
      <c r="B86" s="75">
        <f t="shared" ref="B86:C86" si="20">SUM(B$87:B$87)</f>
        <v>0.11355998834</v>
      </c>
      <c r="C86" s="75">
        <f t="shared" si="20"/>
        <v>2.9130681887900001</v>
      </c>
      <c r="D86" s="76">
        <v>1.7049999999999999E-3</v>
      </c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</row>
    <row r="87" spans="1:17" outlineLevel="3" x14ac:dyDescent="0.2">
      <c r="A87" s="60" t="s">
        <v>58</v>
      </c>
      <c r="B87" s="61">
        <v>0.11355998834</v>
      </c>
      <c r="C87" s="61">
        <v>2.9130681887900001</v>
      </c>
      <c r="D87" s="21">
        <v>1.7049999999999999E-3</v>
      </c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</row>
    <row r="88" spans="1:17" x14ac:dyDescent="0.2">
      <c r="B88" s="12"/>
      <c r="C88" s="12"/>
      <c r="D88" s="36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</row>
    <row r="89" spans="1:17" x14ac:dyDescent="0.2">
      <c r="B89" s="12"/>
      <c r="C89" s="12"/>
      <c r="D89" s="36"/>
      <c r="E89" s="23"/>
      <c r="F89" s="23"/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23"/>
    </row>
    <row r="90" spans="1:17" x14ac:dyDescent="0.2">
      <c r="B90" s="12"/>
      <c r="C90" s="12"/>
      <c r="D90" s="36"/>
      <c r="E90" s="23"/>
      <c r="F90" s="23"/>
      <c r="G90" s="23"/>
      <c r="H90" s="23"/>
      <c r="I90" s="23"/>
      <c r="J90" s="23"/>
      <c r="K90" s="23"/>
      <c r="L90" s="23"/>
      <c r="M90" s="23"/>
      <c r="N90" s="23"/>
      <c r="O90" s="23"/>
      <c r="P90" s="23"/>
      <c r="Q90" s="23"/>
    </row>
    <row r="91" spans="1:17" x14ac:dyDescent="0.2">
      <c r="B91" s="12"/>
      <c r="C91" s="12"/>
      <c r="D91" s="36"/>
      <c r="E91" s="23"/>
      <c r="F91" s="23"/>
      <c r="G91" s="23"/>
      <c r="H91" s="23"/>
      <c r="I91" s="23"/>
      <c r="J91" s="23"/>
      <c r="K91" s="23"/>
      <c r="L91" s="23"/>
      <c r="M91" s="23"/>
      <c r="N91" s="23"/>
      <c r="O91" s="23"/>
      <c r="P91" s="23"/>
      <c r="Q91" s="23"/>
    </row>
    <row r="92" spans="1:17" x14ac:dyDescent="0.2">
      <c r="B92" s="12"/>
      <c r="C92" s="12"/>
      <c r="D92" s="36"/>
      <c r="E92" s="23"/>
      <c r="F92" s="23"/>
      <c r="G92" s="23"/>
      <c r="H92" s="23"/>
      <c r="I92" s="23"/>
      <c r="J92" s="23"/>
      <c r="K92" s="23"/>
      <c r="L92" s="23"/>
      <c r="M92" s="23"/>
      <c r="N92" s="23"/>
      <c r="O92" s="23"/>
      <c r="P92" s="23"/>
      <c r="Q92" s="23"/>
    </row>
    <row r="93" spans="1:17" x14ac:dyDescent="0.2">
      <c r="B93" s="12"/>
      <c r="C93" s="12"/>
      <c r="D93" s="36"/>
      <c r="E93" s="23"/>
      <c r="F93" s="23"/>
      <c r="G93" s="23"/>
      <c r="H93" s="23"/>
      <c r="I93" s="23"/>
      <c r="J93" s="23"/>
      <c r="K93" s="23"/>
      <c r="L93" s="23"/>
      <c r="M93" s="23"/>
      <c r="N93" s="23"/>
      <c r="O93" s="23"/>
      <c r="P93" s="23"/>
      <c r="Q93" s="23"/>
    </row>
    <row r="94" spans="1:17" x14ac:dyDescent="0.2">
      <c r="B94" s="12"/>
      <c r="C94" s="12"/>
      <c r="D94" s="36"/>
      <c r="E94" s="23"/>
      <c r="F94" s="23"/>
      <c r="G94" s="23"/>
      <c r="H94" s="23"/>
      <c r="I94" s="23"/>
      <c r="J94" s="23"/>
      <c r="K94" s="23"/>
      <c r="L94" s="23"/>
      <c r="M94" s="23"/>
      <c r="N94" s="23"/>
      <c r="O94" s="23"/>
      <c r="P94" s="23"/>
      <c r="Q94" s="23"/>
    </row>
    <row r="95" spans="1:17" x14ac:dyDescent="0.2">
      <c r="B95" s="12"/>
      <c r="C95" s="12"/>
      <c r="D95" s="36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</row>
    <row r="96" spans="1:17" x14ac:dyDescent="0.2">
      <c r="B96" s="12"/>
      <c r="C96" s="12"/>
      <c r="D96" s="36"/>
      <c r="E96" s="23"/>
      <c r="F96" s="23"/>
      <c r="G96" s="23"/>
      <c r="H96" s="23"/>
      <c r="I96" s="23"/>
      <c r="J96" s="23"/>
      <c r="K96" s="23"/>
      <c r="L96" s="23"/>
      <c r="M96" s="23"/>
      <c r="N96" s="23"/>
      <c r="O96" s="23"/>
      <c r="P96" s="23"/>
      <c r="Q96" s="23"/>
    </row>
    <row r="97" spans="2:17" x14ac:dyDescent="0.2">
      <c r="B97" s="12"/>
      <c r="C97" s="12"/>
      <c r="D97" s="36"/>
      <c r="E97" s="23"/>
      <c r="F97" s="23"/>
      <c r="G97" s="23"/>
      <c r="H97" s="23"/>
      <c r="I97" s="23"/>
      <c r="J97" s="23"/>
      <c r="K97" s="23"/>
      <c r="L97" s="23"/>
      <c r="M97" s="23"/>
      <c r="N97" s="23"/>
      <c r="O97" s="23"/>
      <c r="P97" s="23"/>
      <c r="Q97" s="23"/>
    </row>
    <row r="98" spans="2:17" x14ac:dyDescent="0.2">
      <c r="B98" s="12"/>
      <c r="C98" s="12"/>
      <c r="D98" s="36"/>
      <c r="E98" s="23"/>
      <c r="F98" s="23"/>
      <c r="G98" s="23"/>
      <c r="H98" s="23"/>
      <c r="I98" s="23"/>
      <c r="J98" s="23"/>
      <c r="K98" s="23"/>
      <c r="L98" s="23"/>
      <c r="M98" s="23"/>
      <c r="N98" s="23"/>
      <c r="O98" s="23"/>
      <c r="P98" s="23"/>
      <c r="Q98" s="23"/>
    </row>
    <row r="99" spans="2:17" x14ac:dyDescent="0.2">
      <c r="B99" s="12"/>
      <c r="C99" s="12"/>
      <c r="D99" s="36"/>
      <c r="E99" s="23"/>
      <c r="F99" s="23"/>
      <c r="G99" s="23"/>
      <c r="H99" s="23"/>
      <c r="I99" s="23"/>
      <c r="J99" s="23"/>
      <c r="K99" s="23"/>
      <c r="L99" s="23"/>
      <c r="M99" s="23"/>
      <c r="N99" s="23"/>
      <c r="O99" s="23"/>
      <c r="P99" s="23"/>
      <c r="Q99" s="23"/>
    </row>
    <row r="100" spans="2:17" x14ac:dyDescent="0.2">
      <c r="B100" s="12"/>
      <c r="C100" s="12"/>
      <c r="D100" s="36"/>
      <c r="E100" s="23"/>
      <c r="F100" s="23"/>
      <c r="G100" s="23"/>
      <c r="H100" s="23"/>
      <c r="I100" s="23"/>
      <c r="J100" s="23"/>
      <c r="K100" s="23"/>
      <c r="L100" s="23"/>
      <c r="M100" s="23"/>
      <c r="N100" s="23"/>
      <c r="O100" s="23"/>
      <c r="P100" s="23"/>
      <c r="Q100" s="23"/>
    </row>
    <row r="101" spans="2:17" x14ac:dyDescent="0.2">
      <c r="B101" s="12"/>
      <c r="C101" s="12"/>
      <c r="D101" s="36"/>
      <c r="E101" s="23"/>
      <c r="F101" s="23"/>
      <c r="G101" s="23"/>
      <c r="H101" s="23"/>
      <c r="I101" s="23"/>
      <c r="J101" s="23"/>
      <c r="K101" s="23"/>
      <c r="L101" s="23"/>
      <c r="M101" s="23"/>
      <c r="N101" s="23"/>
      <c r="O101" s="23"/>
      <c r="P101" s="23"/>
      <c r="Q101" s="23"/>
    </row>
    <row r="102" spans="2:17" x14ac:dyDescent="0.2">
      <c r="B102" s="12"/>
      <c r="C102" s="12"/>
      <c r="D102" s="36"/>
      <c r="E102" s="23"/>
      <c r="F102" s="23"/>
      <c r="G102" s="23"/>
      <c r="H102" s="23"/>
      <c r="I102" s="23"/>
      <c r="J102" s="23"/>
      <c r="K102" s="23"/>
      <c r="L102" s="23"/>
      <c r="M102" s="23"/>
      <c r="N102" s="23"/>
      <c r="O102" s="23"/>
      <c r="P102" s="23"/>
      <c r="Q102" s="23"/>
    </row>
    <row r="103" spans="2:17" x14ac:dyDescent="0.2">
      <c r="B103" s="12"/>
      <c r="C103" s="12"/>
      <c r="D103" s="36"/>
      <c r="E103" s="23"/>
      <c r="F103" s="23"/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Q103" s="23"/>
    </row>
    <row r="104" spans="2:17" x14ac:dyDescent="0.2">
      <c r="B104" s="12"/>
      <c r="C104" s="12"/>
      <c r="D104" s="36"/>
      <c r="E104" s="23"/>
      <c r="F104" s="23"/>
      <c r="G104" s="23"/>
      <c r="H104" s="23"/>
      <c r="I104" s="23"/>
      <c r="J104" s="23"/>
      <c r="K104" s="23"/>
      <c r="L104" s="23"/>
      <c r="M104" s="23"/>
      <c r="N104" s="23"/>
      <c r="O104" s="23"/>
      <c r="P104" s="23"/>
      <c r="Q104" s="23"/>
    </row>
    <row r="105" spans="2:17" x14ac:dyDescent="0.2">
      <c r="B105" s="12"/>
      <c r="C105" s="12"/>
      <c r="D105" s="36"/>
      <c r="E105" s="23"/>
      <c r="F105" s="23"/>
      <c r="G105" s="23"/>
      <c r="H105" s="23"/>
      <c r="I105" s="23"/>
      <c r="J105" s="23"/>
      <c r="K105" s="23"/>
      <c r="L105" s="23"/>
      <c r="M105" s="23"/>
      <c r="N105" s="23"/>
      <c r="O105" s="23"/>
      <c r="P105" s="23"/>
      <c r="Q105" s="23"/>
    </row>
    <row r="106" spans="2:17" x14ac:dyDescent="0.2">
      <c r="B106" s="12"/>
      <c r="C106" s="12"/>
      <c r="D106" s="36"/>
      <c r="E106" s="23"/>
      <c r="F106" s="23"/>
      <c r="G106" s="23"/>
      <c r="H106" s="23"/>
      <c r="I106" s="23"/>
      <c r="J106" s="23"/>
      <c r="K106" s="23"/>
      <c r="L106" s="23"/>
      <c r="M106" s="23"/>
      <c r="N106" s="23"/>
      <c r="O106" s="23"/>
      <c r="P106" s="23"/>
      <c r="Q106" s="23"/>
    </row>
    <row r="107" spans="2:17" x14ac:dyDescent="0.2">
      <c r="B107" s="12"/>
      <c r="C107" s="12"/>
      <c r="D107" s="36"/>
      <c r="E107" s="23"/>
      <c r="F107" s="23"/>
      <c r="G107" s="23"/>
      <c r="H107" s="23"/>
      <c r="I107" s="23"/>
      <c r="J107" s="23"/>
      <c r="K107" s="23"/>
      <c r="L107" s="23"/>
      <c r="M107" s="23"/>
      <c r="N107" s="23"/>
      <c r="O107" s="23"/>
      <c r="P107" s="23"/>
      <c r="Q107" s="23"/>
    </row>
    <row r="108" spans="2:17" x14ac:dyDescent="0.2">
      <c r="B108" s="12"/>
      <c r="C108" s="12"/>
      <c r="D108" s="36"/>
      <c r="E108" s="23"/>
      <c r="F108" s="23"/>
      <c r="G108" s="23"/>
      <c r="H108" s="23"/>
      <c r="I108" s="23"/>
      <c r="J108" s="23"/>
      <c r="K108" s="23"/>
      <c r="L108" s="23"/>
      <c r="M108" s="23"/>
      <c r="N108" s="23"/>
      <c r="O108" s="23"/>
      <c r="P108" s="23"/>
      <c r="Q108" s="23"/>
    </row>
    <row r="109" spans="2:17" x14ac:dyDescent="0.2">
      <c r="B109" s="12"/>
      <c r="C109" s="12"/>
      <c r="D109" s="36"/>
      <c r="E109" s="23"/>
      <c r="F109" s="23"/>
      <c r="G109" s="23"/>
      <c r="H109" s="23"/>
      <c r="I109" s="23"/>
      <c r="J109" s="23"/>
      <c r="K109" s="23"/>
      <c r="L109" s="23"/>
      <c r="M109" s="23"/>
      <c r="N109" s="23"/>
      <c r="O109" s="23"/>
      <c r="P109" s="23"/>
      <c r="Q109" s="23"/>
    </row>
    <row r="110" spans="2:17" x14ac:dyDescent="0.2">
      <c r="B110" s="12"/>
      <c r="C110" s="12"/>
      <c r="D110" s="36"/>
      <c r="E110" s="23"/>
      <c r="F110" s="23"/>
      <c r="G110" s="23"/>
      <c r="H110" s="23"/>
      <c r="I110" s="23"/>
      <c r="J110" s="23"/>
      <c r="K110" s="23"/>
      <c r="L110" s="23"/>
      <c r="M110" s="23"/>
      <c r="N110" s="23"/>
      <c r="O110" s="23"/>
      <c r="P110" s="23"/>
      <c r="Q110" s="23"/>
    </row>
    <row r="111" spans="2:17" x14ac:dyDescent="0.2">
      <c r="B111" s="12"/>
      <c r="C111" s="12"/>
      <c r="D111" s="36"/>
      <c r="E111" s="23"/>
      <c r="F111" s="23"/>
      <c r="G111" s="23"/>
      <c r="H111" s="23"/>
      <c r="I111" s="23"/>
      <c r="J111" s="23"/>
      <c r="K111" s="23"/>
      <c r="L111" s="23"/>
      <c r="M111" s="23"/>
      <c r="N111" s="23"/>
      <c r="O111" s="23"/>
      <c r="P111" s="23"/>
      <c r="Q111" s="23"/>
    </row>
    <row r="112" spans="2:17" x14ac:dyDescent="0.2">
      <c r="B112" s="12"/>
      <c r="C112" s="12"/>
      <c r="D112" s="36"/>
      <c r="E112" s="23"/>
      <c r="F112" s="23"/>
      <c r="G112" s="23"/>
      <c r="H112" s="23"/>
      <c r="I112" s="23"/>
      <c r="J112" s="23"/>
      <c r="K112" s="23"/>
      <c r="L112" s="23"/>
      <c r="M112" s="23"/>
      <c r="N112" s="23"/>
      <c r="O112" s="23"/>
      <c r="P112" s="23"/>
      <c r="Q112" s="23"/>
    </row>
    <row r="113" spans="2:17" x14ac:dyDescent="0.2">
      <c r="B113" s="12"/>
      <c r="C113" s="12"/>
      <c r="D113" s="36"/>
      <c r="E113" s="23"/>
      <c r="F113" s="23"/>
      <c r="G113" s="23"/>
      <c r="H113" s="23"/>
      <c r="I113" s="23"/>
      <c r="J113" s="23"/>
      <c r="K113" s="23"/>
      <c r="L113" s="23"/>
      <c r="M113" s="23"/>
      <c r="N113" s="23"/>
      <c r="O113" s="23"/>
      <c r="P113" s="23"/>
      <c r="Q113" s="23"/>
    </row>
    <row r="114" spans="2:17" x14ac:dyDescent="0.2">
      <c r="B114" s="12"/>
      <c r="C114" s="12"/>
      <c r="D114" s="36"/>
      <c r="E114" s="23"/>
      <c r="F114" s="23"/>
      <c r="G114" s="23"/>
      <c r="H114" s="23"/>
      <c r="I114" s="23"/>
      <c r="J114" s="23"/>
      <c r="K114" s="23"/>
      <c r="L114" s="23"/>
      <c r="M114" s="23"/>
      <c r="N114" s="23"/>
      <c r="O114" s="23"/>
      <c r="P114" s="23"/>
      <c r="Q114" s="23"/>
    </row>
    <row r="115" spans="2:17" x14ac:dyDescent="0.2">
      <c r="B115" s="12"/>
      <c r="C115" s="12"/>
      <c r="D115" s="36"/>
      <c r="E115" s="23"/>
      <c r="F115" s="23"/>
      <c r="G115" s="23"/>
      <c r="H115" s="23"/>
      <c r="I115" s="23"/>
      <c r="J115" s="23"/>
      <c r="K115" s="23"/>
      <c r="L115" s="23"/>
      <c r="M115" s="23"/>
      <c r="N115" s="23"/>
      <c r="O115" s="23"/>
      <c r="P115" s="23"/>
      <c r="Q115" s="23"/>
    </row>
    <row r="116" spans="2:17" x14ac:dyDescent="0.2">
      <c r="B116" s="12"/>
      <c r="C116" s="12"/>
      <c r="D116" s="36"/>
      <c r="E116" s="23"/>
      <c r="F116" s="23"/>
      <c r="G116" s="23"/>
      <c r="H116" s="23"/>
      <c r="I116" s="23"/>
      <c r="J116" s="23"/>
      <c r="K116" s="23"/>
      <c r="L116" s="23"/>
      <c r="M116" s="23"/>
      <c r="N116" s="23"/>
      <c r="O116" s="23"/>
      <c r="P116" s="23"/>
      <c r="Q116" s="23"/>
    </row>
    <row r="117" spans="2:17" x14ac:dyDescent="0.2">
      <c r="B117" s="12"/>
      <c r="C117" s="12"/>
      <c r="D117" s="36"/>
      <c r="E117" s="23"/>
      <c r="F117" s="23"/>
      <c r="G117" s="23"/>
      <c r="H117" s="23"/>
      <c r="I117" s="23"/>
      <c r="J117" s="23"/>
      <c r="K117" s="23"/>
      <c r="L117" s="23"/>
      <c r="M117" s="23"/>
      <c r="N117" s="23"/>
      <c r="O117" s="23"/>
      <c r="P117" s="23"/>
      <c r="Q117" s="23"/>
    </row>
    <row r="118" spans="2:17" x14ac:dyDescent="0.2">
      <c r="B118" s="12"/>
      <c r="C118" s="12"/>
      <c r="D118" s="36"/>
      <c r="E118" s="23"/>
      <c r="F118" s="23"/>
      <c r="G118" s="23"/>
      <c r="H118" s="23"/>
      <c r="I118" s="23"/>
      <c r="J118" s="23"/>
      <c r="K118" s="23"/>
      <c r="L118" s="23"/>
      <c r="M118" s="23"/>
      <c r="N118" s="23"/>
      <c r="O118" s="23"/>
      <c r="P118" s="23"/>
      <c r="Q118" s="23"/>
    </row>
    <row r="119" spans="2:17" x14ac:dyDescent="0.2">
      <c r="B119" s="12"/>
      <c r="C119" s="12"/>
      <c r="D119" s="36"/>
      <c r="E119" s="23"/>
      <c r="F119" s="23"/>
      <c r="G119" s="23"/>
      <c r="H119" s="23"/>
      <c r="I119" s="23"/>
      <c r="J119" s="23"/>
      <c r="K119" s="23"/>
      <c r="L119" s="23"/>
      <c r="M119" s="23"/>
      <c r="N119" s="23"/>
      <c r="O119" s="23"/>
      <c r="P119" s="23"/>
      <c r="Q119" s="23"/>
    </row>
    <row r="120" spans="2:17" x14ac:dyDescent="0.2">
      <c r="B120" s="12"/>
      <c r="C120" s="12"/>
      <c r="D120" s="36"/>
      <c r="E120" s="23"/>
      <c r="F120" s="23"/>
      <c r="G120" s="23"/>
      <c r="H120" s="23"/>
      <c r="I120" s="23"/>
      <c r="J120" s="23"/>
      <c r="K120" s="23"/>
      <c r="L120" s="23"/>
      <c r="M120" s="23"/>
      <c r="N120" s="23"/>
      <c r="O120" s="23"/>
      <c r="P120" s="23"/>
      <c r="Q120" s="23"/>
    </row>
    <row r="121" spans="2:17" x14ac:dyDescent="0.2">
      <c r="B121" s="12"/>
      <c r="C121" s="12"/>
      <c r="D121" s="36"/>
      <c r="E121" s="23"/>
      <c r="F121" s="23"/>
      <c r="G121" s="23"/>
      <c r="H121" s="23"/>
      <c r="I121" s="23"/>
      <c r="J121" s="23"/>
      <c r="K121" s="23"/>
      <c r="L121" s="23"/>
      <c r="M121" s="23"/>
      <c r="N121" s="23"/>
      <c r="O121" s="23"/>
      <c r="P121" s="23"/>
      <c r="Q121" s="23"/>
    </row>
    <row r="122" spans="2:17" x14ac:dyDescent="0.2">
      <c r="B122" s="12"/>
      <c r="C122" s="12"/>
      <c r="D122" s="36"/>
      <c r="E122" s="23"/>
      <c r="F122" s="23"/>
      <c r="G122" s="23"/>
      <c r="H122" s="23"/>
      <c r="I122" s="23"/>
      <c r="J122" s="23"/>
      <c r="K122" s="23"/>
      <c r="L122" s="23"/>
      <c r="M122" s="23"/>
      <c r="N122" s="23"/>
      <c r="O122" s="23"/>
      <c r="P122" s="23"/>
      <c r="Q122" s="23"/>
    </row>
    <row r="123" spans="2:17" x14ac:dyDescent="0.2">
      <c r="B123" s="12"/>
      <c r="C123" s="12"/>
      <c r="D123" s="36"/>
      <c r="E123" s="23"/>
      <c r="F123" s="23"/>
      <c r="G123" s="23"/>
      <c r="H123" s="23"/>
      <c r="I123" s="23"/>
      <c r="J123" s="23"/>
      <c r="K123" s="23"/>
      <c r="L123" s="23"/>
      <c r="M123" s="23"/>
      <c r="N123" s="23"/>
      <c r="O123" s="23"/>
      <c r="P123" s="23"/>
      <c r="Q123" s="23"/>
    </row>
    <row r="124" spans="2:17" x14ac:dyDescent="0.2">
      <c r="B124" s="12"/>
      <c r="C124" s="12"/>
      <c r="D124" s="36"/>
      <c r="E124" s="23"/>
      <c r="F124" s="23"/>
      <c r="G124" s="23"/>
      <c r="H124" s="23"/>
      <c r="I124" s="23"/>
      <c r="J124" s="23"/>
      <c r="K124" s="23"/>
      <c r="L124" s="23"/>
      <c r="M124" s="23"/>
      <c r="N124" s="23"/>
      <c r="O124" s="23"/>
      <c r="P124" s="23"/>
      <c r="Q124" s="23"/>
    </row>
    <row r="125" spans="2:17" x14ac:dyDescent="0.2">
      <c r="B125" s="12"/>
      <c r="C125" s="12"/>
      <c r="D125" s="36"/>
      <c r="E125" s="23"/>
      <c r="F125" s="23"/>
      <c r="G125" s="23"/>
      <c r="H125" s="23"/>
      <c r="I125" s="23"/>
      <c r="J125" s="23"/>
      <c r="K125" s="23"/>
      <c r="L125" s="23"/>
      <c r="M125" s="23"/>
      <c r="N125" s="23"/>
      <c r="O125" s="23"/>
      <c r="P125" s="23"/>
      <c r="Q125" s="23"/>
    </row>
    <row r="126" spans="2:17" x14ac:dyDescent="0.2">
      <c r="B126" s="12"/>
      <c r="C126" s="12"/>
      <c r="D126" s="36"/>
      <c r="E126" s="23"/>
      <c r="F126" s="23"/>
      <c r="G126" s="23"/>
      <c r="H126" s="23"/>
      <c r="I126" s="23"/>
      <c r="J126" s="23"/>
      <c r="K126" s="23"/>
      <c r="L126" s="23"/>
      <c r="M126" s="23"/>
      <c r="N126" s="23"/>
      <c r="O126" s="23"/>
      <c r="P126" s="23"/>
      <c r="Q126" s="23"/>
    </row>
    <row r="127" spans="2:17" x14ac:dyDescent="0.2">
      <c r="B127" s="12"/>
      <c r="C127" s="12"/>
      <c r="D127" s="36"/>
      <c r="E127" s="23"/>
      <c r="F127" s="23"/>
      <c r="G127" s="23"/>
      <c r="H127" s="23"/>
      <c r="I127" s="23"/>
      <c r="J127" s="23"/>
      <c r="K127" s="23"/>
      <c r="L127" s="23"/>
      <c r="M127" s="23"/>
      <c r="N127" s="23"/>
      <c r="O127" s="23"/>
      <c r="P127" s="23"/>
      <c r="Q127" s="23"/>
    </row>
    <row r="128" spans="2:17" x14ac:dyDescent="0.2">
      <c r="B128" s="12"/>
      <c r="C128" s="12"/>
      <c r="D128" s="36"/>
      <c r="E128" s="23"/>
      <c r="F128" s="23"/>
      <c r="G128" s="23"/>
      <c r="H128" s="23"/>
      <c r="I128" s="23"/>
      <c r="J128" s="23"/>
      <c r="K128" s="23"/>
      <c r="L128" s="23"/>
      <c r="M128" s="23"/>
      <c r="N128" s="23"/>
      <c r="O128" s="23"/>
      <c r="P128" s="23"/>
      <c r="Q128" s="23"/>
    </row>
    <row r="129" spans="2:17" x14ac:dyDescent="0.2">
      <c r="B129" s="12"/>
      <c r="C129" s="12"/>
      <c r="D129" s="36"/>
      <c r="E129" s="23"/>
      <c r="F129" s="23"/>
      <c r="G129" s="23"/>
      <c r="H129" s="23"/>
      <c r="I129" s="23"/>
      <c r="J129" s="23"/>
      <c r="K129" s="23"/>
      <c r="L129" s="23"/>
      <c r="M129" s="23"/>
      <c r="N129" s="23"/>
      <c r="O129" s="23"/>
      <c r="P129" s="23"/>
      <c r="Q129" s="23"/>
    </row>
    <row r="130" spans="2:17" x14ac:dyDescent="0.2">
      <c r="B130" s="12"/>
      <c r="C130" s="12"/>
      <c r="D130" s="36"/>
      <c r="E130" s="23"/>
      <c r="F130" s="23"/>
      <c r="G130" s="23"/>
      <c r="H130" s="23"/>
      <c r="I130" s="23"/>
      <c r="J130" s="23"/>
      <c r="K130" s="23"/>
      <c r="L130" s="23"/>
      <c r="M130" s="23"/>
      <c r="N130" s="23"/>
      <c r="O130" s="23"/>
      <c r="P130" s="23"/>
      <c r="Q130" s="23"/>
    </row>
    <row r="131" spans="2:17" x14ac:dyDescent="0.2">
      <c r="B131" s="12"/>
      <c r="C131" s="12"/>
      <c r="D131" s="36"/>
      <c r="E131" s="23"/>
      <c r="F131" s="23"/>
      <c r="G131" s="23"/>
      <c r="H131" s="23"/>
      <c r="I131" s="23"/>
      <c r="J131" s="23"/>
      <c r="K131" s="23"/>
      <c r="L131" s="23"/>
      <c r="M131" s="23"/>
      <c r="N131" s="23"/>
      <c r="O131" s="23"/>
      <c r="P131" s="23"/>
      <c r="Q131" s="23"/>
    </row>
    <row r="132" spans="2:17" x14ac:dyDescent="0.2">
      <c r="B132" s="12"/>
      <c r="C132" s="12"/>
      <c r="D132" s="36"/>
      <c r="E132" s="23"/>
      <c r="F132" s="23"/>
      <c r="G132" s="23"/>
      <c r="H132" s="23"/>
      <c r="I132" s="23"/>
      <c r="J132" s="23"/>
      <c r="K132" s="23"/>
      <c r="L132" s="23"/>
      <c r="M132" s="23"/>
      <c r="N132" s="23"/>
      <c r="O132" s="23"/>
      <c r="P132" s="23"/>
      <c r="Q132" s="23"/>
    </row>
    <row r="133" spans="2:17" x14ac:dyDescent="0.2">
      <c r="B133" s="12"/>
      <c r="C133" s="12"/>
      <c r="D133" s="36"/>
      <c r="E133" s="23"/>
      <c r="F133" s="23"/>
      <c r="G133" s="23"/>
      <c r="H133" s="23"/>
      <c r="I133" s="23"/>
      <c r="J133" s="23"/>
      <c r="K133" s="23"/>
      <c r="L133" s="23"/>
      <c r="M133" s="23"/>
      <c r="N133" s="23"/>
      <c r="O133" s="23"/>
      <c r="P133" s="23"/>
      <c r="Q133" s="23"/>
    </row>
    <row r="134" spans="2:17" x14ac:dyDescent="0.2">
      <c r="B134" s="12"/>
      <c r="C134" s="12"/>
      <c r="D134" s="36"/>
      <c r="E134" s="23"/>
      <c r="F134" s="23"/>
      <c r="G134" s="23"/>
      <c r="H134" s="23"/>
      <c r="I134" s="23"/>
      <c r="J134" s="23"/>
      <c r="K134" s="23"/>
      <c r="L134" s="23"/>
      <c r="M134" s="23"/>
      <c r="N134" s="23"/>
      <c r="O134" s="23"/>
      <c r="P134" s="23"/>
      <c r="Q134" s="23"/>
    </row>
    <row r="135" spans="2:17" x14ac:dyDescent="0.2">
      <c r="B135" s="12"/>
      <c r="C135" s="12"/>
      <c r="D135" s="36"/>
      <c r="E135" s="23"/>
      <c r="F135" s="23"/>
      <c r="G135" s="23"/>
      <c r="H135" s="23"/>
      <c r="I135" s="23"/>
      <c r="J135" s="23"/>
      <c r="K135" s="23"/>
      <c r="L135" s="23"/>
      <c r="M135" s="23"/>
      <c r="N135" s="23"/>
      <c r="O135" s="23"/>
      <c r="P135" s="23"/>
      <c r="Q135" s="23"/>
    </row>
    <row r="136" spans="2:17" x14ac:dyDescent="0.2">
      <c r="B136" s="12"/>
      <c r="C136" s="12"/>
      <c r="D136" s="36"/>
      <c r="E136" s="23"/>
      <c r="F136" s="23"/>
      <c r="G136" s="23"/>
      <c r="H136" s="23"/>
      <c r="I136" s="23"/>
      <c r="J136" s="23"/>
      <c r="K136" s="23"/>
      <c r="L136" s="23"/>
      <c r="M136" s="23"/>
      <c r="N136" s="23"/>
      <c r="O136" s="23"/>
      <c r="P136" s="23"/>
      <c r="Q136" s="23"/>
    </row>
    <row r="137" spans="2:17" x14ac:dyDescent="0.2">
      <c r="B137" s="12"/>
      <c r="C137" s="12"/>
      <c r="D137" s="36"/>
      <c r="E137" s="23"/>
      <c r="F137" s="23"/>
      <c r="G137" s="23"/>
      <c r="H137" s="23"/>
      <c r="I137" s="23"/>
      <c r="J137" s="23"/>
      <c r="K137" s="23"/>
      <c r="L137" s="23"/>
      <c r="M137" s="23"/>
      <c r="N137" s="23"/>
      <c r="O137" s="23"/>
      <c r="P137" s="23"/>
      <c r="Q137" s="23"/>
    </row>
    <row r="138" spans="2:17" x14ac:dyDescent="0.2">
      <c r="B138" s="12"/>
      <c r="C138" s="12"/>
      <c r="D138" s="36"/>
      <c r="E138" s="23"/>
      <c r="F138" s="23"/>
      <c r="G138" s="23"/>
      <c r="H138" s="23"/>
      <c r="I138" s="23"/>
      <c r="J138" s="23"/>
      <c r="K138" s="23"/>
      <c r="L138" s="23"/>
      <c r="M138" s="23"/>
      <c r="N138" s="23"/>
      <c r="O138" s="23"/>
      <c r="P138" s="23"/>
      <c r="Q138" s="23"/>
    </row>
    <row r="139" spans="2:17" x14ac:dyDescent="0.2">
      <c r="B139" s="12"/>
      <c r="C139" s="12"/>
      <c r="D139" s="36"/>
      <c r="E139" s="23"/>
      <c r="F139" s="23"/>
      <c r="G139" s="23"/>
      <c r="H139" s="23"/>
      <c r="I139" s="23"/>
      <c r="J139" s="23"/>
      <c r="K139" s="23"/>
      <c r="L139" s="23"/>
      <c r="M139" s="23"/>
      <c r="N139" s="23"/>
      <c r="O139" s="23"/>
      <c r="P139" s="23"/>
      <c r="Q139" s="23"/>
    </row>
    <row r="140" spans="2:17" x14ac:dyDescent="0.2">
      <c r="B140" s="12"/>
      <c r="C140" s="12"/>
      <c r="D140" s="36"/>
      <c r="E140" s="23"/>
      <c r="F140" s="23"/>
      <c r="G140" s="23"/>
      <c r="H140" s="23"/>
      <c r="I140" s="23"/>
      <c r="J140" s="23"/>
      <c r="K140" s="23"/>
      <c r="L140" s="23"/>
      <c r="M140" s="23"/>
      <c r="N140" s="23"/>
      <c r="O140" s="23"/>
      <c r="P140" s="23"/>
      <c r="Q140" s="23"/>
    </row>
    <row r="141" spans="2:17" x14ac:dyDescent="0.2">
      <c r="B141" s="12"/>
      <c r="C141" s="12"/>
      <c r="D141" s="36"/>
      <c r="E141" s="23"/>
      <c r="F141" s="23"/>
      <c r="G141" s="23"/>
      <c r="H141" s="23"/>
      <c r="I141" s="23"/>
      <c r="J141" s="23"/>
      <c r="K141" s="23"/>
      <c r="L141" s="23"/>
      <c r="M141" s="23"/>
      <c r="N141" s="23"/>
      <c r="O141" s="23"/>
      <c r="P141" s="23"/>
      <c r="Q141" s="23"/>
    </row>
    <row r="142" spans="2:17" x14ac:dyDescent="0.2">
      <c r="B142" s="12"/>
      <c r="C142" s="12"/>
      <c r="D142" s="36"/>
      <c r="E142" s="23"/>
      <c r="F142" s="23"/>
      <c r="G142" s="23"/>
      <c r="H142" s="23"/>
      <c r="I142" s="23"/>
      <c r="J142" s="23"/>
      <c r="K142" s="23"/>
      <c r="L142" s="23"/>
      <c r="M142" s="23"/>
      <c r="N142" s="23"/>
      <c r="O142" s="23"/>
      <c r="P142" s="23"/>
      <c r="Q142" s="23"/>
    </row>
    <row r="143" spans="2:17" x14ac:dyDescent="0.2">
      <c r="B143" s="12"/>
      <c r="C143" s="12"/>
      <c r="D143" s="36"/>
      <c r="E143" s="23"/>
      <c r="F143" s="23"/>
      <c r="G143" s="23"/>
      <c r="H143" s="23"/>
      <c r="I143" s="23"/>
      <c r="J143" s="23"/>
      <c r="K143" s="23"/>
      <c r="L143" s="23"/>
      <c r="M143" s="23"/>
      <c r="N143" s="23"/>
      <c r="O143" s="23"/>
      <c r="P143" s="23"/>
      <c r="Q143" s="23"/>
    </row>
    <row r="144" spans="2:17" x14ac:dyDescent="0.2">
      <c r="B144" s="12"/>
      <c r="C144" s="12"/>
      <c r="D144" s="36"/>
      <c r="E144" s="23"/>
      <c r="F144" s="23"/>
      <c r="G144" s="23"/>
      <c r="H144" s="23"/>
      <c r="I144" s="23"/>
      <c r="J144" s="23"/>
      <c r="K144" s="23"/>
      <c r="L144" s="23"/>
      <c r="M144" s="23"/>
      <c r="N144" s="23"/>
      <c r="O144" s="23"/>
      <c r="P144" s="23"/>
      <c r="Q144" s="23"/>
    </row>
    <row r="145" spans="2:17" x14ac:dyDescent="0.2">
      <c r="B145" s="12"/>
      <c r="C145" s="12"/>
      <c r="D145" s="36"/>
      <c r="E145" s="23"/>
      <c r="F145" s="23"/>
      <c r="G145" s="23"/>
      <c r="H145" s="23"/>
      <c r="I145" s="23"/>
      <c r="J145" s="23"/>
      <c r="K145" s="23"/>
      <c r="L145" s="23"/>
      <c r="M145" s="23"/>
      <c r="N145" s="23"/>
      <c r="O145" s="23"/>
      <c r="P145" s="23"/>
      <c r="Q145" s="23"/>
    </row>
    <row r="146" spans="2:17" x14ac:dyDescent="0.2">
      <c r="B146" s="12"/>
      <c r="C146" s="12"/>
      <c r="D146" s="36"/>
      <c r="E146" s="23"/>
      <c r="F146" s="23"/>
      <c r="G146" s="23"/>
      <c r="H146" s="23"/>
      <c r="I146" s="23"/>
      <c r="J146" s="23"/>
      <c r="K146" s="23"/>
      <c r="L146" s="23"/>
      <c r="M146" s="23"/>
      <c r="N146" s="23"/>
      <c r="O146" s="23"/>
      <c r="P146" s="23"/>
      <c r="Q146" s="23"/>
    </row>
    <row r="147" spans="2:17" x14ac:dyDescent="0.2">
      <c r="B147" s="12"/>
      <c r="C147" s="12"/>
      <c r="D147" s="36"/>
      <c r="E147" s="23"/>
      <c r="F147" s="23"/>
      <c r="G147" s="23"/>
      <c r="H147" s="23"/>
      <c r="I147" s="23"/>
      <c r="J147" s="23"/>
      <c r="K147" s="23"/>
      <c r="L147" s="23"/>
      <c r="M147" s="23"/>
      <c r="N147" s="23"/>
      <c r="O147" s="23"/>
      <c r="P147" s="23"/>
      <c r="Q147" s="23"/>
    </row>
    <row r="148" spans="2:17" x14ac:dyDescent="0.2">
      <c r="B148" s="12"/>
      <c r="C148" s="12"/>
      <c r="D148" s="36"/>
      <c r="E148" s="23"/>
      <c r="F148" s="23"/>
      <c r="G148" s="23"/>
      <c r="H148" s="23"/>
      <c r="I148" s="23"/>
      <c r="J148" s="23"/>
      <c r="K148" s="23"/>
      <c r="L148" s="23"/>
      <c r="M148" s="23"/>
      <c r="N148" s="23"/>
      <c r="O148" s="23"/>
      <c r="P148" s="23"/>
      <c r="Q148" s="23"/>
    </row>
    <row r="149" spans="2:17" x14ac:dyDescent="0.2">
      <c r="B149" s="12"/>
      <c r="C149" s="12"/>
      <c r="D149" s="36"/>
      <c r="E149" s="23"/>
      <c r="F149" s="23"/>
      <c r="G149" s="23"/>
      <c r="H149" s="23"/>
      <c r="I149" s="23"/>
      <c r="J149" s="23"/>
      <c r="K149" s="23"/>
      <c r="L149" s="23"/>
      <c r="M149" s="23"/>
      <c r="N149" s="23"/>
      <c r="O149" s="23"/>
      <c r="P149" s="23"/>
      <c r="Q149" s="23"/>
    </row>
    <row r="150" spans="2:17" x14ac:dyDescent="0.2">
      <c r="B150" s="12"/>
      <c r="C150" s="12"/>
      <c r="D150" s="36"/>
      <c r="E150" s="23"/>
      <c r="F150" s="23"/>
      <c r="G150" s="23"/>
      <c r="H150" s="23"/>
      <c r="I150" s="23"/>
      <c r="J150" s="23"/>
      <c r="K150" s="23"/>
      <c r="L150" s="23"/>
      <c r="M150" s="23"/>
      <c r="N150" s="23"/>
      <c r="O150" s="23"/>
      <c r="P150" s="23"/>
      <c r="Q150" s="23"/>
    </row>
    <row r="151" spans="2:17" x14ac:dyDescent="0.2">
      <c r="B151" s="12"/>
      <c r="C151" s="12"/>
      <c r="D151" s="36"/>
      <c r="E151" s="23"/>
      <c r="F151" s="23"/>
      <c r="G151" s="23"/>
      <c r="H151" s="23"/>
      <c r="I151" s="23"/>
      <c r="J151" s="23"/>
      <c r="K151" s="23"/>
      <c r="L151" s="23"/>
      <c r="M151" s="23"/>
      <c r="N151" s="23"/>
      <c r="O151" s="23"/>
      <c r="P151" s="23"/>
      <c r="Q151" s="23"/>
    </row>
    <row r="152" spans="2:17" x14ac:dyDescent="0.2">
      <c r="B152" s="12"/>
      <c r="C152" s="12"/>
      <c r="D152" s="36"/>
      <c r="E152" s="23"/>
      <c r="F152" s="23"/>
      <c r="G152" s="23"/>
      <c r="H152" s="23"/>
      <c r="I152" s="23"/>
      <c r="J152" s="23"/>
      <c r="K152" s="23"/>
      <c r="L152" s="23"/>
      <c r="M152" s="23"/>
      <c r="N152" s="23"/>
      <c r="O152" s="23"/>
      <c r="P152" s="23"/>
      <c r="Q152" s="23"/>
    </row>
    <row r="153" spans="2:17" x14ac:dyDescent="0.2">
      <c r="B153" s="12"/>
      <c r="C153" s="12"/>
      <c r="D153" s="36"/>
      <c r="E153" s="23"/>
      <c r="F153" s="23"/>
      <c r="G153" s="23"/>
      <c r="H153" s="23"/>
      <c r="I153" s="23"/>
      <c r="J153" s="23"/>
      <c r="K153" s="23"/>
      <c r="L153" s="23"/>
      <c r="M153" s="23"/>
      <c r="N153" s="23"/>
      <c r="O153" s="23"/>
      <c r="P153" s="23"/>
      <c r="Q153" s="23"/>
    </row>
    <row r="154" spans="2:17" x14ac:dyDescent="0.2">
      <c r="B154" s="12"/>
      <c r="C154" s="12"/>
      <c r="D154" s="36"/>
      <c r="E154" s="23"/>
      <c r="F154" s="23"/>
      <c r="G154" s="23"/>
      <c r="H154" s="23"/>
      <c r="I154" s="23"/>
      <c r="J154" s="23"/>
      <c r="K154" s="23"/>
      <c r="L154" s="23"/>
      <c r="M154" s="23"/>
      <c r="N154" s="23"/>
      <c r="O154" s="23"/>
      <c r="P154" s="23"/>
      <c r="Q154" s="23"/>
    </row>
    <row r="155" spans="2:17" x14ac:dyDescent="0.2">
      <c r="B155" s="12"/>
      <c r="C155" s="12"/>
      <c r="D155" s="36"/>
      <c r="E155" s="23"/>
      <c r="F155" s="23"/>
      <c r="G155" s="23"/>
      <c r="H155" s="23"/>
      <c r="I155" s="23"/>
      <c r="J155" s="23"/>
      <c r="K155" s="23"/>
      <c r="L155" s="23"/>
      <c r="M155" s="23"/>
      <c r="N155" s="23"/>
      <c r="O155" s="23"/>
      <c r="P155" s="23"/>
      <c r="Q155" s="23"/>
    </row>
    <row r="156" spans="2:17" x14ac:dyDescent="0.2">
      <c r="B156" s="12"/>
      <c r="C156" s="12"/>
      <c r="D156" s="36"/>
      <c r="E156" s="23"/>
      <c r="F156" s="23"/>
      <c r="G156" s="23"/>
      <c r="H156" s="23"/>
      <c r="I156" s="23"/>
      <c r="J156" s="23"/>
      <c r="K156" s="23"/>
      <c r="L156" s="23"/>
      <c r="M156" s="23"/>
      <c r="N156" s="23"/>
      <c r="O156" s="23"/>
      <c r="P156" s="23"/>
      <c r="Q156" s="23"/>
    </row>
    <row r="157" spans="2:17" x14ac:dyDescent="0.2">
      <c r="B157" s="12"/>
      <c r="C157" s="12"/>
      <c r="D157" s="36"/>
      <c r="E157" s="23"/>
      <c r="F157" s="23"/>
      <c r="G157" s="23"/>
      <c r="H157" s="23"/>
      <c r="I157" s="23"/>
      <c r="J157" s="23"/>
      <c r="K157" s="23"/>
      <c r="L157" s="23"/>
      <c r="M157" s="23"/>
      <c r="N157" s="23"/>
      <c r="O157" s="23"/>
      <c r="P157" s="23"/>
      <c r="Q157" s="23"/>
    </row>
    <row r="158" spans="2:17" x14ac:dyDescent="0.2">
      <c r="B158" s="12"/>
      <c r="C158" s="12"/>
      <c r="D158" s="36"/>
      <c r="E158" s="23"/>
      <c r="F158" s="23"/>
      <c r="G158" s="23"/>
      <c r="H158" s="23"/>
      <c r="I158" s="23"/>
      <c r="J158" s="23"/>
      <c r="K158" s="23"/>
      <c r="L158" s="23"/>
      <c r="M158" s="23"/>
      <c r="N158" s="23"/>
      <c r="O158" s="23"/>
      <c r="P158" s="23"/>
      <c r="Q158" s="23"/>
    </row>
    <row r="159" spans="2:17" x14ac:dyDescent="0.2">
      <c r="B159" s="12"/>
      <c r="C159" s="12"/>
      <c r="D159" s="36"/>
      <c r="E159" s="23"/>
      <c r="F159" s="23"/>
      <c r="G159" s="23"/>
      <c r="H159" s="23"/>
      <c r="I159" s="23"/>
      <c r="J159" s="23"/>
      <c r="K159" s="23"/>
      <c r="L159" s="23"/>
      <c r="M159" s="23"/>
      <c r="N159" s="23"/>
      <c r="O159" s="23"/>
      <c r="P159" s="23"/>
      <c r="Q159" s="23"/>
    </row>
    <row r="160" spans="2:17" x14ac:dyDescent="0.2">
      <c r="B160" s="12"/>
      <c r="C160" s="12"/>
      <c r="D160" s="36"/>
      <c r="E160" s="23"/>
      <c r="F160" s="23"/>
      <c r="G160" s="23"/>
      <c r="H160" s="23"/>
      <c r="I160" s="23"/>
      <c r="J160" s="23"/>
      <c r="K160" s="23"/>
      <c r="L160" s="23"/>
      <c r="M160" s="23"/>
      <c r="N160" s="23"/>
      <c r="O160" s="23"/>
      <c r="P160" s="23"/>
      <c r="Q160" s="23"/>
    </row>
    <row r="161" spans="2:17" x14ac:dyDescent="0.2">
      <c r="B161" s="12"/>
      <c r="C161" s="12"/>
      <c r="D161" s="36"/>
      <c r="E161" s="23"/>
      <c r="F161" s="23"/>
      <c r="G161" s="23"/>
      <c r="H161" s="23"/>
      <c r="I161" s="23"/>
      <c r="J161" s="23"/>
      <c r="K161" s="23"/>
      <c r="L161" s="23"/>
      <c r="M161" s="23"/>
      <c r="N161" s="23"/>
      <c r="O161" s="23"/>
      <c r="P161" s="23"/>
      <c r="Q161" s="23"/>
    </row>
    <row r="162" spans="2:17" x14ac:dyDescent="0.2">
      <c r="B162" s="12"/>
      <c r="C162" s="12"/>
      <c r="D162" s="36"/>
      <c r="E162" s="23"/>
      <c r="F162" s="23"/>
      <c r="G162" s="23"/>
      <c r="H162" s="23"/>
      <c r="I162" s="23"/>
      <c r="J162" s="23"/>
      <c r="K162" s="23"/>
      <c r="L162" s="23"/>
      <c r="M162" s="23"/>
      <c r="N162" s="23"/>
      <c r="O162" s="23"/>
      <c r="P162" s="23"/>
      <c r="Q162" s="23"/>
    </row>
    <row r="163" spans="2:17" x14ac:dyDescent="0.2">
      <c r="B163" s="12"/>
      <c r="C163" s="12"/>
      <c r="D163" s="36"/>
      <c r="E163" s="23"/>
      <c r="F163" s="23"/>
      <c r="G163" s="23"/>
      <c r="H163" s="23"/>
      <c r="I163" s="23"/>
      <c r="J163" s="23"/>
      <c r="K163" s="23"/>
      <c r="L163" s="23"/>
      <c r="M163" s="23"/>
      <c r="N163" s="23"/>
      <c r="O163" s="23"/>
      <c r="P163" s="23"/>
      <c r="Q163" s="23"/>
    </row>
    <row r="164" spans="2:17" x14ac:dyDescent="0.2">
      <c r="B164" s="12"/>
      <c r="C164" s="12"/>
      <c r="D164" s="36"/>
      <c r="E164" s="23"/>
      <c r="F164" s="23"/>
      <c r="G164" s="23"/>
      <c r="H164" s="23"/>
      <c r="I164" s="23"/>
      <c r="J164" s="23"/>
      <c r="K164" s="23"/>
      <c r="L164" s="23"/>
      <c r="M164" s="23"/>
      <c r="N164" s="23"/>
      <c r="O164" s="23"/>
      <c r="P164" s="23"/>
      <c r="Q164" s="23"/>
    </row>
    <row r="165" spans="2:17" x14ac:dyDescent="0.2">
      <c r="B165" s="12"/>
      <c r="C165" s="12"/>
      <c r="D165" s="36"/>
      <c r="E165" s="23"/>
      <c r="F165" s="23"/>
      <c r="G165" s="23"/>
      <c r="H165" s="23"/>
      <c r="I165" s="23"/>
      <c r="J165" s="23"/>
      <c r="K165" s="23"/>
      <c r="L165" s="23"/>
      <c r="M165" s="23"/>
      <c r="N165" s="23"/>
      <c r="O165" s="23"/>
      <c r="P165" s="23"/>
      <c r="Q165" s="23"/>
    </row>
    <row r="166" spans="2:17" x14ac:dyDescent="0.2">
      <c r="B166" s="12"/>
      <c r="C166" s="12"/>
      <c r="D166" s="36"/>
      <c r="E166" s="23"/>
      <c r="F166" s="23"/>
      <c r="G166" s="23"/>
      <c r="H166" s="23"/>
      <c r="I166" s="23"/>
      <c r="J166" s="23"/>
      <c r="K166" s="23"/>
      <c r="L166" s="23"/>
      <c r="M166" s="23"/>
      <c r="N166" s="23"/>
      <c r="O166" s="23"/>
      <c r="P166" s="23"/>
      <c r="Q166" s="23"/>
    </row>
    <row r="167" spans="2:17" x14ac:dyDescent="0.2">
      <c r="B167" s="12"/>
      <c r="C167" s="12"/>
      <c r="D167" s="36"/>
      <c r="E167" s="23"/>
      <c r="F167" s="23"/>
      <c r="G167" s="23"/>
      <c r="H167" s="23"/>
      <c r="I167" s="23"/>
      <c r="J167" s="23"/>
      <c r="K167" s="23"/>
      <c r="L167" s="23"/>
      <c r="M167" s="23"/>
      <c r="N167" s="23"/>
      <c r="O167" s="23"/>
      <c r="P167" s="23"/>
      <c r="Q167" s="23"/>
    </row>
    <row r="168" spans="2:17" x14ac:dyDescent="0.2">
      <c r="B168" s="12"/>
      <c r="C168" s="12"/>
      <c r="D168" s="36"/>
      <c r="E168" s="23"/>
      <c r="F168" s="23"/>
      <c r="G168" s="23"/>
      <c r="H168" s="23"/>
      <c r="I168" s="23"/>
      <c r="J168" s="23"/>
      <c r="K168" s="23"/>
      <c r="L168" s="23"/>
      <c r="M168" s="23"/>
      <c r="N168" s="23"/>
      <c r="O168" s="23"/>
      <c r="P168" s="23"/>
      <c r="Q168" s="23"/>
    </row>
    <row r="169" spans="2:17" x14ac:dyDescent="0.2">
      <c r="B169" s="12"/>
      <c r="C169" s="12"/>
      <c r="D169" s="36"/>
      <c r="E169" s="23"/>
      <c r="F169" s="23"/>
      <c r="G169" s="23"/>
      <c r="H169" s="23"/>
      <c r="I169" s="23"/>
      <c r="J169" s="23"/>
      <c r="K169" s="23"/>
      <c r="L169" s="23"/>
      <c r="M169" s="23"/>
      <c r="N169" s="23"/>
      <c r="O169" s="23"/>
      <c r="P169" s="23"/>
      <c r="Q169" s="23"/>
    </row>
    <row r="170" spans="2:17" x14ac:dyDescent="0.2">
      <c r="B170" s="12"/>
      <c r="C170" s="12"/>
      <c r="D170" s="36"/>
      <c r="E170" s="23"/>
      <c r="F170" s="23"/>
      <c r="G170" s="23"/>
      <c r="H170" s="23"/>
      <c r="I170" s="23"/>
      <c r="J170" s="23"/>
      <c r="K170" s="23"/>
      <c r="L170" s="23"/>
      <c r="M170" s="23"/>
      <c r="N170" s="23"/>
      <c r="O170" s="23"/>
      <c r="P170" s="23"/>
      <c r="Q170" s="23"/>
    </row>
    <row r="171" spans="2:17" x14ac:dyDescent="0.2">
      <c r="B171" s="12"/>
      <c r="C171" s="12"/>
      <c r="D171" s="36"/>
      <c r="E171" s="23"/>
      <c r="F171" s="23"/>
      <c r="G171" s="23"/>
      <c r="H171" s="23"/>
      <c r="I171" s="23"/>
      <c r="J171" s="23"/>
      <c r="K171" s="23"/>
      <c r="L171" s="23"/>
      <c r="M171" s="23"/>
      <c r="N171" s="23"/>
      <c r="O171" s="23"/>
      <c r="P171" s="23"/>
      <c r="Q171" s="23"/>
    </row>
    <row r="172" spans="2:17" x14ac:dyDescent="0.2">
      <c r="B172" s="12"/>
      <c r="C172" s="12"/>
      <c r="D172" s="36"/>
      <c r="E172" s="23"/>
      <c r="F172" s="23"/>
      <c r="G172" s="23"/>
      <c r="H172" s="23"/>
      <c r="I172" s="23"/>
      <c r="J172" s="23"/>
      <c r="K172" s="23"/>
      <c r="L172" s="23"/>
      <c r="M172" s="23"/>
      <c r="N172" s="23"/>
      <c r="O172" s="23"/>
      <c r="P172" s="23"/>
      <c r="Q172" s="23"/>
    </row>
    <row r="173" spans="2:17" x14ac:dyDescent="0.2">
      <c r="B173" s="12"/>
      <c r="C173" s="12"/>
      <c r="D173" s="36"/>
      <c r="E173" s="23"/>
      <c r="F173" s="23"/>
      <c r="G173" s="23"/>
      <c r="H173" s="23"/>
      <c r="I173" s="23"/>
      <c r="J173" s="23"/>
      <c r="K173" s="23"/>
      <c r="L173" s="23"/>
      <c r="M173" s="23"/>
      <c r="N173" s="23"/>
      <c r="O173" s="23"/>
      <c r="P173" s="23"/>
      <c r="Q173" s="23"/>
    </row>
    <row r="174" spans="2:17" x14ac:dyDescent="0.2">
      <c r="B174" s="12"/>
      <c r="C174" s="12"/>
      <c r="D174" s="36"/>
      <c r="E174" s="23"/>
      <c r="F174" s="23"/>
      <c r="G174" s="23"/>
      <c r="H174" s="23"/>
      <c r="I174" s="23"/>
      <c r="J174" s="23"/>
      <c r="K174" s="23"/>
      <c r="L174" s="23"/>
      <c r="M174" s="23"/>
      <c r="N174" s="23"/>
      <c r="O174" s="23"/>
      <c r="P174" s="23"/>
      <c r="Q174" s="23"/>
    </row>
    <row r="175" spans="2:17" x14ac:dyDescent="0.2">
      <c r="B175" s="12"/>
      <c r="C175" s="12"/>
      <c r="D175" s="36"/>
      <c r="E175" s="23"/>
      <c r="F175" s="23"/>
      <c r="G175" s="23"/>
      <c r="H175" s="23"/>
      <c r="I175" s="23"/>
      <c r="J175" s="23"/>
      <c r="K175" s="23"/>
      <c r="L175" s="23"/>
      <c r="M175" s="23"/>
      <c r="N175" s="23"/>
      <c r="O175" s="23"/>
      <c r="P175" s="23"/>
      <c r="Q175" s="23"/>
    </row>
    <row r="176" spans="2:17" x14ac:dyDescent="0.2">
      <c r="B176" s="12"/>
      <c r="C176" s="12"/>
      <c r="D176" s="36"/>
      <c r="E176" s="23"/>
      <c r="F176" s="23"/>
      <c r="G176" s="23"/>
      <c r="H176" s="23"/>
      <c r="I176" s="23"/>
      <c r="J176" s="23"/>
      <c r="K176" s="23"/>
      <c r="L176" s="23"/>
      <c r="M176" s="23"/>
      <c r="N176" s="23"/>
      <c r="O176" s="23"/>
      <c r="P176" s="23"/>
      <c r="Q176" s="23"/>
    </row>
    <row r="177" spans="2:17" x14ac:dyDescent="0.2">
      <c r="B177" s="12"/>
      <c r="C177" s="12"/>
      <c r="D177" s="36"/>
      <c r="E177" s="23"/>
      <c r="F177" s="23"/>
      <c r="G177" s="23"/>
      <c r="H177" s="23"/>
      <c r="I177" s="23"/>
      <c r="J177" s="23"/>
      <c r="K177" s="23"/>
      <c r="L177" s="23"/>
      <c r="M177" s="23"/>
      <c r="N177" s="23"/>
      <c r="O177" s="23"/>
      <c r="P177" s="23"/>
      <c r="Q177" s="23"/>
    </row>
    <row r="178" spans="2:17" x14ac:dyDescent="0.2">
      <c r="B178" s="12"/>
      <c r="C178" s="12"/>
      <c r="D178" s="36"/>
      <c r="E178" s="23"/>
      <c r="F178" s="23"/>
      <c r="G178" s="23"/>
      <c r="H178" s="23"/>
      <c r="I178" s="23"/>
      <c r="J178" s="23"/>
      <c r="K178" s="23"/>
      <c r="L178" s="23"/>
      <c r="M178" s="23"/>
      <c r="N178" s="23"/>
      <c r="O178" s="23"/>
      <c r="P178" s="23"/>
      <c r="Q178" s="23"/>
    </row>
    <row r="179" spans="2:17" x14ac:dyDescent="0.2">
      <c r="B179" s="12"/>
      <c r="C179" s="12"/>
      <c r="D179" s="36"/>
      <c r="E179" s="23"/>
      <c r="F179" s="23"/>
      <c r="G179" s="23"/>
      <c r="H179" s="23"/>
      <c r="I179" s="23"/>
      <c r="J179" s="23"/>
      <c r="K179" s="23"/>
      <c r="L179" s="23"/>
      <c r="M179" s="23"/>
      <c r="N179" s="23"/>
      <c r="O179" s="23"/>
      <c r="P179" s="23"/>
      <c r="Q179" s="23"/>
    </row>
    <row r="180" spans="2:17" x14ac:dyDescent="0.2">
      <c r="B180" s="12"/>
      <c r="C180" s="12"/>
      <c r="D180" s="36"/>
      <c r="E180" s="23"/>
      <c r="F180" s="23"/>
      <c r="G180" s="23"/>
      <c r="H180" s="23"/>
      <c r="I180" s="23"/>
      <c r="J180" s="23"/>
      <c r="K180" s="23"/>
      <c r="L180" s="23"/>
      <c r="M180" s="23"/>
      <c r="N180" s="23"/>
      <c r="O180" s="23"/>
      <c r="P180" s="23"/>
      <c r="Q180" s="23"/>
    </row>
    <row r="181" spans="2:17" x14ac:dyDescent="0.2">
      <c r="B181" s="12"/>
      <c r="C181" s="12"/>
      <c r="D181" s="36"/>
      <c r="E181" s="23"/>
      <c r="F181" s="23"/>
      <c r="G181" s="23"/>
      <c r="H181" s="23"/>
      <c r="I181" s="23"/>
      <c r="J181" s="23"/>
      <c r="K181" s="23"/>
      <c r="L181" s="23"/>
      <c r="M181" s="23"/>
      <c r="N181" s="23"/>
      <c r="O181" s="23"/>
      <c r="P181" s="23"/>
      <c r="Q181" s="23"/>
    </row>
    <row r="182" spans="2:17" x14ac:dyDescent="0.2">
      <c r="B182" s="12"/>
      <c r="C182" s="12"/>
      <c r="D182" s="36"/>
      <c r="E182" s="23"/>
      <c r="F182" s="23"/>
      <c r="G182" s="23"/>
      <c r="H182" s="23"/>
      <c r="I182" s="23"/>
      <c r="J182" s="23"/>
      <c r="K182" s="23"/>
      <c r="L182" s="23"/>
      <c r="M182" s="23"/>
      <c r="N182" s="23"/>
      <c r="O182" s="23"/>
      <c r="P182" s="23"/>
      <c r="Q182" s="23"/>
    </row>
    <row r="183" spans="2:17" x14ac:dyDescent="0.2">
      <c r="B183" s="12"/>
      <c r="C183" s="12"/>
      <c r="D183" s="36"/>
      <c r="E183" s="23"/>
      <c r="F183" s="23"/>
      <c r="G183" s="23"/>
      <c r="H183" s="23"/>
      <c r="I183" s="23"/>
      <c r="J183" s="23"/>
      <c r="K183" s="23"/>
      <c r="L183" s="23"/>
      <c r="M183" s="23"/>
      <c r="N183" s="23"/>
      <c r="O183" s="23"/>
      <c r="P183" s="23"/>
      <c r="Q183" s="23"/>
    </row>
  </sheetData>
  <mergeCells count="2">
    <mergeCell ref="A2:D2"/>
    <mergeCell ref="A3:D3"/>
  </mergeCells>
  <printOptions horizontalCentered="1" verticalCentered="1"/>
  <pageMargins left="0.78740157480314998" right="0.78740157480314998" top="0.48" bottom="0.52" header="0.511811023622047" footer="0.511811023622047"/>
  <pageSetup paperSize="9" scale="66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tabColor indexed="14"/>
  </sheetPr>
  <dimension ref="A1:G12"/>
  <sheetViews>
    <sheetView workbookViewId="0">
      <selection activeCell="F1" sqref="F1"/>
    </sheetView>
  </sheetViews>
  <sheetFormatPr defaultRowHeight="12.75" x14ac:dyDescent="0.2"/>
  <cols>
    <col min="1" max="1" width="15.140625" customWidth="1"/>
    <col min="2" max="2" width="17" customWidth="1"/>
    <col min="3" max="6" width="15.140625" bestFit="1" customWidth="1"/>
    <col min="7" max="7" width="11" bestFit="1" customWidth="1"/>
  </cols>
  <sheetData>
    <row r="1" spans="1:7" x14ac:dyDescent="0.2">
      <c r="A1" t="s">
        <v>27</v>
      </c>
    </row>
    <row r="3" spans="1:7" x14ac:dyDescent="0.2">
      <c r="A3" t="s">
        <v>103</v>
      </c>
      <c r="B3" s="43">
        <v>42613</v>
      </c>
      <c r="C3" s="43">
        <f>DREPORTDATE</f>
        <v>42613</v>
      </c>
    </row>
    <row r="4" spans="1:7" x14ac:dyDescent="0.2">
      <c r="A4" t="s">
        <v>73</v>
      </c>
      <c r="B4">
        <v>1000000000</v>
      </c>
      <c r="C4" t="str">
        <f>IF($B$4=1,"дол. США",IF($B$4=1000,"тис. дол. США",IF($B$4=1000000,"млн. дол. США",IF($B$4=1000000000,"млрд. дол. США"))))</f>
        <v>млрд. дол. США</v>
      </c>
      <c r="D4" t="str">
        <f>IF($B$4=1,"грн",IF($B$4=1000,"тис. грн",IF($B$4=1000000,"млн. грн",IF($B$4=1000000000,"млрд. грн"))))</f>
        <v>млрд. грн</v>
      </c>
      <c r="E4" t="str">
        <f>IF($B$4=1,"одиниць",IF($B$4=1000,"тис. одиниць",IF($B$4=1000000,"млн. одиниць",IF($B$4=1000000000,"млрд. одиниць"))))</f>
        <v>млрд. одиниць</v>
      </c>
      <c r="F4">
        <f>1000000000/DDELIMER</f>
        <v>1</v>
      </c>
      <c r="G4">
        <f>IF($B$4=1,1000000000,IF($B$4=1000,1000000,IF($B$4=1000000,1000,IF($B$4=1000000000,1))))</f>
        <v>1</v>
      </c>
    </row>
    <row r="5" spans="1:7" x14ac:dyDescent="0.2">
      <c r="A5" t="s">
        <v>30</v>
      </c>
      <c r="B5" t="s">
        <v>102</v>
      </c>
    </row>
    <row r="8" spans="1:7" x14ac:dyDescent="0.2">
      <c r="A8" t="s">
        <v>56</v>
      </c>
    </row>
    <row r="12" spans="1:7" x14ac:dyDescent="0.2">
      <c r="A12">
        <v>1000000000</v>
      </c>
    </row>
  </sheetData>
  <pageMargins left="0.75" right="0.75" top="1" bottom="1" header="0.5" footer="0.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795F85084727864D943A1640386A6A57" ma:contentTypeVersion="9" ma:contentTypeDescription="Створення нового документа." ma:contentTypeScope="" ma:versionID="f735ecf815ac937e532e04e570f5c363">
  <xsd:schema xmlns:xsd="http://www.w3.org/2001/XMLSchema" xmlns:xs="http://www.w3.org/2001/XMLSchema" xmlns:p="http://schemas.microsoft.com/office/2006/metadata/properties" xmlns:ns2="acedc1b3-a6a6-4744-bb8f-c9b717f8a9c9" targetNamespace="http://schemas.microsoft.com/office/2006/metadata/properties" ma:root="true" ma:fieldsID="b60be84027587505665ece797e11c4db" ns2:_="">
    <xsd:import namespace="acedc1b3-a6a6-4744-bb8f-c9b717f8a9c9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edc1b3-a6a6-4744-bb8f-c9b717f8a9c9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Значення ідентифікатора документа" ma:description="Значення ідентифікатора документа, призначеного цьому елементу." ma:internalName="_dlc_DocId" ma:readOnly="true">
      <xsd:simpleType>
        <xsd:restriction base="dms:Text"/>
      </xsd:simpleType>
    </xsd:element>
    <xsd:element name="_dlc_DocIdUrl" ma:index="9" nillable="true" ma:displayName="Ідентифікатор документа" ma:description="Постійне посилання на цей документ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Сохранить идентификатор" ma:description="Сохранять идентификатор при добавлении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вмісту"/>
        <xsd:element ref="dc:title" minOccurs="0" maxOccurs="1" ma:index="4" ma:displayName="Заголовок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acedc1b3-a6a6-4744-bb8f-c9b717f8a9c9">MFWF-347-92543</_dlc_DocId>
    <_dlc_DocIdUrl xmlns="acedc1b3-a6a6-4744-bb8f-c9b717f8a9c9">
      <Url>http://workflow/12000/12100/12130/_layouts/DocIdRedir.aspx?ID=MFWF-347-92543</Url>
      <Description>MFWF-347-92543</Description>
    </_dlc_DocIdUrl>
  </documentManagement>
</p:properties>
</file>

<file path=customXml/itemProps1.xml><?xml version="1.0" encoding="utf-8"?>
<ds:datastoreItem xmlns:ds="http://schemas.openxmlformats.org/officeDocument/2006/customXml" ds:itemID="{BE9C7AD6-595E-4038-AD55-734696FC9BA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EA64C26-5DC9-4F25-87E5-2CA09B726CF4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EB17312B-991B-4867-957F-D3328DE8948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cedc1b3-a6a6-4744-bb8f-c9b717f8a9c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EB61007B-5B70-48DC-8E46-E34A7018B352}">
  <ds:schemaRefs>
    <ds:schemaRef ds:uri="http://www.w3.org/XML/1998/namespace"/>
    <ds:schemaRef ds:uri="http://schemas.openxmlformats.org/package/2006/metadata/core-properties"/>
    <ds:schemaRef ds:uri="http://schemas.microsoft.com/office/infopath/2007/PartnerControls"/>
    <ds:schemaRef ds:uri="http://purl.org/dc/elements/1.1/"/>
    <ds:schemaRef ds:uri="acedc1b3-a6a6-4744-bb8f-c9b717f8a9c9"/>
    <ds:schemaRef ds:uri="http://schemas.microsoft.com/office/2006/documentManagement/types"/>
    <ds:schemaRef ds:uri="http://schemas.microsoft.com/office/2006/metadata/properties"/>
    <ds:schemaRef ds:uri="http://purl.org/dc/dcmitype/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9</vt:i4>
      </vt:variant>
      <vt:variant>
        <vt:lpstr>Іменовані діапазони</vt:lpstr>
      </vt:variant>
      <vt:variant>
        <vt:i4>18</vt:i4>
      </vt:variant>
    </vt:vector>
  </HeadingPairs>
  <TitlesOfParts>
    <vt:vector size="27" baseType="lpstr">
      <vt:lpstr>DKT2</vt:lpstr>
      <vt:lpstr>MKT2_UAH</vt:lpstr>
      <vt:lpstr>MKT2_USD</vt:lpstr>
      <vt:lpstr>RATE_M</vt:lpstr>
      <vt:lpstr>CUR_M</vt:lpstr>
      <vt:lpstr>YKT2_UAH</vt:lpstr>
      <vt:lpstr>YKT2_USD</vt:lpstr>
      <vt:lpstr>DTK2</vt:lpstr>
      <vt:lpstr>DATA</vt:lpstr>
      <vt:lpstr>CK_05</vt:lpstr>
      <vt:lpstr>CKMDUAH</vt:lpstr>
      <vt:lpstr>CKMDUSD</vt:lpstr>
      <vt:lpstr>CURNAME</vt:lpstr>
      <vt:lpstr>DDELIMER</vt:lpstr>
      <vt:lpstr>DMLMLR</vt:lpstr>
      <vt:lpstr>DREPORTDATE</vt:lpstr>
      <vt:lpstr>DRUN</vt:lpstr>
      <vt:lpstr>DSESSION</vt:lpstr>
      <vt:lpstr>DT_05</vt:lpstr>
      <vt:lpstr>RATENAMEALL</vt:lpstr>
      <vt:lpstr>REPORT_REGIME</vt:lpstr>
      <vt:lpstr>VALUAH</vt:lpstr>
      <vt:lpstr>VALUSD</vt:lpstr>
      <vt:lpstr>VALVAL</vt:lpstr>
      <vt:lpstr>YKT2UAH</vt:lpstr>
      <vt:lpstr>YKT2USD</vt:lpstr>
      <vt:lpstr>YKT2UФР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Ярова Поліна Олександрівна</dc:creator>
  <cp:lastModifiedBy>Користувач Windows</cp:lastModifiedBy>
  <cp:lastPrinted>2016-09-23T12:49:17Z</cp:lastPrinted>
  <dcterms:created xsi:type="dcterms:W3CDTF">2016-09-22T12:38:06Z</dcterms:created>
  <dcterms:modified xsi:type="dcterms:W3CDTF">2016-09-23T14:17:38Z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ItemGuid">
    <vt:lpwstr>a7348b91-7526-4ea2-915d-b8799fa333e9</vt:lpwstr>
  </property>
  <property fmtid="{D5CDD505-2E9C-101B-9397-08002B2CF9AE}" pid="3" name="ContentTypeId">
    <vt:lpwstr>0x010100795F85084727864D943A1640386A6A57</vt:lpwstr>
  </property>
</Properties>
</file>